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20" windowHeight="11020" tabRatio="835" firstSheet="3" activeTab="8"/>
  </bookViews>
  <sheets>
    <sheet name="Non-GAAP Financial Measures" sheetId="51" r:id="rId1"/>
    <sheet name="Outlook" sheetId="95" r:id="rId2"/>
    <sheet name="QTD P&amp;L" sheetId="57" r:id="rId3"/>
    <sheet name="TTM P&amp;L" sheetId="78" r:id="rId4"/>
    <sheet name="EBITDA and Adjusted EBITDA" sheetId="85" r:id="rId5"/>
    <sheet name="NR and OI by Segment" sheetId="61" r:id="rId6"/>
    <sheet name="Rev Mix by Distribution" sheetId="76" r:id="rId7"/>
    <sheet name="Rev Mix by Platform" sheetId="88" r:id="rId8"/>
    <sheet name="Rev Mix by Geographic Region" sheetId="62" r:id="rId9"/>
    <sheet name="Balance Sheet" sheetId="59" r:id="rId10"/>
    <sheet name="Cashflow Supplemental Qtrly" sheetId="86" r:id="rId11"/>
    <sheet name="Cashflow Supplemental" sheetId="81" r:id="rId12"/>
    <sheet name="Cashflow YE" sheetId="75" r:id="rId13"/>
    <sheet name="GAAP to Non-GAAP Measures 2018" sheetId="97" r:id="rId14"/>
    <sheet name="GAAP to Non-GAAP Measures 2017" sheetId="96" r:id="rId15"/>
    <sheet name="GAAP to Non-GAAP Measures 2016" sheetId="94" r:id="rId16"/>
    <sheet name="GAAP to Non-GAAP Measures 2015" sheetId="93" r:id="rId17"/>
  </sheets>
  <definedNames>
    <definedName name="d" localSheetId="10">#REF!</definedName>
    <definedName name="d" localSheetId="4">#REF!</definedName>
    <definedName name="d" localSheetId="16">#REF!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4">#REF!</definedName>
    <definedName name="ddd" localSheetId="13">#REF!</definedName>
    <definedName name="ddd" localSheetId="1">#REF!</definedName>
    <definedName name="ddd">#REF!</definedName>
    <definedName name="ed" localSheetId="14">#REF!</definedName>
    <definedName name="ed" localSheetId="13">#REF!</definedName>
    <definedName name="ed" localSheetId="1">#REF!</definedName>
    <definedName name="ed">#REF!</definedName>
    <definedName name="GAAP_nonGAAPreconCY" localSheetId="16">'GAAP to Non-GAAP Measures 2015'!#REF!</definedName>
    <definedName name="GAAP_nonGAAPreconCY" localSheetId="15">'GAAP to Non-GAAP Measures 2016'!#REF!</definedName>
    <definedName name="GAAP_nonGAAPreconCY" localSheetId="14">'GAAP to Non-GAAP Measures 2017'!#REF!</definedName>
    <definedName name="GAAP_nonGAAPreconCY" localSheetId="13">'GAAP to Non-GAAP Measures 2018'!#REF!</definedName>
    <definedName name="GAAP_nonGAAPreconCY" localSheetId="1">#REF!</definedName>
    <definedName name="GAAP_nonGAAPreconCY">#REF!</definedName>
    <definedName name="GAAP_nonGAAPreconCYQTR" localSheetId="16">'GAAP to Non-GAAP Measures 2015'!#REF!</definedName>
    <definedName name="GAAP_nonGAAPreconCYQTR" localSheetId="15">'GAAP to Non-GAAP Measures 2016'!#REF!</definedName>
    <definedName name="GAAP_nonGAAPreconCYQTR" localSheetId="14">'GAAP to Non-GAAP Measures 2017'!#REF!</definedName>
    <definedName name="GAAP_nonGAAPreconCYQTR" localSheetId="13">'GAAP to Non-GAAP Measures 2018'!#REF!</definedName>
    <definedName name="GAAP_nonGAAPreconCYQTR" localSheetId="1">#REF!</definedName>
    <definedName name="GAAP_nonGAAPreconCYQTR">#REF!</definedName>
    <definedName name="GAAP_NONGAAPreconPY" localSheetId="11">#REF!</definedName>
    <definedName name="GAAP_NONGAAPreconPY" localSheetId="10">#REF!</definedName>
    <definedName name="GAAP_NONGAAPreconPY" localSheetId="4">#REF!</definedName>
    <definedName name="GAAP_NONGAAPreconPY" localSheetId="16">#REF!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1">#REF!</definedName>
    <definedName name="GAAP_NONGAAPreconPYQTR" localSheetId="10">#REF!</definedName>
    <definedName name="GAAP_NONGAAPreconPYQTR" localSheetId="4">#REF!</definedName>
    <definedName name="GAAP_NONGAAPreconPYQTR" localSheetId="16">#REF!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4">#REF!</definedName>
    <definedName name="PR_PlatformYTD" localSheetId="16">#REF!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9">'Balance Sheet'!$A$1:$O$52</definedName>
    <definedName name="_xlnm.Print_Area" localSheetId="10">'Cashflow Supplemental Qtrly'!$A$1:$P$21</definedName>
    <definedName name="_xlnm.Print_Area" localSheetId="12">'Cashflow YE'!$A$1:$H$62</definedName>
    <definedName name="_xlnm.Print_Area" localSheetId="4">'EBITDA and Adjusted EBITDA'!$A$1:$S$30</definedName>
    <definedName name="_xlnm.Print_Area" localSheetId="16">'GAAP to Non-GAAP Measures 2015'!$B$1:$N$63</definedName>
    <definedName name="_xlnm.Print_Area" localSheetId="15">'GAAP to Non-GAAP Measures 2016'!$B$1:$N$117</definedName>
    <definedName name="_xlnm.Print_Area" localSheetId="14">'GAAP to Non-GAAP Measures 2017'!$B$1:$N$129</definedName>
    <definedName name="_xlnm.Print_Area" localSheetId="13">'GAAP to Non-GAAP Measures 2018'!$B$1:$N$59</definedName>
    <definedName name="_xlnm.Print_Area" localSheetId="5">'NR and OI by Segment'!$A$1:$N$69</definedName>
    <definedName name="_xlnm.Print_Area" localSheetId="1">Outlook!$A$1:$F$35</definedName>
    <definedName name="_xlnm.Print_Area" localSheetId="2">'QTD P&amp;L'!$A$1:$Q$189</definedName>
    <definedName name="_xlnm.Print_Area" localSheetId="6">'Rev Mix by Distribution'!$A$1:$O$32</definedName>
    <definedName name="_xlnm.Print_Area" localSheetId="8">'Rev Mix by Geographic Region'!$B$1:$Q$34</definedName>
    <definedName name="_xlnm.Print_Area" localSheetId="7">'Rev Mix by Platform'!$A$1:$Q$38</definedName>
    <definedName name="_xlnm.Print_Area" localSheetId="3">'TTM P&amp;L'!$A$1:$N$203</definedName>
    <definedName name="_xlnm.Print_Titles" localSheetId="4">'EBITDA and Adjusted EBITDA'!$1:$4</definedName>
    <definedName name="_xlnm.Print_Titles" localSheetId="16">'GAAP to Non-GAAP Measures 2015'!$1:$3</definedName>
    <definedName name="_xlnm.Print_Titles" localSheetId="15">'GAAP to Non-GAAP Measures 2016'!$1:$3</definedName>
    <definedName name="_xlnm.Print_Titles" localSheetId="1">Outlook!$1:$4</definedName>
    <definedName name="_xlnm.Print_Titles" localSheetId="2">'QTD P&amp;L'!$1:$4</definedName>
    <definedName name="_xlnm.Print_Titles" localSheetId="3">'TTM P&amp;L'!$1:$4</definedName>
    <definedName name="wqq" localSheetId="14">#REF!</definedName>
    <definedName name="wqq" localSheetId="13">#REF!</definedName>
    <definedName name="wqq" localSheetId="1">#REF!</definedName>
    <definedName name="wqq">#REF!</definedName>
  </definedNames>
  <calcPr calcId="145621"/>
</workbook>
</file>

<file path=xl/calcChain.xml><?xml version="1.0" encoding="utf-8"?>
<calcChain xmlns="http://schemas.openxmlformats.org/spreadsheetml/2006/main">
  <c r="O117" i="57" l="1"/>
  <c r="N117" i="57"/>
  <c r="M117" i="57"/>
  <c r="L117" i="57"/>
  <c r="K117" i="57"/>
  <c r="J117" i="57"/>
  <c r="I117" i="57"/>
  <c r="H117" i="57"/>
  <c r="G117" i="57"/>
  <c r="F117" i="57"/>
  <c r="E117" i="57"/>
  <c r="O116" i="57"/>
  <c r="N116" i="57"/>
  <c r="M116" i="57"/>
  <c r="L116" i="57"/>
  <c r="K116" i="57"/>
  <c r="J116" i="57"/>
  <c r="I116" i="57"/>
  <c r="H116" i="57"/>
  <c r="G116" i="57"/>
  <c r="F116" i="57"/>
  <c r="E116" i="57"/>
  <c r="P117" i="57"/>
  <c r="F46" i="97" l="1"/>
  <c r="R9" i="85" l="1"/>
  <c r="P46" i="57"/>
  <c r="B40" i="97" l="1"/>
  <c r="M35" i="97"/>
  <c r="E48" i="97" s="1"/>
  <c r="L33" i="97"/>
  <c r="K33" i="97"/>
  <c r="J33" i="97"/>
  <c r="I33" i="97"/>
  <c r="H33" i="97"/>
  <c r="G33" i="97"/>
  <c r="F33" i="97"/>
  <c r="E33" i="97"/>
  <c r="M32" i="97"/>
  <c r="E43" i="97" s="1"/>
  <c r="M31" i="97"/>
  <c r="E42" i="97" s="1"/>
  <c r="M30" i="97"/>
  <c r="E41" i="97" s="1"/>
  <c r="O15" i="86"/>
  <c r="O14" i="86"/>
  <c r="O12" i="86"/>
  <c r="N45" i="59"/>
  <c r="N33" i="59"/>
  <c r="N38" i="59" s="1"/>
  <c r="N15" i="59"/>
  <c r="N24" i="59" s="1"/>
  <c r="E46" i="97" l="1"/>
  <c r="M33" i="97"/>
  <c r="O16" i="86"/>
  <c r="N47" i="59"/>
  <c r="N18" i="76"/>
  <c r="N12" i="76"/>
  <c r="P20" i="88"/>
  <c r="P13" i="88"/>
  <c r="P18" i="62"/>
  <c r="P12" i="62"/>
  <c r="P54" i="61"/>
  <c r="P48" i="61"/>
  <c r="P24" i="61"/>
  <c r="P12" i="61"/>
  <c r="P18" i="61" s="1"/>
  <c r="R24" i="85"/>
  <c r="R20" i="85"/>
  <c r="R19" i="85"/>
  <c r="R18" i="85"/>
  <c r="R17" i="85"/>
  <c r="R16" i="85"/>
  <c r="R13" i="85"/>
  <c r="R12" i="85"/>
  <c r="R11" i="85"/>
  <c r="R10" i="85"/>
  <c r="P14" i="85"/>
  <c r="P21" i="85" s="1"/>
  <c r="M147" i="78"/>
  <c r="M146" i="78"/>
  <c r="M143" i="78"/>
  <c r="M140" i="78"/>
  <c r="M137" i="78"/>
  <c r="M136" i="78"/>
  <c r="M135" i="78"/>
  <c r="M134" i="78"/>
  <c r="M133" i="78"/>
  <c r="M131" i="78"/>
  <c r="M130" i="78"/>
  <c r="M127" i="78"/>
  <c r="M93" i="78"/>
  <c r="M92" i="78"/>
  <c r="M89" i="78"/>
  <c r="M87" i="78"/>
  <c r="M85" i="78"/>
  <c r="M84" i="78"/>
  <c r="M81" i="78"/>
  <c r="M80" i="78"/>
  <c r="M79" i="78"/>
  <c r="M78" i="78"/>
  <c r="M77" i="78"/>
  <c r="M75" i="78"/>
  <c r="M74" i="78"/>
  <c r="M71" i="78"/>
  <c r="M69" i="78"/>
  <c r="M125" i="78" s="1"/>
  <c r="M68" i="78"/>
  <c r="M98" i="78" s="1"/>
  <c r="M67" i="78"/>
  <c r="M123" i="78" s="1"/>
  <c r="M42" i="78"/>
  <c r="M41" i="78"/>
  <c r="M37" i="78"/>
  <c r="M36" i="78"/>
  <c r="M38" i="78" s="1"/>
  <c r="M35" i="78"/>
  <c r="M32" i="78"/>
  <c r="M31" i="78"/>
  <c r="M28" i="78"/>
  <c r="M26" i="78"/>
  <c r="M24" i="78"/>
  <c r="M23" i="78"/>
  <c r="M20" i="78"/>
  <c r="M19" i="78"/>
  <c r="M18" i="78"/>
  <c r="M17" i="78"/>
  <c r="M16" i="78"/>
  <c r="M14" i="78"/>
  <c r="M13" i="78"/>
  <c r="M10" i="78"/>
  <c r="P129" i="57"/>
  <c r="P130" i="57" s="1"/>
  <c r="P133" i="57" s="1"/>
  <c r="P135" i="57" s="1"/>
  <c r="P116" i="57"/>
  <c r="P111" i="57"/>
  <c r="P109" i="57"/>
  <c r="P108" i="57"/>
  <c r="P105" i="57"/>
  <c r="P104" i="57"/>
  <c r="P103" i="57"/>
  <c r="P102" i="57"/>
  <c r="P101" i="57"/>
  <c r="P99" i="57"/>
  <c r="P98" i="57"/>
  <c r="P78" i="57"/>
  <c r="P106" i="57" s="1"/>
  <c r="P65" i="57"/>
  <c r="P94" i="57" s="1"/>
  <c r="P64" i="57"/>
  <c r="P93" i="57" s="1"/>
  <c r="P59" i="57"/>
  <c r="P57" i="57"/>
  <c r="P56" i="57"/>
  <c r="P53" i="57"/>
  <c r="P52" i="57"/>
  <c r="P51" i="57"/>
  <c r="P50" i="57"/>
  <c r="P49" i="57"/>
  <c r="P47" i="57"/>
  <c r="P42" i="57"/>
  <c r="P41" i="57"/>
  <c r="P37" i="57"/>
  <c r="P20" i="57"/>
  <c r="P21" i="57" s="1"/>
  <c r="M97" i="78" l="1"/>
  <c r="M99" i="78"/>
  <c r="P35" i="61"/>
  <c r="P37" i="61"/>
  <c r="P79" i="57"/>
  <c r="P107" i="57" s="1"/>
  <c r="M48" i="78"/>
  <c r="M47" i="78"/>
  <c r="M52" i="78"/>
  <c r="M58" i="78"/>
  <c r="M51" i="78"/>
  <c r="M60" i="78"/>
  <c r="M53" i="78"/>
  <c r="M50" i="78"/>
  <c r="M54" i="78"/>
  <c r="M57" i="78"/>
  <c r="M82" i="78"/>
  <c r="M111" i="78" s="1"/>
  <c r="M107" i="78"/>
  <c r="M124" i="78"/>
  <c r="M103" i="78"/>
  <c r="M108" i="78"/>
  <c r="M116" i="78"/>
  <c r="M104" i="78"/>
  <c r="M109" i="78"/>
  <c r="M113" i="78"/>
  <c r="M21" i="78"/>
  <c r="M106" i="78"/>
  <c r="M110" i="78"/>
  <c r="M114" i="78"/>
  <c r="P55" i="57"/>
  <c r="P24" i="57"/>
  <c r="P54" i="57"/>
  <c r="N15" i="86"/>
  <c r="N14" i="86"/>
  <c r="P82" i="57" l="1"/>
  <c r="P84" i="57" s="1"/>
  <c r="P112" i="57" s="1"/>
  <c r="M83" i="78"/>
  <c r="M55" i="78"/>
  <c r="M22" i="78"/>
  <c r="P26" i="57"/>
  <c r="P60" i="57" s="1"/>
  <c r="P58" i="57"/>
  <c r="M9" i="97"/>
  <c r="M7" i="97"/>
  <c r="M8" i="97"/>
  <c r="O98" i="57"/>
  <c r="O46" i="57"/>
  <c r="M10" i="97" l="1"/>
  <c r="P110" i="57"/>
  <c r="M56" i="78"/>
  <c r="M25" i="78"/>
  <c r="M112" i="78"/>
  <c r="M86" i="78"/>
  <c r="F22" i="97"/>
  <c r="B17" i="97"/>
  <c r="M12" i="97"/>
  <c r="L10" i="97"/>
  <c r="K10" i="97"/>
  <c r="J10" i="97"/>
  <c r="I10" i="97"/>
  <c r="H10" i="97"/>
  <c r="G10" i="97"/>
  <c r="F10" i="97"/>
  <c r="E10" i="97"/>
  <c r="E20" i="97"/>
  <c r="E19" i="97"/>
  <c r="N12" i="86"/>
  <c r="M45" i="59"/>
  <c r="M33" i="59"/>
  <c r="M38" i="59" s="1"/>
  <c r="M15" i="59"/>
  <c r="M24" i="59" s="1"/>
  <c r="M18" i="76"/>
  <c r="M12" i="76"/>
  <c r="O20" i="88"/>
  <c r="O13" i="88"/>
  <c r="O18" i="62"/>
  <c r="O12" i="62"/>
  <c r="O54" i="61"/>
  <c r="O48" i="61"/>
  <c r="O24" i="61"/>
  <c r="O35" i="61" s="1"/>
  <c r="O12" i="61"/>
  <c r="O18" i="61" s="1"/>
  <c r="R14" i="85"/>
  <c r="R21" i="85" s="1"/>
  <c r="O14" i="85"/>
  <c r="O21" i="85" s="1"/>
  <c r="L147" i="78"/>
  <c r="L146" i="78"/>
  <c r="L143" i="78"/>
  <c r="L140" i="78"/>
  <c r="L137" i="78"/>
  <c r="L136" i="78"/>
  <c r="L135" i="78"/>
  <c r="L134" i="78"/>
  <c r="L133" i="78"/>
  <c r="L131" i="78"/>
  <c r="L130" i="78"/>
  <c r="L127" i="78"/>
  <c r="L93" i="78"/>
  <c r="L92" i="78"/>
  <c r="L89" i="78"/>
  <c r="L87" i="78"/>
  <c r="L85" i="78"/>
  <c r="L84" i="78"/>
  <c r="L81" i="78"/>
  <c r="L80" i="78"/>
  <c r="L79" i="78"/>
  <c r="L78" i="78"/>
  <c r="L77" i="78"/>
  <c r="L75" i="78"/>
  <c r="L74" i="78"/>
  <c r="L71" i="78"/>
  <c r="L69" i="78"/>
  <c r="L125" i="78" s="1"/>
  <c r="L68" i="78"/>
  <c r="L98" i="78" s="1"/>
  <c r="L67" i="78"/>
  <c r="L123" i="78" s="1"/>
  <c r="L42" i="78"/>
  <c r="L41" i="78"/>
  <c r="L37" i="78"/>
  <c r="L36" i="78"/>
  <c r="L35" i="78"/>
  <c r="L32" i="78"/>
  <c r="L31" i="78"/>
  <c r="L28" i="78"/>
  <c r="L26" i="78"/>
  <c r="L24" i="78"/>
  <c r="L23" i="78"/>
  <c r="L20" i="78"/>
  <c r="L19" i="78"/>
  <c r="L18" i="78"/>
  <c r="L17" i="78"/>
  <c r="L16" i="78"/>
  <c r="L14" i="78"/>
  <c r="L13" i="78"/>
  <c r="L10" i="78"/>
  <c r="O129" i="57"/>
  <c r="O130" i="57" s="1"/>
  <c r="O133" i="57" s="1"/>
  <c r="O135" i="57" s="1"/>
  <c r="O111" i="57"/>
  <c r="O109" i="57"/>
  <c r="O108" i="57"/>
  <c r="O105" i="57"/>
  <c r="O104" i="57"/>
  <c r="O103" i="57"/>
  <c r="O102" i="57"/>
  <c r="O101" i="57"/>
  <c r="O99" i="57"/>
  <c r="O78" i="57"/>
  <c r="O106" i="57" s="1"/>
  <c r="O65" i="57"/>
  <c r="O94" i="57" s="1"/>
  <c r="O64" i="57"/>
  <c r="O93" i="57" s="1"/>
  <c r="O59" i="57"/>
  <c r="O57" i="57"/>
  <c r="O56" i="57"/>
  <c r="O53" i="57"/>
  <c r="O52" i="57"/>
  <c r="O51" i="57"/>
  <c r="O50" i="57"/>
  <c r="O49" i="57"/>
  <c r="O47" i="57"/>
  <c r="O42" i="57"/>
  <c r="O41" i="57"/>
  <c r="O37" i="57"/>
  <c r="O20" i="57"/>
  <c r="O21" i="57" s="1"/>
  <c r="M88" i="78" l="1"/>
  <c r="M117" i="78" s="1"/>
  <c r="M115" i="78"/>
  <c r="M59" i="78"/>
  <c r="M27" i="78"/>
  <c r="M61" i="78" s="1"/>
  <c r="L38" i="78"/>
  <c r="L50" i="78"/>
  <c r="L47" i="78"/>
  <c r="N16" i="86"/>
  <c r="L99" i="78"/>
  <c r="L103" i="78"/>
  <c r="L97" i="78"/>
  <c r="L57" i="78"/>
  <c r="L54" i="78"/>
  <c r="L48" i="78"/>
  <c r="L51" i="78"/>
  <c r="L52" i="78"/>
  <c r="L58" i="78"/>
  <c r="L53" i="78"/>
  <c r="L60" i="78"/>
  <c r="E22" i="97"/>
  <c r="M47" i="59"/>
  <c r="O37" i="61"/>
  <c r="L82" i="78"/>
  <c r="L111" i="78" s="1"/>
  <c r="L107" i="78"/>
  <c r="L124" i="78"/>
  <c r="L108" i="78"/>
  <c r="L116" i="78"/>
  <c r="L104" i="78"/>
  <c r="L109" i="78"/>
  <c r="L113" i="78"/>
  <c r="L21" i="78"/>
  <c r="L22" i="78" s="1"/>
  <c r="L25" i="78" s="1"/>
  <c r="L27" i="78" s="1"/>
  <c r="L106" i="78"/>
  <c r="L110" i="78"/>
  <c r="L114" i="78"/>
  <c r="O79" i="57"/>
  <c r="O107" i="57" s="1"/>
  <c r="O55" i="57"/>
  <c r="O24" i="57"/>
  <c r="O54" i="57"/>
  <c r="O82" i="57" l="1"/>
  <c r="O110" i="57" s="1"/>
  <c r="L83" i="78"/>
  <c r="L86" i="78" s="1"/>
  <c r="L55" i="78"/>
  <c r="O26" i="57"/>
  <c r="O60" i="57" s="1"/>
  <c r="O58" i="57"/>
  <c r="K103" i="78"/>
  <c r="K47" i="78"/>
  <c r="O84" i="57" l="1"/>
  <c r="O112" i="57" s="1"/>
  <c r="L112" i="78"/>
  <c r="L56" i="78"/>
  <c r="L88" i="78"/>
  <c r="L117" i="78" s="1"/>
  <c r="L115" i="78"/>
  <c r="N98" i="57"/>
  <c r="N46" i="57"/>
  <c r="L59" i="78" l="1"/>
  <c r="L61" i="78"/>
  <c r="Q165" i="57" l="1"/>
  <c r="Q166" i="57"/>
  <c r="F112" i="96" l="1"/>
  <c r="M95" i="96"/>
  <c r="E109" i="96" s="1"/>
  <c r="B104" i="96" l="1"/>
  <c r="M99" i="96"/>
  <c r="L97" i="96"/>
  <c r="K97" i="96"/>
  <c r="J97" i="96"/>
  <c r="I97" i="96"/>
  <c r="H97" i="96"/>
  <c r="G97" i="96"/>
  <c r="F97" i="96"/>
  <c r="E97" i="96"/>
  <c r="M96" i="96"/>
  <c r="E111" i="96" s="1"/>
  <c r="M94" i="96"/>
  <c r="E108" i="96" s="1"/>
  <c r="M93" i="96"/>
  <c r="E107" i="96" s="1"/>
  <c r="M92" i="96"/>
  <c r="E106" i="96" s="1"/>
  <c r="M91" i="96"/>
  <c r="I10" i="81"/>
  <c r="H28" i="75"/>
  <c r="I9" i="81" s="1"/>
  <c r="H38" i="75"/>
  <c r="H50" i="75"/>
  <c r="M15" i="86"/>
  <c r="M14" i="86"/>
  <c r="M12" i="86"/>
  <c r="L45" i="59"/>
  <c r="L33" i="59"/>
  <c r="L38" i="59" s="1"/>
  <c r="L15" i="59"/>
  <c r="L24" i="59" s="1"/>
  <c r="L18" i="76"/>
  <c r="L12" i="76"/>
  <c r="N20" i="88"/>
  <c r="N13" i="88"/>
  <c r="N18" i="62"/>
  <c r="N12" i="62"/>
  <c r="N14" i="85"/>
  <c r="N21" i="85" s="1"/>
  <c r="K137" i="78"/>
  <c r="K136" i="78"/>
  <c r="K135" i="78"/>
  <c r="K85" i="78"/>
  <c r="K69" i="78"/>
  <c r="K99" i="78" s="1"/>
  <c r="K68" i="78"/>
  <c r="K124" i="78" s="1"/>
  <c r="K67" i="78"/>
  <c r="K123" i="78" s="1"/>
  <c r="K42" i="78"/>
  <c r="K41" i="78"/>
  <c r="K37" i="78"/>
  <c r="K38" i="78" s="1"/>
  <c r="N129" i="57"/>
  <c r="N130" i="57" s="1"/>
  <c r="N133" i="57" s="1"/>
  <c r="N135" i="57" s="1"/>
  <c r="N111" i="57"/>
  <c r="N109" i="57"/>
  <c r="N108" i="57"/>
  <c r="N105" i="57"/>
  <c r="N104" i="57"/>
  <c r="N103" i="57"/>
  <c r="N102" i="57"/>
  <c r="N101" i="57"/>
  <c r="N99" i="57"/>
  <c r="N78" i="57"/>
  <c r="N106" i="57" s="1"/>
  <c r="N65" i="57"/>
  <c r="N94" i="57" s="1"/>
  <c r="N64" i="57"/>
  <c r="N93" i="57" s="1"/>
  <c r="N59" i="57"/>
  <c r="N57" i="57"/>
  <c r="N56" i="57"/>
  <c r="N53" i="57"/>
  <c r="N52" i="57"/>
  <c r="N51" i="57"/>
  <c r="N50" i="57"/>
  <c r="N49" i="57"/>
  <c r="N47" i="57"/>
  <c r="N42" i="57"/>
  <c r="N41" i="57"/>
  <c r="N37" i="57"/>
  <c r="N20" i="57"/>
  <c r="N54" i="57" s="1"/>
  <c r="M16" i="86" l="1"/>
  <c r="I11" i="81"/>
  <c r="K138" i="78"/>
  <c r="K139" i="78" s="1"/>
  <c r="K142" i="78" s="1"/>
  <c r="K144" i="78" s="1"/>
  <c r="N79" i="57"/>
  <c r="N107" i="57" s="1"/>
  <c r="K48" i="78"/>
  <c r="K53" i="78"/>
  <c r="M97" i="96"/>
  <c r="E105" i="96"/>
  <c r="E112" i="96" s="1"/>
  <c r="H54" i="75"/>
  <c r="L47" i="59"/>
  <c r="K107" i="78"/>
  <c r="K113" i="78"/>
  <c r="K82" i="78"/>
  <c r="K111" i="78" s="1"/>
  <c r="K108" i="78"/>
  <c r="K114" i="78"/>
  <c r="K21" i="78"/>
  <c r="K55" i="78" s="1"/>
  <c r="K57" i="78"/>
  <c r="K104" i="78"/>
  <c r="K109" i="78"/>
  <c r="K116" i="78"/>
  <c r="K98" i="78"/>
  <c r="K106" i="78"/>
  <c r="K110" i="78"/>
  <c r="K50" i="78"/>
  <c r="K54" i="78"/>
  <c r="K58" i="78"/>
  <c r="K125" i="78"/>
  <c r="K51" i="78"/>
  <c r="K97" i="78"/>
  <c r="K52" i="78"/>
  <c r="K60" i="78"/>
  <c r="N21" i="57"/>
  <c r="N82" i="57" l="1"/>
  <c r="N110" i="57" s="1"/>
  <c r="K83" i="78"/>
  <c r="K86" i="78" s="1"/>
  <c r="K22" i="78"/>
  <c r="K25" i="78" s="1"/>
  <c r="N55" i="57"/>
  <c r="N24" i="57"/>
  <c r="N54" i="61"/>
  <c r="N45" i="61"/>
  <c r="N24" i="61"/>
  <c r="N12" i="61"/>
  <c r="L47" i="61"/>
  <c r="K47" i="61"/>
  <c r="J47" i="61"/>
  <c r="I47" i="61"/>
  <c r="H47" i="61"/>
  <c r="G47" i="61"/>
  <c r="F47" i="61"/>
  <c r="E47" i="61"/>
  <c r="L46" i="61"/>
  <c r="K46" i="61"/>
  <c r="J46" i="61"/>
  <c r="I46" i="61"/>
  <c r="H46" i="61"/>
  <c r="G46" i="61"/>
  <c r="F46" i="61"/>
  <c r="E46" i="61"/>
  <c r="L45" i="61"/>
  <c r="K45" i="61"/>
  <c r="J45" i="61"/>
  <c r="I45" i="61"/>
  <c r="H45" i="61"/>
  <c r="G45" i="61"/>
  <c r="F45" i="61"/>
  <c r="F48" i="61" s="1"/>
  <c r="E45" i="61"/>
  <c r="M47" i="61"/>
  <c r="M46" i="61"/>
  <c r="M45" i="61"/>
  <c r="G48" i="61" l="1"/>
  <c r="J48" i="61"/>
  <c r="H48" i="61"/>
  <c r="L48" i="61"/>
  <c r="M48" i="61"/>
  <c r="E48" i="61"/>
  <c r="I48" i="61"/>
  <c r="K48" i="61"/>
  <c r="N35" i="61"/>
  <c r="N37" i="61"/>
  <c r="N84" i="57"/>
  <c r="N112" i="57" s="1"/>
  <c r="K112" i="78"/>
  <c r="N48" i="61"/>
  <c r="N18" i="61"/>
  <c r="K56" i="78"/>
  <c r="K115" i="78"/>
  <c r="K88" i="78"/>
  <c r="K117" i="78" s="1"/>
  <c r="K59" i="78"/>
  <c r="K27" i="78"/>
  <c r="K61" i="78" s="1"/>
  <c r="N26" i="57"/>
  <c r="N60" i="57" s="1"/>
  <c r="N58" i="57"/>
  <c r="M54" i="61"/>
  <c r="L54" i="61"/>
  <c r="K54" i="61"/>
  <c r="J54" i="61"/>
  <c r="I54" i="61"/>
  <c r="H54" i="61"/>
  <c r="G54" i="61"/>
  <c r="F54" i="61"/>
  <c r="E54" i="61"/>
  <c r="M46" i="57" l="1"/>
  <c r="L14" i="86" l="1"/>
  <c r="L15" i="86"/>
  <c r="L16" i="86" l="1"/>
  <c r="F83" i="96"/>
  <c r="B76" i="96"/>
  <c r="M71" i="96"/>
  <c r="L69" i="96"/>
  <c r="K69" i="96"/>
  <c r="J69" i="96"/>
  <c r="I69" i="96"/>
  <c r="H69" i="96"/>
  <c r="G69" i="96"/>
  <c r="F69" i="96"/>
  <c r="E69" i="96"/>
  <c r="M68" i="96"/>
  <c r="E81" i="96" s="1"/>
  <c r="M67" i="96"/>
  <c r="E80" i="96" s="1"/>
  <c r="M66" i="96"/>
  <c r="E79" i="96" s="1"/>
  <c r="M65" i="96"/>
  <c r="E78" i="96" s="1"/>
  <c r="M64" i="96"/>
  <c r="L12" i="86"/>
  <c r="K45" i="59"/>
  <c r="K33" i="59"/>
  <c r="K38" i="59" s="1"/>
  <c r="K15" i="59"/>
  <c r="K24" i="59" s="1"/>
  <c r="K18" i="76"/>
  <c r="K12" i="76"/>
  <c r="M20" i="88"/>
  <c r="M13" i="88"/>
  <c r="M18" i="62"/>
  <c r="M12" i="62"/>
  <c r="M24" i="61"/>
  <c r="M35" i="61" s="1"/>
  <c r="M12" i="61"/>
  <c r="M18" i="61" s="1"/>
  <c r="M14" i="85"/>
  <c r="M21" i="85" s="1"/>
  <c r="J147" i="78"/>
  <c r="J146" i="78"/>
  <c r="J143" i="78"/>
  <c r="J140" i="78"/>
  <c r="J137" i="78"/>
  <c r="J136" i="78"/>
  <c r="J135" i="78"/>
  <c r="J134" i="78"/>
  <c r="J133" i="78"/>
  <c r="J131" i="78"/>
  <c r="J130" i="78"/>
  <c r="J127" i="78"/>
  <c r="J93" i="78"/>
  <c r="J92" i="78"/>
  <c r="J89" i="78"/>
  <c r="J87" i="78"/>
  <c r="J85" i="78"/>
  <c r="J84" i="78"/>
  <c r="J81" i="78"/>
  <c r="J80" i="78"/>
  <c r="J79" i="78"/>
  <c r="J78" i="78"/>
  <c r="J77" i="78"/>
  <c r="J75" i="78"/>
  <c r="J74" i="78"/>
  <c r="J71" i="78"/>
  <c r="J69" i="78"/>
  <c r="J125" i="78" s="1"/>
  <c r="J68" i="78"/>
  <c r="J124" i="78" s="1"/>
  <c r="J67" i="78"/>
  <c r="J123" i="78" s="1"/>
  <c r="J42" i="78"/>
  <c r="J41" i="78"/>
  <c r="J37" i="78"/>
  <c r="J36" i="78"/>
  <c r="J35" i="78"/>
  <c r="J32" i="78"/>
  <c r="J31" i="78"/>
  <c r="J28" i="78"/>
  <c r="J26" i="78"/>
  <c r="J24" i="78"/>
  <c r="J23" i="78"/>
  <c r="J20" i="78"/>
  <c r="J19" i="78"/>
  <c r="J18" i="78"/>
  <c r="J17" i="78"/>
  <c r="J16" i="78"/>
  <c r="J14" i="78"/>
  <c r="J13" i="78"/>
  <c r="J10" i="78"/>
  <c r="M129" i="57"/>
  <c r="M111" i="57"/>
  <c r="M109" i="57"/>
  <c r="M108" i="57"/>
  <c r="M105" i="57"/>
  <c r="M104" i="57"/>
  <c r="M103" i="57"/>
  <c r="M102" i="57"/>
  <c r="M101" i="57"/>
  <c r="M99" i="57"/>
  <c r="M98" i="57"/>
  <c r="M78" i="57"/>
  <c r="M106" i="57" s="1"/>
  <c r="M65" i="57"/>
  <c r="M94" i="57" s="1"/>
  <c r="M64" i="57"/>
  <c r="M93" i="57" s="1"/>
  <c r="M59" i="57"/>
  <c r="M57" i="57"/>
  <c r="M56" i="57"/>
  <c r="M53" i="57"/>
  <c r="M52" i="57"/>
  <c r="M51" i="57"/>
  <c r="M50" i="57"/>
  <c r="M49" i="57"/>
  <c r="M47" i="57"/>
  <c r="M42" i="57"/>
  <c r="M41" i="57"/>
  <c r="M37" i="57"/>
  <c r="M20" i="57"/>
  <c r="M54" i="57" s="1"/>
  <c r="M130" i="57" l="1"/>
  <c r="M138" i="78"/>
  <c r="M79" i="57"/>
  <c r="M107" i="57" s="1"/>
  <c r="J58" i="78"/>
  <c r="J113" i="78"/>
  <c r="J48" i="78"/>
  <c r="J53" i="78"/>
  <c r="M69" i="96"/>
  <c r="E77" i="96"/>
  <c r="E83" i="96" s="1"/>
  <c r="K47" i="59"/>
  <c r="M37" i="61"/>
  <c r="J57" i="78"/>
  <c r="J109" i="78"/>
  <c r="J116" i="78"/>
  <c r="J106" i="78"/>
  <c r="J110" i="78"/>
  <c r="J107" i="78"/>
  <c r="J38" i="78"/>
  <c r="J103" i="78"/>
  <c r="J108" i="78"/>
  <c r="J114" i="78"/>
  <c r="J51" i="78"/>
  <c r="J104" i="78"/>
  <c r="J98" i="78"/>
  <c r="J54" i="78"/>
  <c r="J97" i="78"/>
  <c r="J47" i="78"/>
  <c r="J60" i="78"/>
  <c r="J21" i="78"/>
  <c r="J55" i="78" s="1"/>
  <c r="J52" i="78"/>
  <c r="J82" i="78"/>
  <c r="J99" i="78"/>
  <c r="J50" i="78"/>
  <c r="M21" i="57"/>
  <c r="M82" i="57"/>
  <c r="M133" i="57" l="1"/>
  <c r="M139" i="78"/>
  <c r="J83" i="78"/>
  <c r="J111" i="78"/>
  <c r="J22" i="78"/>
  <c r="M55" i="57"/>
  <c r="M24" i="57"/>
  <c r="M84" i="57"/>
  <c r="M112" i="57" s="1"/>
  <c r="M110" i="57"/>
  <c r="M135" i="57" l="1"/>
  <c r="M144" i="78" s="1"/>
  <c r="M142" i="78"/>
  <c r="J56" i="78"/>
  <c r="J25" i="78"/>
  <c r="J112" i="78"/>
  <c r="J86" i="78"/>
  <c r="M26" i="57"/>
  <c r="M60" i="57" s="1"/>
  <c r="M58" i="57"/>
  <c r="K15" i="86"/>
  <c r="K14" i="86"/>
  <c r="J14" i="86"/>
  <c r="K12" i="86"/>
  <c r="J12" i="86"/>
  <c r="J18" i="76"/>
  <c r="L20" i="88"/>
  <c r="K16" i="86" l="1"/>
  <c r="J115" i="78"/>
  <c r="J88" i="78"/>
  <c r="J117" i="78" s="1"/>
  <c r="J59" i="78"/>
  <c r="J27" i="78"/>
  <c r="J61" i="78" s="1"/>
  <c r="E22" i="62"/>
  <c r="F22" i="62"/>
  <c r="G22" i="62"/>
  <c r="H22" i="62"/>
  <c r="E23" i="62"/>
  <c r="F23" i="62"/>
  <c r="G23" i="62"/>
  <c r="H23" i="62"/>
  <c r="E24" i="62"/>
  <c r="F24" i="62"/>
  <c r="G24" i="62"/>
  <c r="H24" i="62"/>
  <c r="F25" i="62" l="1"/>
  <c r="G25" i="62"/>
  <c r="H25" i="62"/>
  <c r="E25" i="62"/>
  <c r="L24" i="61"/>
  <c r="L35" i="61" s="1"/>
  <c r="L12" i="61"/>
  <c r="L18" i="61" s="1"/>
  <c r="L37" i="61" l="1"/>
  <c r="B48" i="96"/>
  <c r="M43" i="96"/>
  <c r="L41" i="96"/>
  <c r="K41" i="96"/>
  <c r="J41" i="96"/>
  <c r="I41" i="96"/>
  <c r="H41" i="96"/>
  <c r="G41" i="96"/>
  <c r="F41" i="96"/>
  <c r="E41" i="96"/>
  <c r="M40" i="96"/>
  <c r="E53" i="96" s="1"/>
  <c r="M39" i="96"/>
  <c r="E52" i="96" s="1"/>
  <c r="M38" i="96"/>
  <c r="E51" i="96" s="1"/>
  <c r="M37" i="96"/>
  <c r="E50" i="96" s="1"/>
  <c r="M36" i="96"/>
  <c r="J45" i="59"/>
  <c r="J33" i="59"/>
  <c r="J38" i="59" s="1"/>
  <c r="J15" i="59"/>
  <c r="J24" i="59" s="1"/>
  <c r="J12" i="76"/>
  <c r="L13" i="88"/>
  <c r="L18" i="62"/>
  <c r="L12" i="62"/>
  <c r="L14" i="85"/>
  <c r="L21" i="85" s="1"/>
  <c r="I147" i="78"/>
  <c r="I146" i="78"/>
  <c r="I143" i="78"/>
  <c r="I140" i="78"/>
  <c r="I137" i="78"/>
  <c r="I136" i="78"/>
  <c r="I135" i="78"/>
  <c r="I134" i="78"/>
  <c r="I133" i="78"/>
  <c r="I131" i="78"/>
  <c r="I130" i="78"/>
  <c r="I127" i="78"/>
  <c r="I93" i="78"/>
  <c r="I92" i="78"/>
  <c r="I89" i="78"/>
  <c r="I87" i="78"/>
  <c r="I85" i="78"/>
  <c r="I84" i="78"/>
  <c r="I81" i="78"/>
  <c r="I80" i="78"/>
  <c r="I79" i="78"/>
  <c r="I78" i="78"/>
  <c r="I77" i="78"/>
  <c r="I75" i="78"/>
  <c r="I74" i="78"/>
  <c r="I71" i="78"/>
  <c r="I69" i="78"/>
  <c r="I99" i="78" s="1"/>
  <c r="I68" i="78"/>
  <c r="I124" i="78" s="1"/>
  <c r="I67" i="78"/>
  <c r="I123" i="78" s="1"/>
  <c r="I42" i="78"/>
  <c r="I41" i="78"/>
  <c r="I37" i="78"/>
  <c r="I36" i="78"/>
  <c r="I35" i="78"/>
  <c r="I32" i="78"/>
  <c r="I31" i="78"/>
  <c r="I28" i="78"/>
  <c r="I26" i="78"/>
  <c r="I24" i="78"/>
  <c r="I23" i="78"/>
  <c r="I20" i="78"/>
  <c r="I19" i="78"/>
  <c r="I18" i="78"/>
  <c r="I17" i="78"/>
  <c r="I16" i="78"/>
  <c r="I14" i="78"/>
  <c r="I13" i="78"/>
  <c r="I10" i="78"/>
  <c r="J47" i="59" l="1"/>
  <c r="I51" i="78"/>
  <c r="I48" i="78"/>
  <c r="F56" i="96"/>
  <c r="M41" i="96"/>
  <c r="E49" i="96"/>
  <c r="E56" i="96" s="1"/>
  <c r="I57" i="78"/>
  <c r="I104" i="78"/>
  <c r="I109" i="78"/>
  <c r="I116" i="78"/>
  <c r="I98" i="78"/>
  <c r="I106" i="78"/>
  <c r="I110" i="78"/>
  <c r="I53" i="78"/>
  <c r="I107" i="78"/>
  <c r="I113" i="78"/>
  <c r="I38" i="78"/>
  <c r="I82" i="78"/>
  <c r="I111" i="78" s="1"/>
  <c r="I108" i="78"/>
  <c r="I114" i="78"/>
  <c r="I50" i="78"/>
  <c r="I54" i="78"/>
  <c r="I58" i="78"/>
  <c r="I103" i="78"/>
  <c r="I125" i="78"/>
  <c r="I97" i="78"/>
  <c r="I21" i="78"/>
  <c r="I55" i="78" s="1"/>
  <c r="I47" i="78"/>
  <c r="I52" i="78"/>
  <c r="I60" i="78"/>
  <c r="L129" i="57"/>
  <c r="L111" i="57"/>
  <c r="L109" i="57"/>
  <c r="L108" i="57"/>
  <c r="L105" i="57"/>
  <c r="L104" i="57"/>
  <c r="L103" i="57"/>
  <c r="L102" i="57"/>
  <c r="L101" i="57"/>
  <c r="L99" i="57"/>
  <c r="L98" i="57"/>
  <c r="L78" i="57"/>
  <c r="L106" i="57" s="1"/>
  <c r="L65" i="57"/>
  <c r="L94" i="57" s="1"/>
  <c r="L64" i="57"/>
  <c r="L93" i="57" s="1"/>
  <c r="L59" i="57"/>
  <c r="L57" i="57"/>
  <c r="L56" i="57"/>
  <c r="L53" i="57"/>
  <c r="L52" i="57"/>
  <c r="L51" i="57"/>
  <c r="L50" i="57"/>
  <c r="L49" i="57"/>
  <c r="L47" i="57"/>
  <c r="L46" i="57"/>
  <c r="L42" i="57"/>
  <c r="L41" i="57"/>
  <c r="L37" i="57"/>
  <c r="L20" i="57"/>
  <c r="L21" i="57" s="1"/>
  <c r="L130" i="57" l="1"/>
  <c r="L138" i="78"/>
  <c r="I83" i="78"/>
  <c r="I86" i="78" s="1"/>
  <c r="I22" i="78"/>
  <c r="I56" i="78" s="1"/>
  <c r="L54" i="57"/>
  <c r="L24" i="57"/>
  <c r="L55" i="57"/>
  <c r="L79" i="57"/>
  <c r="E184" i="78"/>
  <c r="E153" i="78"/>
  <c r="H171" i="57"/>
  <c r="H143" i="57"/>
  <c r="L133" i="57" l="1"/>
  <c r="L139" i="78"/>
  <c r="I112" i="78"/>
  <c r="I25" i="78"/>
  <c r="I59" i="78" s="1"/>
  <c r="I115" i="78"/>
  <c r="I88" i="78"/>
  <c r="I117" i="78" s="1"/>
  <c r="L26" i="57"/>
  <c r="L60" i="57" s="1"/>
  <c r="L58" i="57"/>
  <c r="L107" i="57"/>
  <c r="L82" i="57"/>
  <c r="H10" i="78"/>
  <c r="K98" i="57"/>
  <c r="K46" i="57"/>
  <c r="L135" i="57" l="1"/>
  <c r="L144" i="78" s="1"/>
  <c r="L142" i="78"/>
  <c r="I27" i="78"/>
  <c r="I61" i="78" s="1"/>
  <c r="L110" i="57"/>
  <c r="L84" i="57"/>
  <c r="L112" i="57" s="1"/>
  <c r="M12" i="96"/>
  <c r="E26" i="96" s="1"/>
  <c r="F26" i="96" s="1"/>
  <c r="M11" i="96"/>
  <c r="E25" i="96" s="1"/>
  <c r="F25" i="96" s="1"/>
  <c r="L13" i="96"/>
  <c r="K13" i="96"/>
  <c r="J13" i="96"/>
  <c r="I13" i="96"/>
  <c r="H13" i="96"/>
  <c r="G13" i="96"/>
  <c r="F13" i="96"/>
  <c r="E13" i="96"/>
  <c r="B20" i="96"/>
  <c r="M15" i="96"/>
  <c r="M10" i="96"/>
  <c r="E24" i="96" s="1"/>
  <c r="M9" i="96"/>
  <c r="E23" i="96" s="1"/>
  <c r="F23" i="96" s="1"/>
  <c r="M8" i="96"/>
  <c r="E22" i="96" s="1"/>
  <c r="M7" i="96"/>
  <c r="E21" i="96" s="1"/>
  <c r="F28" i="96" l="1"/>
  <c r="M13" i="96"/>
  <c r="E28" i="96"/>
  <c r="J15" i="86"/>
  <c r="I45" i="59"/>
  <c r="I33" i="59"/>
  <c r="I38" i="59" s="1"/>
  <c r="I15" i="59"/>
  <c r="I24" i="59" s="1"/>
  <c r="I18" i="76"/>
  <c r="I12" i="76"/>
  <c r="K20" i="88"/>
  <c r="K13" i="88"/>
  <c r="K18" i="62"/>
  <c r="K12" i="62"/>
  <c r="J16" i="86" l="1"/>
  <c r="I47" i="59"/>
  <c r="K24" i="61"/>
  <c r="K35" i="61" s="1"/>
  <c r="K12" i="61"/>
  <c r="K18" i="61" s="1"/>
  <c r="K14" i="85"/>
  <c r="K21" i="85" s="1"/>
  <c r="K37" i="61" l="1"/>
  <c r="H147" i="78"/>
  <c r="H146" i="78"/>
  <c r="H143" i="78"/>
  <c r="H140" i="78"/>
  <c r="H137" i="78"/>
  <c r="H136" i="78"/>
  <c r="H135" i="78"/>
  <c r="H134" i="78"/>
  <c r="H133" i="78"/>
  <c r="H131" i="78"/>
  <c r="H130" i="78"/>
  <c r="H127" i="78"/>
  <c r="H93" i="78"/>
  <c r="H92" i="78"/>
  <c r="H89" i="78"/>
  <c r="H85" i="78"/>
  <c r="H84" i="78"/>
  <c r="H81" i="78"/>
  <c r="H80" i="78"/>
  <c r="H79" i="78"/>
  <c r="H78" i="78"/>
  <c r="H77" i="78"/>
  <c r="H75" i="78"/>
  <c r="H74" i="78"/>
  <c r="H71" i="78"/>
  <c r="H37" i="78"/>
  <c r="H36" i="78"/>
  <c r="H35" i="78"/>
  <c r="H32" i="78"/>
  <c r="H31" i="78"/>
  <c r="H28" i="78"/>
  <c r="H24" i="78"/>
  <c r="H23" i="78"/>
  <c r="H20" i="78"/>
  <c r="H19" i="78"/>
  <c r="H18" i="78"/>
  <c r="H17" i="78"/>
  <c r="H16" i="78"/>
  <c r="H14" i="78"/>
  <c r="H13" i="78"/>
  <c r="H47" i="78" l="1"/>
  <c r="H21" i="78"/>
  <c r="H22" i="78" s="1"/>
  <c r="H25" i="78" s="1"/>
  <c r="H103" i="78"/>
  <c r="H82" i="78"/>
  <c r="H83" i="78" s="1"/>
  <c r="H86" i="78" s="1"/>
  <c r="H38" i="78"/>
  <c r="H114" i="78"/>
  <c r="H113" i="78"/>
  <c r="H110" i="78"/>
  <c r="H109" i="78"/>
  <c r="H108" i="78"/>
  <c r="H107" i="78"/>
  <c r="H106" i="78"/>
  <c r="H104" i="78"/>
  <c r="H69" i="78"/>
  <c r="H99" i="78" s="1"/>
  <c r="H68" i="78"/>
  <c r="H124" i="78" s="1"/>
  <c r="H67" i="78"/>
  <c r="H123" i="78" s="1"/>
  <c r="H58" i="78"/>
  <c r="H57" i="78"/>
  <c r="H54" i="78"/>
  <c r="H53" i="78"/>
  <c r="H52" i="78"/>
  <c r="H51" i="78"/>
  <c r="H50" i="78"/>
  <c r="H48" i="78"/>
  <c r="H42" i="78"/>
  <c r="H41" i="78"/>
  <c r="H111" i="78" l="1"/>
  <c r="H55" i="78"/>
  <c r="H98" i="78"/>
  <c r="H59" i="78"/>
  <c r="H56" i="78"/>
  <c r="H125" i="78"/>
  <c r="H97" i="78"/>
  <c r="K129" i="57"/>
  <c r="K111" i="57"/>
  <c r="K109" i="57"/>
  <c r="K108" i="57"/>
  <c r="K105" i="57"/>
  <c r="K104" i="57"/>
  <c r="K103" i="57"/>
  <c r="K102" i="57"/>
  <c r="K101" i="57"/>
  <c r="K99" i="57"/>
  <c r="K78" i="57"/>
  <c r="K106" i="57" s="1"/>
  <c r="K65" i="57"/>
  <c r="K94" i="57" s="1"/>
  <c r="K64" i="57"/>
  <c r="K93" i="57" s="1"/>
  <c r="K59" i="57"/>
  <c r="K57" i="57"/>
  <c r="K56" i="57"/>
  <c r="K53" i="57"/>
  <c r="K52" i="57"/>
  <c r="K51" i="57"/>
  <c r="K50" i="57"/>
  <c r="K49" i="57"/>
  <c r="K47" i="57"/>
  <c r="K42" i="57"/>
  <c r="K41" i="57"/>
  <c r="K37" i="57"/>
  <c r="K20" i="57"/>
  <c r="K54" i="57" s="1"/>
  <c r="K130" i="57" l="1"/>
  <c r="K133" i="57" s="1"/>
  <c r="H112" i="78"/>
  <c r="H115" i="78"/>
  <c r="K79" i="57"/>
  <c r="K107" i="57" s="1"/>
  <c r="K21" i="57"/>
  <c r="K135" i="57" l="1"/>
  <c r="K82" i="57"/>
  <c r="K55" i="57"/>
  <c r="K24" i="57"/>
  <c r="M83" i="94"/>
  <c r="G28" i="75"/>
  <c r="F50" i="75"/>
  <c r="G50" i="75"/>
  <c r="G38" i="75"/>
  <c r="F23" i="76"/>
  <c r="H27" i="88"/>
  <c r="K84" i="57" l="1"/>
  <c r="K112" i="57" s="1"/>
  <c r="K110" i="57"/>
  <c r="K26" i="57"/>
  <c r="K60" i="57" s="1"/>
  <c r="K58" i="57"/>
  <c r="N170" i="78" l="1"/>
  <c r="G103" i="78"/>
  <c r="G47" i="78" l="1"/>
  <c r="J98" i="57"/>
  <c r="J46" i="57"/>
  <c r="G114" i="78" l="1"/>
  <c r="F85" i="78"/>
  <c r="E85" i="78"/>
  <c r="E170" i="78" s="1"/>
  <c r="G58" i="78"/>
  <c r="F24" i="78" l="1"/>
  <c r="E24" i="78"/>
  <c r="H158" i="57"/>
  <c r="G158" i="57"/>
  <c r="F158" i="57"/>
  <c r="E158" i="57"/>
  <c r="J109" i="57"/>
  <c r="I109" i="57"/>
  <c r="H109" i="57"/>
  <c r="G109" i="57"/>
  <c r="F109" i="57"/>
  <c r="E109" i="57"/>
  <c r="J57" i="57"/>
  <c r="I57" i="57"/>
  <c r="H57" i="57"/>
  <c r="G57" i="57"/>
  <c r="F57" i="57"/>
  <c r="E57" i="57"/>
  <c r="G138" i="78" l="1"/>
  <c r="G139" i="78" s="1"/>
  <c r="G142" i="78" s="1"/>
  <c r="G144" i="78" s="1"/>
  <c r="H18" i="76" l="1"/>
  <c r="G18" i="76"/>
  <c r="F18" i="76"/>
  <c r="E18" i="76"/>
  <c r="D18" i="76"/>
  <c r="C18" i="76"/>
  <c r="I20" i="88"/>
  <c r="H20" i="88"/>
  <c r="G20" i="88"/>
  <c r="F20" i="88"/>
  <c r="E20" i="88"/>
  <c r="J20" i="88"/>
  <c r="F101" i="94" l="1"/>
  <c r="B94" i="94"/>
  <c r="M89" i="94"/>
  <c r="E103" i="94" s="1"/>
  <c r="L87" i="94"/>
  <c r="K87" i="94"/>
  <c r="J87" i="94"/>
  <c r="I87" i="94"/>
  <c r="H87" i="94"/>
  <c r="G87" i="94"/>
  <c r="F87" i="94"/>
  <c r="E87" i="94"/>
  <c r="M86" i="94"/>
  <c r="E98" i="94" s="1"/>
  <c r="M85" i="94"/>
  <c r="E97" i="94" s="1"/>
  <c r="M84" i="94"/>
  <c r="E96" i="94" s="1"/>
  <c r="M87" i="94" l="1"/>
  <c r="E95" i="94"/>
  <c r="E101" i="94" s="1"/>
  <c r="G10" i="81"/>
  <c r="I15" i="86"/>
  <c r="I14" i="86"/>
  <c r="I12" i="86"/>
  <c r="H45" i="59"/>
  <c r="H33" i="59"/>
  <c r="H38" i="59" s="1"/>
  <c r="H15" i="59"/>
  <c r="H24" i="59" s="1"/>
  <c r="H12" i="76"/>
  <c r="J13" i="88"/>
  <c r="J18" i="62"/>
  <c r="J12" i="62"/>
  <c r="J24" i="61"/>
  <c r="J35" i="61" s="1"/>
  <c r="J12" i="61"/>
  <c r="J18" i="61" s="1"/>
  <c r="J14" i="85"/>
  <c r="J21" i="85" s="1"/>
  <c r="G116" i="78"/>
  <c r="G110" i="78"/>
  <c r="G107" i="78"/>
  <c r="G106" i="78"/>
  <c r="G113" i="78"/>
  <c r="G109" i="78"/>
  <c r="G108" i="78"/>
  <c r="G104" i="78"/>
  <c r="G69" i="78"/>
  <c r="G99" i="78" s="1"/>
  <c r="G68" i="78"/>
  <c r="G98" i="78" s="1"/>
  <c r="G67" i="78"/>
  <c r="G123" i="78" s="1"/>
  <c r="G60" i="78"/>
  <c r="G54" i="78"/>
  <c r="G51" i="78"/>
  <c r="G50" i="78"/>
  <c r="G42" i="78"/>
  <c r="G41" i="78"/>
  <c r="G38" i="78"/>
  <c r="G57" i="78"/>
  <c r="G53" i="78"/>
  <c r="G52" i="78"/>
  <c r="G48" i="78"/>
  <c r="G21" i="78"/>
  <c r="J129" i="57"/>
  <c r="J111" i="57"/>
  <c r="J108" i="57"/>
  <c r="J105" i="57"/>
  <c r="J104" i="57"/>
  <c r="J103" i="57"/>
  <c r="J102" i="57"/>
  <c r="J101" i="57"/>
  <c r="J99" i="57"/>
  <c r="J78" i="57"/>
  <c r="J106" i="57" s="1"/>
  <c r="J65" i="57"/>
  <c r="J94" i="57" s="1"/>
  <c r="J64" i="57"/>
  <c r="J93" i="57" s="1"/>
  <c r="J59" i="57"/>
  <c r="J56" i="57"/>
  <c r="J53" i="57"/>
  <c r="J52" i="57"/>
  <c r="J51" i="57"/>
  <c r="J50" i="57"/>
  <c r="J49" i="57"/>
  <c r="J47" i="57"/>
  <c r="J42" i="57"/>
  <c r="J41" i="57"/>
  <c r="J37" i="57"/>
  <c r="J20" i="57"/>
  <c r="J54" i="57" s="1"/>
  <c r="J130" i="57" l="1"/>
  <c r="J139" i="78" s="1"/>
  <c r="J138" i="78"/>
  <c r="G9" i="81"/>
  <c r="G11" i="81" s="1"/>
  <c r="I16" i="86"/>
  <c r="G54" i="75"/>
  <c r="H47" i="59"/>
  <c r="J37" i="61"/>
  <c r="J21" i="57"/>
  <c r="J55" i="57" s="1"/>
  <c r="G55" i="78"/>
  <c r="G22" i="78"/>
  <c r="G25" i="78" s="1"/>
  <c r="G125" i="78"/>
  <c r="G82" i="78"/>
  <c r="G111" i="78" s="1"/>
  <c r="G124" i="78"/>
  <c r="G97" i="78"/>
  <c r="J79" i="57"/>
  <c r="J82" i="57" s="1"/>
  <c r="J133" i="57" l="1"/>
  <c r="J135" i="57" s="1"/>
  <c r="J144" i="78" s="1"/>
  <c r="J24" i="57"/>
  <c r="J26" i="57" s="1"/>
  <c r="J60" i="57" s="1"/>
  <c r="J107" i="57"/>
  <c r="J110" i="57"/>
  <c r="G83" i="78"/>
  <c r="G86" i="78" s="1"/>
  <c r="G88" i="78" s="1"/>
  <c r="G56" i="78"/>
  <c r="E147" i="78"/>
  <c r="E146" i="78"/>
  <c r="E174" i="78"/>
  <c r="F143" i="78"/>
  <c r="E143" i="78"/>
  <c r="F140" i="78"/>
  <c r="E140" i="78"/>
  <c r="J142" i="78" l="1"/>
  <c r="J58" i="57"/>
  <c r="J84" i="57"/>
  <c r="J112" i="57" s="1"/>
  <c r="G27" i="78"/>
  <c r="G61" i="78" s="1"/>
  <c r="G59" i="78"/>
  <c r="G112" i="78"/>
  <c r="E134" i="78"/>
  <c r="E133" i="78"/>
  <c r="E131" i="78"/>
  <c r="E130" i="78"/>
  <c r="E127" i="78"/>
  <c r="E135" i="78"/>
  <c r="E136" i="78"/>
  <c r="E137" i="78"/>
  <c r="F130" i="78"/>
  <c r="F131" i="78"/>
  <c r="F133" i="78"/>
  <c r="F134" i="78"/>
  <c r="F127" i="78"/>
  <c r="F135" i="78"/>
  <c r="F136" i="78"/>
  <c r="F137" i="78"/>
  <c r="F146" i="78"/>
  <c r="F147" i="78"/>
  <c r="G117" i="78" l="1"/>
  <c r="G115" i="78"/>
  <c r="E138" i="78"/>
  <c r="E139" i="78" s="1"/>
  <c r="H28" i="94" l="1"/>
  <c r="H15" i="86"/>
  <c r="H14" i="86"/>
  <c r="H16" i="86" l="1"/>
  <c r="F10" i="78"/>
  <c r="F58" i="78" s="1"/>
  <c r="I98" i="57"/>
  <c r="I78" i="57"/>
  <c r="I79" i="57" s="1"/>
  <c r="I46" i="57"/>
  <c r="I37" i="57"/>
  <c r="I20" i="57"/>
  <c r="I21" i="57" s="1"/>
  <c r="H166" i="57"/>
  <c r="I82" i="57" l="1"/>
  <c r="I84" i="57" s="1"/>
  <c r="I24" i="57"/>
  <c r="I26" i="57" s="1"/>
  <c r="M63" i="94"/>
  <c r="E10" i="81" l="1"/>
  <c r="F44" i="94" l="1"/>
  <c r="F19" i="94"/>
  <c r="F43" i="59"/>
  <c r="F41" i="59"/>
  <c r="E43" i="59"/>
  <c r="E41" i="59"/>
  <c r="H83" i="57"/>
  <c r="H87" i="78" s="1"/>
  <c r="G83" i="57"/>
  <c r="H116" i="78" l="1"/>
  <c r="H88" i="78"/>
  <c r="H117" i="78" s="1"/>
  <c r="G25" i="57"/>
  <c r="H25" i="57"/>
  <c r="H26" i="78" s="1"/>
  <c r="F75" i="94"/>
  <c r="B68" i="94"/>
  <c r="E77" i="94"/>
  <c r="L61" i="94"/>
  <c r="K61" i="94"/>
  <c r="J61" i="94"/>
  <c r="I61" i="94"/>
  <c r="H61" i="94"/>
  <c r="G61" i="94"/>
  <c r="F61" i="94"/>
  <c r="E61" i="94"/>
  <c r="M60" i="94"/>
  <c r="E72" i="94" s="1"/>
  <c r="M59" i="94"/>
  <c r="E71" i="94" s="1"/>
  <c r="M58" i="94"/>
  <c r="E70" i="94" s="1"/>
  <c r="M57" i="94"/>
  <c r="E69" i="94" s="1"/>
  <c r="H12" i="86"/>
  <c r="G45" i="59"/>
  <c r="G33" i="59"/>
  <c r="G38" i="59" s="1"/>
  <c r="G15" i="59"/>
  <c r="G24" i="59" s="1"/>
  <c r="G12" i="76"/>
  <c r="I13" i="88"/>
  <c r="I18" i="62"/>
  <c r="I12" i="62"/>
  <c r="I24" i="61"/>
  <c r="I35" i="61" s="1"/>
  <c r="I12" i="61"/>
  <c r="I18" i="61" s="1"/>
  <c r="I14" i="85"/>
  <c r="I21" i="85" s="1"/>
  <c r="F93" i="78"/>
  <c r="F92" i="78"/>
  <c r="F89" i="78"/>
  <c r="F87" i="78"/>
  <c r="F84" i="78"/>
  <c r="F81" i="78"/>
  <c r="F80" i="78"/>
  <c r="F79" i="78"/>
  <c r="F78" i="78"/>
  <c r="F77" i="78"/>
  <c r="F75" i="78"/>
  <c r="F74" i="78"/>
  <c r="F71" i="78"/>
  <c r="F69" i="78"/>
  <c r="F125" i="78" s="1"/>
  <c r="F68" i="78"/>
  <c r="F124" i="78" s="1"/>
  <c r="F67" i="78"/>
  <c r="F123" i="78" s="1"/>
  <c r="F42" i="78"/>
  <c r="F41" i="78"/>
  <c r="F37" i="78"/>
  <c r="F36" i="78"/>
  <c r="F35" i="78"/>
  <c r="F32" i="78"/>
  <c r="F31" i="78"/>
  <c r="F28" i="78"/>
  <c r="F23" i="78"/>
  <c r="F20" i="78"/>
  <c r="F19" i="78"/>
  <c r="F18" i="78"/>
  <c r="F17" i="78"/>
  <c r="F16" i="78"/>
  <c r="F14" i="78"/>
  <c r="F13" i="78"/>
  <c r="H170" i="57"/>
  <c r="G170" i="57"/>
  <c r="F170" i="57"/>
  <c r="E170" i="57"/>
  <c r="H142" i="57"/>
  <c r="G142" i="57"/>
  <c r="F142" i="57"/>
  <c r="E142" i="57"/>
  <c r="I129" i="57"/>
  <c r="I111" i="57"/>
  <c r="I108" i="57"/>
  <c r="I105" i="57"/>
  <c r="I104" i="57"/>
  <c r="I103" i="57"/>
  <c r="I102" i="57"/>
  <c r="I101" i="57"/>
  <c r="I99" i="57"/>
  <c r="I106" i="57"/>
  <c r="I65" i="57"/>
  <c r="I94" i="57" s="1"/>
  <c r="I64" i="57"/>
  <c r="I93" i="57" s="1"/>
  <c r="I59" i="57"/>
  <c r="I56" i="57"/>
  <c r="I53" i="57"/>
  <c r="I52" i="57"/>
  <c r="I51" i="57"/>
  <c r="I50" i="57"/>
  <c r="I49" i="57"/>
  <c r="I47" i="57"/>
  <c r="I42" i="57"/>
  <c r="I41" i="57"/>
  <c r="I54" i="57"/>
  <c r="F114" i="78" l="1"/>
  <c r="I130" i="57"/>
  <c r="I139" i="78" s="1"/>
  <c r="I138" i="78"/>
  <c r="H60" i="78"/>
  <c r="H27" i="78"/>
  <c r="H61" i="78" s="1"/>
  <c r="I133" i="57"/>
  <c r="I142" i="78" s="1"/>
  <c r="F38" i="78"/>
  <c r="F26" i="78"/>
  <c r="F60" i="78" s="1"/>
  <c r="G59" i="57"/>
  <c r="F21" i="78"/>
  <c r="F22" i="78" s="1"/>
  <c r="F25" i="78" s="1"/>
  <c r="F47" i="78"/>
  <c r="F103" i="78"/>
  <c r="F82" i="78"/>
  <c r="F83" i="78" s="1"/>
  <c r="G47" i="59"/>
  <c r="F109" i="78"/>
  <c r="F113" i="78"/>
  <c r="F108" i="78"/>
  <c r="F104" i="78"/>
  <c r="F107" i="78"/>
  <c r="F116" i="78"/>
  <c r="F106" i="78"/>
  <c r="F110" i="78"/>
  <c r="F48" i="78"/>
  <c r="F53" i="78"/>
  <c r="F50" i="78"/>
  <c r="F54" i="78"/>
  <c r="F51" i="78"/>
  <c r="F57" i="78"/>
  <c r="F52" i="78"/>
  <c r="E75" i="94"/>
  <c r="M61" i="94"/>
  <c r="I37" i="61"/>
  <c r="F99" i="78"/>
  <c r="F97" i="78"/>
  <c r="F98" i="78"/>
  <c r="I135" i="57" l="1"/>
  <c r="I144" i="78" s="1"/>
  <c r="F86" i="78"/>
  <c r="F88" i="78" s="1"/>
  <c r="F27" i="78"/>
  <c r="F55" i="78"/>
  <c r="F111" i="78"/>
  <c r="I107" i="57"/>
  <c r="I55" i="57"/>
  <c r="F56" i="78" l="1"/>
  <c r="F112" i="78"/>
  <c r="F59" i="78"/>
  <c r="F61" i="78"/>
  <c r="I60" i="57"/>
  <c r="I58" i="57"/>
  <c r="I110" i="57"/>
  <c r="I112" i="57"/>
  <c r="F115" i="78" l="1"/>
  <c r="F117" i="78"/>
  <c r="E160" i="57"/>
  <c r="E157" i="57"/>
  <c r="E154" i="57"/>
  <c r="E153" i="57"/>
  <c r="E152" i="57"/>
  <c r="E151" i="57"/>
  <c r="E150" i="57"/>
  <c r="E148" i="57"/>
  <c r="E147" i="57"/>
  <c r="E144" i="57"/>
  <c r="E186" i="57" s="1"/>
  <c r="F160" i="57"/>
  <c r="F157" i="57"/>
  <c r="F154" i="57"/>
  <c r="F153" i="57"/>
  <c r="F152" i="57"/>
  <c r="F151" i="57"/>
  <c r="F150" i="57"/>
  <c r="F148" i="57"/>
  <c r="F147" i="57"/>
  <c r="F144" i="57"/>
  <c r="F186" i="57" s="1"/>
  <c r="G160" i="57"/>
  <c r="G157" i="57"/>
  <c r="G154" i="57"/>
  <c r="G153" i="57"/>
  <c r="G152" i="57"/>
  <c r="G151" i="57"/>
  <c r="G150" i="57"/>
  <c r="G148" i="57"/>
  <c r="G147" i="57"/>
  <c r="G144" i="57"/>
  <c r="G186" i="57" s="1"/>
  <c r="E166" i="57"/>
  <c r="E165" i="57"/>
  <c r="F166" i="57"/>
  <c r="F165" i="57"/>
  <c r="G166" i="57"/>
  <c r="G165" i="57"/>
  <c r="H165" i="57"/>
  <c r="H160" i="57"/>
  <c r="H157" i="57"/>
  <c r="H154" i="57"/>
  <c r="H153" i="57"/>
  <c r="H152" i="57"/>
  <c r="H151" i="57"/>
  <c r="H150" i="57"/>
  <c r="H148" i="57"/>
  <c r="H147" i="57"/>
  <c r="H144" i="57"/>
  <c r="H186" i="57" s="1"/>
  <c r="F155" i="57" l="1"/>
  <c r="F156" i="57" s="1"/>
  <c r="G155" i="57"/>
  <c r="G156" i="57" s="1"/>
  <c r="E155" i="57"/>
  <c r="E156" i="57" s="1"/>
  <c r="G15" i="86"/>
  <c r="G14" i="86"/>
  <c r="H12" i="62"/>
  <c r="H53" i="94"/>
  <c r="G53" i="94"/>
  <c r="E36" i="94"/>
  <c r="G16" i="86" l="1"/>
  <c r="E159" i="57"/>
  <c r="E161" i="57" s="1"/>
  <c r="F159" i="57"/>
  <c r="F161" i="57" s="1"/>
  <c r="G159" i="57"/>
  <c r="G161" i="57" s="1"/>
  <c r="H98" i="57"/>
  <c r="H78" i="57"/>
  <c r="H79" i="57" s="1"/>
  <c r="H82" i="57" s="1"/>
  <c r="E40" i="94" l="1"/>
  <c r="E23" i="76" l="1"/>
  <c r="D23" i="76"/>
  <c r="C23" i="76"/>
  <c r="F22" i="76"/>
  <c r="E22" i="76"/>
  <c r="D22" i="76"/>
  <c r="C22" i="76"/>
  <c r="F21" i="76"/>
  <c r="E21" i="76"/>
  <c r="D21" i="76"/>
  <c r="D24" i="76" s="1"/>
  <c r="C21" i="76"/>
  <c r="G27" i="88"/>
  <c r="F27" i="88"/>
  <c r="E27" i="88"/>
  <c r="H26" i="88"/>
  <c r="G26" i="88"/>
  <c r="F26" i="88"/>
  <c r="E26" i="88"/>
  <c r="H25" i="88"/>
  <c r="G25" i="88"/>
  <c r="F25" i="88"/>
  <c r="E25" i="88"/>
  <c r="H24" i="88"/>
  <c r="G24" i="88"/>
  <c r="F24" i="88"/>
  <c r="E24" i="88"/>
  <c r="C24" i="76" l="1"/>
  <c r="F24" i="76"/>
  <c r="E24" i="76"/>
  <c r="H28" i="88"/>
  <c r="E28" i="88"/>
  <c r="F28" i="88"/>
  <c r="G28" i="88"/>
  <c r="H155" i="57" l="1"/>
  <c r="H156" i="57" s="1"/>
  <c r="H159" i="57" s="1"/>
  <c r="M38" i="93" l="1"/>
  <c r="M14" i="93"/>
  <c r="M13" i="94"/>
  <c r="E129" i="57" l="1"/>
  <c r="F129" i="57"/>
  <c r="G129" i="57"/>
  <c r="F130" i="57" l="1"/>
  <c r="F133" i="57" s="1"/>
  <c r="E130" i="57"/>
  <c r="E133" i="57" l="1"/>
  <c r="E135" i="57" s="1"/>
  <c r="F135" i="57" l="1"/>
  <c r="H129" i="57" l="1"/>
  <c r="H161" i="57"/>
  <c r="H189" i="57" s="1"/>
  <c r="F138" i="78" l="1"/>
  <c r="H138" i="78"/>
  <c r="H130" i="57"/>
  <c r="H139" i="78" s="1"/>
  <c r="G12" i="86"/>
  <c r="F45" i="59"/>
  <c r="F33" i="59"/>
  <c r="F38" i="59" s="1"/>
  <c r="F15" i="59"/>
  <c r="F24" i="59" s="1"/>
  <c r="F12" i="76"/>
  <c r="H13" i="88"/>
  <c r="H18" i="62"/>
  <c r="H24" i="61"/>
  <c r="H35" i="61" s="1"/>
  <c r="H12" i="61"/>
  <c r="H18" i="61" s="1"/>
  <c r="H14" i="85"/>
  <c r="H21" i="85" s="1"/>
  <c r="E183" i="78"/>
  <c r="E152" i="78"/>
  <c r="E93" i="78"/>
  <c r="E178" i="78" s="1"/>
  <c r="E92" i="78"/>
  <c r="E177" i="78" s="1"/>
  <c r="E89" i="78"/>
  <c r="E87" i="78"/>
  <c r="E172" i="78" s="1"/>
  <c r="E84" i="78"/>
  <c r="E169" i="78" s="1"/>
  <c r="E81" i="78"/>
  <c r="E166" i="78" s="1"/>
  <c r="E80" i="78"/>
  <c r="E165" i="78" s="1"/>
  <c r="E79" i="78"/>
  <c r="E164" i="78" s="1"/>
  <c r="E78" i="78"/>
  <c r="E163" i="78" s="1"/>
  <c r="E77" i="78"/>
  <c r="E162" i="78" s="1"/>
  <c r="E75" i="78"/>
  <c r="E160" i="78" s="1"/>
  <c r="E74" i="78"/>
  <c r="E159" i="78" s="1"/>
  <c r="E71" i="78"/>
  <c r="E69" i="78"/>
  <c r="E125" i="78" s="1"/>
  <c r="E68" i="78"/>
  <c r="E124" i="78" s="1"/>
  <c r="E67" i="78"/>
  <c r="E123" i="78" s="1"/>
  <c r="E42" i="78"/>
  <c r="E41" i="78"/>
  <c r="E37" i="78"/>
  <c r="E36" i="78"/>
  <c r="E35" i="78"/>
  <c r="E32" i="78"/>
  <c r="E31" i="78"/>
  <c r="E28" i="78"/>
  <c r="E26" i="78"/>
  <c r="E23" i="78"/>
  <c r="E20" i="78"/>
  <c r="E19" i="78"/>
  <c r="E18" i="78"/>
  <c r="E17" i="78"/>
  <c r="E16" i="78"/>
  <c r="E14" i="78"/>
  <c r="E13" i="78"/>
  <c r="E10" i="78"/>
  <c r="E58" i="78" s="1"/>
  <c r="H111" i="57"/>
  <c r="H108" i="57"/>
  <c r="H105" i="57"/>
  <c r="H104" i="57"/>
  <c r="H103" i="57"/>
  <c r="H102" i="57"/>
  <c r="H101" i="57"/>
  <c r="H99" i="57"/>
  <c r="H65" i="57"/>
  <c r="H94" i="57" s="1"/>
  <c r="H64" i="57"/>
  <c r="H93" i="57" s="1"/>
  <c r="H59" i="57"/>
  <c r="H56" i="57"/>
  <c r="H53" i="57"/>
  <c r="H52" i="57"/>
  <c r="H51" i="57"/>
  <c r="H50" i="57"/>
  <c r="H49" i="57"/>
  <c r="H47" i="57"/>
  <c r="H46" i="57"/>
  <c r="H42" i="57"/>
  <c r="H41" i="57"/>
  <c r="H37" i="57"/>
  <c r="H20" i="57"/>
  <c r="H21" i="57" s="1"/>
  <c r="H24" i="57" s="1"/>
  <c r="M38" i="94"/>
  <c r="F49" i="94"/>
  <c r="F53" i="94" s="1"/>
  <c r="B43" i="94"/>
  <c r="L36" i="94"/>
  <c r="L40" i="94" s="1"/>
  <c r="K36" i="94"/>
  <c r="K40" i="94" s="1"/>
  <c r="J36" i="94"/>
  <c r="J40" i="94" s="1"/>
  <c r="I36" i="94"/>
  <c r="I40" i="94" s="1"/>
  <c r="H36" i="94"/>
  <c r="H40" i="94" s="1"/>
  <c r="G36" i="94"/>
  <c r="G40" i="94" s="1"/>
  <c r="F36" i="94"/>
  <c r="F40" i="94" s="1"/>
  <c r="M35" i="94"/>
  <c r="E47" i="94" s="1"/>
  <c r="M34" i="94"/>
  <c r="E46" i="94" s="1"/>
  <c r="M33" i="94"/>
  <c r="E45" i="94" s="1"/>
  <c r="M32" i="94"/>
  <c r="H37" i="61" l="1"/>
  <c r="H26" i="85"/>
  <c r="H133" i="57"/>
  <c r="E156" i="78"/>
  <c r="E200" i="78" s="1"/>
  <c r="E114" i="78"/>
  <c r="E51" i="94"/>
  <c r="H185" i="57"/>
  <c r="E106" i="78"/>
  <c r="E38" i="78"/>
  <c r="E103" i="78"/>
  <c r="E108" i="78"/>
  <c r="E110" i="78"/>
  <c r="E113" i="78"/>
  <c r="E51" i="78"/>
  <c r="E60" i="78"/>
  <c r="E107" i="78"/>
  <c r="F47" i="59"/>
  <c r="E109" i="78"/>
  <c r="E48" i="78"/>
  <c r="E53" i="78"/>
  <c r="E50" i="78"/>
  <c r="E54" i="78"/>
  <c r="E104" i="78"/>
  <c r="E116" i="78"/>
  <c r="E52" i="78"/>
  <c r="E57" i="78"/>
  <c r="E21" i="78"/>
  <c r="E55" i="78" s="1"/>
  <c r="E97" i="78"/>
  <c r="E98" i="78"/>
  <c r="E99" i="78"/>
  <c r="E47" i="78"/>
  <c r="E82" i="78"/>
  <c r="H181" i="57"/>
  <c r="H178" i="57"/>
  <c r="H182" i="57"/>
  <c r="H175" i="57"/>
  <c r="H180" i="57"/>
  <c r="H188" i="57"/>
  <c r="H183" i="57"/>
  <c r="H176" i="57"/>
  <c r="H179" i="57"/>
  <c r="H54" i="57"/>
  <c r="H26" i="57"/>
  <c r="H60" i="57" s="1"/>
  <c r="H55" i="57"/>
  <c r="H106" i="57"/>
  <c r="M36" i="94"/>
  <c r="M40" i="94" s="1"/>
  <c r="E44" i="94"/>
  <c r="E49" i="94" s="1"/>
  <c r="H135" i="57" l="1"/>
  <c r="H144" i="78" s="1"/>
  <c r="H142" i="78"/>
  <c r="E53" i="94"/>
  <c r="H184" i="57"/>
  <c r="H84" i="57"/>
  <c r="E22" i="78"/>
  <c r="E111" i="78"/>
  <c r="E83" i="78"/>
  <c r="E86" i="78" s="1"/>
  <c r="H187" i="57"/>
  <c r="H107" i="57"/>
  <c r="H58" i="57"/>
  <c r="E56" i="78" l="1"/>
  <c r="E25" i="78"/>
  <c r="E59" i="78" s="1"/>
  <c r="H112" i="57"/>
  <c r="E112" i="78"/>
  <c r="H110" i="57"/>
  <c r="E27" i="78" l="1"/>
  <c r="E61" i="78" s="1"/>
  <c r="E115" i="78"/>
  <c r="E88" i="78"/>
  <c r="E117" i="78" l="1"/>
  <c r="F188" i="57" l="1"/>
  <c r="E188" i="57"/>
  <c r="F185" i="57"/>
  <c r="E185" i="57"/>
  <c r="F182" i="57"/>
  <c r="E182" i="57"/>
  <c r="F181" i="57"/>
  <c r="E181" i="57"/>
  <c r="F180" i="57"/>
  <c r="E180" i="57"/>
  <c r="F179" i="57"/>
  <c r="E179" i="57"/>
  <c r="F178" i="57"/>
  <c r="E178" i="57"/>
  <c r="F176" i="57"/>
  <c r="E176" i="57"/>
  <c r="F175" i="57"/>
  <c r="E175" i="57"/>
  <c r="Q193" i="57" l="1"/>
  <c r="G49" i="93" l="1"/>
  <c r="G53" i="93" s="1"/>
  <c r="H49" i="93"/>
  <c r="H53" i="93" s="1"/>
  <c r="F49" i="93"/>
  <c r="F53" i="93" s="1"/>
  <c r="G24" i="93"/>
  <c r="G28" i="93" s="1"/>
  <c r="H24" i="93"/>
  <c r="H28" i="93" s="1"/>
  <c r="M9" i="93"/>
  <c r="E12" i="93"/>
  <c r="E16" i="93" s="1"/>
  <c r="F24" i="93"/>
  <c r="F28" i="93" s="1"/>
  <c r="M8" i="94"/>
  <c r="M7" i="94"/>
  <c r="E11" i="94"/>
  <c r="E15" i="94" s="1"/>
  <c r="F24" i="94"/>
  <c r="F28" i="94" s="1"/>
  <c r="G28" i="94" l="1"/>
  <c r="F12" i="86" l="1"/>
  <c r="F16" i="86" l="1"/>
  <c r="E45" i="59"/>
  <c r="E33" i="59"/>
  <c r="G24" i="61"/>
  <c r="G35" i="61" s="1"/>
  <c r="G98" i="57" l="1"/>
  <c r="G47" i="57"/>
  <c r="G37" i="57"/>
  <c r="E15" i="59" l="1"/>
  <c r="E24" i="59" s="1"/>
  <c r="G78" i="57"/>
  <c r="G46" i="57"/>
  <c r="G20" i="57"/>
  <c r="G21" i="57" l="1"/>
  <c r="G79" i="57"/>
  <c r="G82" i="57" s="1"/>
  <c r="M9" i="94"/>
  <c r="E21" i="94" s="1"/>
  <c r="B18" i="94"/>
  <c r="L11" i="94"/>
  <c r="L15" i="94" s="1"/>
  <c r="K11" i="94"/>
  <c r="K15" i="94" s="1"/>
  <c r="J11" i="94"/>
  <c r="J15" i="94" s="1"/>
  <c r="I11" i="94"/>
  <c r="I15" i="94" s="1"/>
  <c r="H11" i="94"/>
  <c r="H15" i="94" s="1"/>
  <c r="G11" i="94"/>
  <c r="G15" i="94" s="1"/>
  <c r="F11" i="94"/>
  <c r="F15" i="94" s="1"/>
  <c r="M10" i="94"/>
  <c r="E22" i="94" s="1"/>
  <c r="E20" i="94"/>
  <c r="G24" i="57" l="1"/>
  <c r="G26" i="57" s="1"/>
  <c r="G60" i="57" s="1"/>
  <c r="M11" i="94"/>
  <c r="M15" i="94" s="1"/>
  <c r="E19" i="94"/>
  <c r="E24" i="94" s="1"/>
  <c r="E28" i="94" s="1"/>
  <c r="G84" i="57" l="1"/>
  <c r="E38" i="59"/>
  <c r="E12" i="76"/>
  <c r="E47" i="59" l="1"/>
  <c r="G13" i="88" l="1"/>
  <c r="F13" i="88"/>
  <c r="E13" i="88"/>
  <c r="G12" i="62" l="1"/>
  <c r="G18" i="62" l="1"/>
  <c r="G12" i="61" l="1"/>
  <c r="G18" i="61" s="1"/>
  <c r="G14" i="85"/>
  <c r="G21" i="85" s="1"/>
  <c r="G111" i="57"/>
  <c r="G108" i="57"/>
  <c r="G105" i="57"/>
  <c r="G104" i="57"/>
  <c r="G103" i="57"/>
  <c r="G102" i="57"/>
  <c r="G101" i="57"/>
  <c r="G99" i="57"/>
  <c r="G106" i="57"/>
  <c r="G65" i="57"/>
  <c r="G94" i="57" s="1"/>
  <c r="G64" i="57"/>
  <c r="G93" i="57" s="1"/>
  <c r="G56" i="57"/>
  <c r="G53" i="57"/>
  <c r="G52" i="57"/>
  <c r="G51" i="57"/>
  <c r="G50" i="57"/>
  <c r="G49" i="57"/>
  <c r="G42" i="57"/>
  <c r="G41" i="57"/>
  <c r="G54" i="57"/>
  <c r="G26" i="85" l="1"/>
  <c r="G37" i="61"/>
  <c r="G107" i="57"/>
  <c r="G55" i="57"/>
  <c r="D15" i="59"/>
  <c r="D24" i="59" s="1"/>
  <c r="G112" i="57" l="1"/>
  <c r="G58" i="57"/>
  <c r="F24" i="61"/>
  <c r="F35" i="61" s="1"/>
  <c r="E24" i="61"/>
  <c r="E35" i="61" s="1"/>
  <c r="F12" i="61"/>
  <c r="F18" i="61" s="1"/>
  <c r="E12" i="61"/>
  <c r="E18" i="61" s="1"/>
  <c r="G110" i="57" l="1"/>
  <c r="D12" i="76"/>
  <c r="C12" i="76"/>
  <c r="F98" i="57" l="1"/>
  <c r="F46" i="57"/>
  <c r="F38" i="75" l="1"/>
  <c r="F12" i="62" l="1"/>
  <c r="F20" i="57"/>
  <c r="F37" i="61" l="1"/>
  <c r="M34" i="93" l="1"/>
  <c r="B43" i="93" l="1"/>
  <c r="L36" i="93"/>
  <c r="L40" i="93" s="1"/>
  <c r="K36" i="93"/>
  <c r="K40" i="93" s="1"/>
  <c r="J36" i="93"/>
  <c r="J40" i="93" s="1"/>
  <c r="I36" i="93"/>
  <c r="I40" i="93" s="1"/>
  <c r="H36" i="93"/>
  <c r="H40" i="93" s="1"/>
  <c r="G36" i="93"/>
  <c r="G40" i="93" s="1"/>
  <c r="F36" i="93"/>
  <c r="F40" i="93" s="1"/>
  <c r="E36" i="93"/>
  <c r="E40" i="93" s="1"/>
  <c r="M35" i="93"/>
  <c r="E47" i="93" s="1"/>
  <c r="M33" i="93"/>
  <c r="M32" i="93"/>
  <c r="F28" i="75"/>
  <c r="E9" i="81" s="1"/>
  <c r="E12" i="86"/>
  <c r="D45" i="59"/>
  <c r="D33" i="59"/>
  <c r="D38" i="59" s="1"/>
  <c r="F14" i="85"/>
  <c r="F21" i="85" s="1"/>
  <c r="F111" i="57"/>
  <c r="F108" i="57"/>
  <c r="F105" i="57"/>
  <c r="F104" i="57"/>
  <c r="F103" i="57"/>
  <c r="F102" i="57"/>
  <c r="F101" i="57"/>
  <c r="F99" i="57"/>
  <c r="F78" i="57"/>
  <c r="F65" i="57"/>
  <c r="F64" i="57"/>
  <c r="F59" i="57"/>
  <c r="F56" i="57"/>
  <c r="F53" i="57"/>
  <c r="F52" i="57"/>
  <c r="F51" i="57"/>
  <c r="F50" i="57"/>
  <c r="F49" i="57"/>
  <c r="F47" i="57"/>
  <c r="F42" i="57"/>
  <c r="F41" i="57"/>
  <c r="F37" i="57"/>
  <c r="F21" i="57"/>
  <c r="F24" i="57" s="1"/>
  <c r="F26" i="85" l="1"/>
  <c r="F183" i="57"/>
  <c r="F18" i="62"/>
  <c r="F79" i="57"/>
  <c r="F82" i="57" s="1"/>
  <c r="F93" i="57"/>
  <c r="F94" i="57"/>
  <c r="E16" i="86"/>
  <c r="E11" i="81"/>
  <c r="M36" i="93"/>
  <c r="M40" i="93" s="1"/>
  <c r="E44" i="93"/>
  <c r="E49" i="93" s="1"/>
  <c r="E53" i="93" s="1"/>
  <c r="F54" i="75"/>
  <c r="F58" i="75" s="1"/>
  <c r="D47" i="59"/>
  <c r="F106" i="57"/>
  <c r="F55" i="57"/>
  <c r="F54" i="57"/>
  <c r="D12" i="86"/>
  <c r="F107" i="57" l="1"/>
  <c r="F184" i="57"/>
  <c r="F58" i="57"/>
  <c r="F26" i="57"/>
  <c r="C45" i="59"/>
  <c r="C33" i="59"/>
  <c r="C15" i="59"/>
  <c r="E12" i="62"/>
  <c r="E78" i="57"/>
  <c r="E20" i="57"/>
  <c r="E98" i="57"/>
  <c r="E46" i="57"/>
  <c r="E183" i="57" l="1"/>
  <c r="F110" i="57"/>
  <c r="F187" i="57"/>
  <c r="E79" i="57"/>
  <c r="E82" i="57" s="1"/>
  <c r="F84" i="57"/>
  <c r="E21" i="57"/>
  <c r="E24" i="57" s="1"/>
  <c r="F60" i="57"/>
  <c r="B19" i="93"/>
  <c r="L12" i="93"/>
  <c r="L16" i="93" s="1"/>
  <c r="K12" i="93"/>
  <c r="K16" i="93" s="1"/>
  <c r="J12" i="93"/>
  <c r="J16" i="93" s="1"/>
  <c r="I12" i="93"/>
  <c r="I16" i="93" s="1"/>
  <c r="H12" i="93"/>
  <c r="H16" i="93" s="1"/>
  <c r="G12" i="93"/>
  <c r="G16" i="93" s="1"/>
  <c r="F12" i="93"/>
  <c r="F16" i="93" s="1"/>
  <c r="M11" i="93"/>
  <c r="E22" i="93" s="1"/>
  <c r="M10" i="93"/>
  <c r="E21" i="93" s="1"/>
  <c r="E20" i="93"/>
  <c r="D16" i="86"/>
  <c r="C38" i="59"/>
  <c r="C24" i="59"/>
  <c r="E14" i="85"/>
  <c r="E21" i="85" s="1"/>
  <c r="E111" i="57"/>
  <c r="E108" i="57"/>
  <c r="E105" i="57"/>
  <c r="E104" i="57"/>
  <c r="E103" i="57"/>
  <c r="E102" i="57"/>
  <c r="E101" i="57"/>
  <c r="E99" i="57"/>
  <c r="E106" i="57"/>
  <c r="E65" i="57"/>
  <c r="E64" i="57"/>
  <c r="E59" i="57"/>
  <c r="E56" i="57"/>
  <c r="E53" i="57"/>
  <c r="E52" i="57"/>
  <c r="E51" i="57"/>
  <c r="E50" i="57"/>
  <c r="E49" i="57"/>
  <c r="E47" i="57"/>
  <c r="E42" i="57"/>
  <c r="E41" i="57"/>
  <c r="E37" i="57"/>
  <c r="E54" i="57"/>
  <c r="E26" i="85" l="1"/>
  <c r="F189" i="57"/>
  <c r="E184" i="57"/>
  <c r="E24" i="93"/>
  <c r="E28" i="93" s="1"/>
  <c r="E94" i="57"/>
  <c r="E93" i="57"/>
  <c r="F112" i="57"/>
  <c r="M12" i="93"/>
  <c r="M16" i="93" s="1"/>
  <c r="C47" i="59"/>
  <c r="E18" i="62"/>
  <c r="E37" i="61"/>
  <c r="E26" i="57" l="1"/>
  <c r="E107" i="57"/>
  <c r="E55" i="57"/>
  <c r="E187" i="57" l="1"/>
  <c r="E84" i="57"/>
  <c r="E110" i="57"/>
  <c r="E58" i="57"/>
  <c r="E60" i="57"/>
  <c r="E112" i="57" l="1"/>
  <c r="E189" i="57"/>
  <c r="G56" i="75" l="1"/>
  <c r="G58" i="75" l="1"/>
  <c r="H56" i="75" s="1"/>
  <c r="H58" i="75" s="1"/>
  <c r="G188" i="57" l="1"/>
  <c r="G176" i="57"/>
  <c r="G181" i="57"/>
  <c r="G130" i="57"/>
  <c r="G180" i="57"/>
  <c r="F139" i="78" l="1"/>
  <c r="G133" i="57"/>
  <c r="F142" i="78" s="1"/>
  <c r="E189" i="78"/>
  <c r="E167" i="78"/>
  <c r="E197" i="78" s="1"/>
  <c r="G184" i="57"/>
  <c r="E193" i="78"/>
  <c r="E190" i="78"/>
  <c r="E195" i="78"/>
  <c r="E192" i="78"/>
  <c r="G185" i="57"/>
  <c r="E202" i="78"/>
  <c r="G175" i="57"/>
  <c r="G182" i="57"/>
  <c r="G178" i="57"/>
  <c r="G179" i="57"/>
  <c r="E196" i="78"/>
  <c r="E194" i="78"/>
  <c r="G183" i="57"/>
  <c r="E168" i="78" l="1"/>
  <c r="E198" i="78" s="1"/>
  <c r="G135" i="57"/>
  <c r="F144" i="78" s="1"/>
  <c r="G187" i="57"/>
  <c r="G189" i="57" l="1"/>
  <c r="E199" i="78" l="1"/>
  <c r="E142" i="78"/>
  <c r="E144" i="78" s="1"/>
  <c r="E171" i="78"/>
  <c r="E201" i="78" s="1"/>
  <c r="E173" i="78" l="1"/>
  <c r="E203" i="78" s="1"/>
</calcChain>
</file>

<file path=xl/sharedStrings.xml><?xml version="1.0" encoding="utf-8"?>
<sst xmlns="http://schemas.openxmlformats.org/spreadsheetml/2006/main" count="1249" uniqueCount="347">
  <si>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</si>
  <si>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</si>
  <si>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</si>
  <si>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</si>
  <si>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</si>
  <si>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</si>
  <si>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</si>
  <si>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</si>
  <si>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</si>
  <si>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</si>
  <si>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</si>
  <si>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</si>
  <si>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</si>
  <si>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</si>
  <si>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</si>
  <si>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</si>
  <si>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</si>
  <si>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</si>
  <si>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</si>
  <si>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</si>
  <si>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</si>
  <si>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</si>
  <si>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</si>
  <si>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</si>
  <si>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</si>
  <si>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</si>
  <si>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</si>
  <si>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</si>
  <si>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</si>
  <si>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</si>
  <si>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</si>
  <si>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</si>
  <si>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</si>
  <si>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</si>
  <si>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</si>
  <si>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</si>
  <si>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</si>
  <si>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</si>
  <si>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</si>
  <si>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</si>
  <si>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</si>
  <si>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</si>
  <si>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</si>
  <si>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</si>
  <si>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</si>
  <si>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</si>
  <si>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</si>
  <si>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</si>
  <si>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</si>
  <si>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</si>
  <si>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</si>
  <si>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</si>
  <si>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</si>
  <si>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</si>
  <si>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</si>
  <si>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</si>
  <si>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</si>
  <si>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</si>
  <si>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</si>
  <si>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</si>
  <si>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</si>
  <si>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</si>
  <si>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</si>
  <si>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</si>
  <si>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</si>
  <si>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</si>
  <si>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</si>
  <si>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</si>
  <si>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</si>
  <si>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</si>
  <si>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</si>
  <si>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</si>
  <si>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</si>
  <si>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</si>
  <si>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</si>
  <si>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</si>
  <si>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</si>
  <si>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</si>
  <si>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Cash and cash equivalents at beginning of period</t>
  </si>
  <si>
    <t>Cash and cash equivalents at end of period</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</si>
  <si>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</si>
  <si>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</si>
  <si>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</si>
  <si>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</si>
  <si>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</si>
  <si>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</si>
  <si>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</si>
  <si>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</si>
  <si>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</si>
  <si>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</si>
  <si>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</si>
  <si>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</si>
  <si>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</si>
  <si>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</si>
  <si>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</si>
  <si>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</si>
  <si>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</si>
  <si>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</si>
  <si>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</si>
  <si>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</si>
  <si>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</si>
  <si>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</si>
  <si>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</si>
  <si>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</si>
  <si>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</si>
  <si>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</si>
  <si>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Cash in escrow</t>
  </si>
  <si>
    <t>Long-term debt, net of current portion</t>
  </si>
  <si>
    <t>Participating securities</t>
  </si>
  <si>
    <t>Operating Cash Flow - TTM</t>
  </si>
  <si>
    <t>Capital Expenditures - TTM</t>
  </si>
  <si>
    <t>Non-GAAP Free Cash Flow - TTM</t>
  </si>
  <si>
    <t xml:space="preserve">For the Years Ended December 31, </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</si>
  <si>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</si>
  <si>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</si>
  <si>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</si>
  <si>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 xml:space="preserve">completed on October 11, 2013 and related debt financings. </t>
  </si>
  <si>
    <t>Income (loss) before income tax expense (benefit)</t>
  </si>
  <si>
    <t>Income tax expense (benefit)</t>
  </si>
  <si>
    <t>Provision for inventories</t>
  </si>
  <si>
    <t>CY15</t>
  </si>
  <si>
    <t>Three Months Ended September 30, 2015</t>
  </si>
  <si>
    <t>Three Months Ended December 31, 2015</t>
  </si>
  <si>
    <t>Net (decrease) increase in cash and cash equivalents</t>
  </si>
  <si>
    <t>Proceeds received from shareholder settlement</t>
  </si>
  <si>
    <t>Non-GAAP free cash flow represents operating cash flow minus capital expenditures.</t>
  </si>
  <si>
    <t>CY16</t>
  </si>
  <si>
    <t>Three Months Ended March 31, 2016</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</si>
  <si>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</si>
  <si>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</si>
  <si>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</si>
  <si>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</si>
  <si>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</si>
  <si>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</si>
  <si>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</si>
  <si>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</si>
  <si>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</si>
  <si>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</si>
  <si>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</si>
  <si>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</si>
  <si>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</si>
  <si>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</si>
  <si>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</si>
  <si>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</si>
  <si>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</si>
  <si>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</si>
  <si>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</si>
  <si>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</si>
  <si>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</si>
  <si>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</si>
  <si>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</si>
  <si>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</si>
  <si>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</si>
  <si>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</si>
  <si>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</si>
  <si>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</si>
  <si>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</si>
  <si>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</si>
  <si>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</si>
  <si>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</si>
  <si>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</si>
  <si>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</si>
  <si>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</si>
  <si>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</si>
  <si>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</si>
  <si>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</si>
  <si>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</si>
  <si>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</si>
  <si>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</si>
  <si>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t xml:space="preserve">In November 2015, the FASB issued new guidance related to deferred income taxes. The new standard requires that all deferred tax assets and liabilities, along with any related valuation allowance, </t>
  </si>
  <si>
    <t xml:space="preserve">be classified as noncurrent on the balance sheet. We have adopted this guidance as of December 31, 2015 and reflected this presentation starting in Q4 2015. For purposes of this model, no changes </t>
  </si>
  <si>
    <t>have been made to prior period balances.</t>
  </si>
  <si>
    <r>
      <t>Change in deferred revenues</t>
    </r>
    <r>
      <rPr>
        <b/>
        <vertAlign val="superscript"/>
        <sz val="9"/>
        <rFont val="Arial"/>
        <family val="2"/>
      </rPr>
      <t>2</t>
    </r>
  </si>
  <si>
    <r>
      <t>Amortization of intangible assets</t>
    </r>
    <r>
      <rPr>
        <vertAlign val="superscript"/>
        <sz val="9"/>
        <rFont val="Arial"/>
        <family val="2"/>
      </rPr>
      <t>4</t>
    </r>
  </si>
  <si>
    <t>Non-GAAP (redefined) Financial Measures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</si>
  <si>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</si>
  <si>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Non-GAAP (as previously defined) and Non-GAAP (redefined) Financial Measures</t>
  </si>
  <si>
    <r>
      <rPr>
        <vertAlign val="superscript"/>
        <sz val="9"/>
        <rFont val="Arial"/>
        <family val="2"/>
      </rPr>
      <t>1</t>
    </r>
    <r>
      <rPr>
        <sz val="9"/>
        <rFont val="Arial"/>
        <family val="2"/>
      </rPr>
      <t xml:space="preserve"> Reflects fees and other expenses (including legal fees, costs, expenses and accruals) related to the repurchase of 429 million shares of our common stock from Vivendi (the "Purchase Transaction") </t>
    </r>
  </si>
  <si>
    <t>Outlook</t>
  </si>
  <si>
    <r>
      <t>Net Revenues</t>
    </r>
    <r>
      <rPr>
        <b/>
        <vertAlign val="superscript"/>
        <sz val="9"/>
        <rFont val="Arial"/>
        <family val="2"/>
      </rPr>
      <t>1</t>
    </r>
  </si>
  <si>
    <t>Reflects the net effect from deferral of revenues and (recognition) of deferred revenues on certain of our online enabled products.</t>
  </si>
  <si>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</si>
  <si>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</si>
  <si>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</si>
  <si>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</si>
  <si>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</si>
  <si>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Reflects the net effect from deferral of revenues and (recognition) of deferred revenues, along with related cost of revenues, on certain of our online enabled products, including the effect of taxes.</t>
  </si>
  <si>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</si>
  <si>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</si>
  <si>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</si>
  <si>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</si>
  <si>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</si>
  <si>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</si>
  <si>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</si>
  <si>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</si>
  <si>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</si>
  <si>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rPr>
        <vertAlign val="superscript"/>
        <sz val="9"/>
        <rFont val="Arial"/>
        <family val="2"/>
      </rPr>
      <t>2</t>
    </r>
    <r>
      <rPr>
        <sz val="9"/>
        <rFont val="Arial"/>
        <family val="2"/>
      </rPr>
      <t> Reflects the net effect from deferral of revenues and (recognition) of deferred revenues on certain of our online enabled products.</t>
    </r>
  </si>
  <si>
    <r>
      <rPr>
        <vertAlign val="superscript"/>
        <sz val="9"/>
        <rFont val="Arial"/>
        <family val="2"/>
      </rPr>
      <t>3</t>
    </r>
    <r>
      <rPr>
        <sz val="9"/>
        <rFont val="Arial"/>
        <family val="2"/>
      </rPr>
      <t> Reflects the net effect from deferral of revenues and (recognition) of deferred revenues on certain of our online enabled products.</t>
    </r>
  </si>
  <si>
    <r>
      <t>Operating Cash Flow</t>
    </r>
    <r>
      <rPr>
        <vertAlign val="superscript"/>
        <sz val="9"/>
        <color theme="1"/>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</si>
  <si>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</si>
  <si>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</si>
  <si>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</si>
  <si>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</si>
  <si>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t xml:space="preserve"> </t>
  </si>
  <si>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</si>
  <si>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EMEA</t>
    </r>
    <r>
      <rPr>
        <vertAlign val="superscript"/>
        <sz val="9"/>
        <color theme="0" tint="-0.34998626667073579"/>
        <rFont val="Arial"/>
        <family val="2"/>
      </rPr>
      <t>1</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</si>
  <si>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</si>
  <si>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</si>
  <si>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t>Reflects fees and other expenses related to the King Acquisition, inclusive of related debt financings and integration costs.</t>
  </si>
  <si>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</si>
  <si>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</si>
  <si>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to the GAAP pre-tax income under ASC 740, which employs an annual effective tax rate method to the results.</t>
  </si>
  <si>
    <t>Loss on extinguishment of debt</t>
  </si>
  <si>
    <t>Three Months Ended December 31, 2016</t>
  </si>
  <si>
    <t>Premium payment for early redemption of note</t>
  </si>
  <si>
    <t>Other</t>
  </si>
  <si>
    <t>Release (deposit) of cash in escrow</t>
  </si>
  <si>
    <t>Unaudited EBITDA and Adjusted EBITDA</t>
  </si>
  <si>
    <t>Other investing activities</t>
  </si>
  <si>
    <t>Net cash (used in) provided by financing activities</t>
  </si>
  <si>
    <t>Net cash used in investing activities</t>
  </si>
  <si>
    <t xml:space="preserve">The per share adjustments and the GAAP and Non-GAAP (redefined) earnings per share information is presented as calculated. </t>
  </si>
  <si>
    <t>Therefore the sum of these measures, as presented, may differ due to the impact of rounding.</t>
  </si>
  <si>
    <t>of unamortized discount and deferred financing costs;</t>
  </si>
  <si>
    <t>• restructuring charges;</t>
  </si>
  <si>
    <r>
      <t>Provision (benefit) for income taxes</t>
    </r>
    <r>
      <rPr>
        <vertAlign val="superscript"/>
        <sz val="9"/>
        <rFont val="Arial"/>
        <family val="2"/>
      </rPr>
      <t>1</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</si>
  <si>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required us to present the effects on our financial statements as if we had adopted the standard on January 1, 2016. Accordingly, for our Q3 2016 reporting, we had reclassified excess tax benefits previously recorded within APIC of $51 million and $27 million as of June 30, 2016, and as of March 31, 2016, respectively, to reflect the impact of this standard.</t>
  </si>
  <si>
    <t>CY17</t>
  </si>
  <si>
    <r>
      <t>Other non-cash charges</t>
    </r>
    <r>
      <rPr>
        <vertAlign val="superscript"/>
        <sz val="9"/>
        <rFont val="Arial"/>
        <family val="2"/>
      </rPr>
      <t>5</t>
    </r>
  </si>
  <si>
    <t>Three Months Ended March 31, 2017</t>
  </si>
  <si>
    <t>Restructuring costs</t>
  </si>
  <si>
    <r>
      <t>Restructuring costs</t>
    </r>
    <r>
      <rPr>
        <vertAlign val="superscript"/>
        <sz val="9"/>
        <rFont val="Arial"/>
        <family val="2"/>
      </rPr>
      <t>4</t>
    </r>
  </si>
  <si>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</si>
  <si>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</si>
  <si>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</si>
  <si>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</si>
  <si>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t xml:space="preserve">Mobile and ancillary </t>
    </r>
    <r>
      <rPr>
        <vertAlign val="superscript"/>
        <sz val="9"/>
        <color theme="0" tint="-0.34998626667073579"/>
        <rFont val="Arial"/>
        <family val="2"/>
      </rPr>
      <t>1</t>
    </r>
  </si>
  <si>
    <r>
      <t>Other</t>
    </r>
    <r>
      <rPr>
        <vertAlign val="superscript"/>
        <sz val="9"/>
        <color theme="0" tint="-0.3499862666707357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</si>
  <si>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</si>
  <si>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</si>
  <si>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</si>
  <si>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</si>
  <si>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</si>
  <si>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</si>
  <si>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</si>
  <si>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</si>
  <si>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</si>
  <si>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</si>
  <si>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</si>
  <si>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</si>
  <si>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</si>
  <si>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</si>
  <si>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Adjusted EBITDA (as previously defined)</t>
  </si>
  <si>
    <t>Non-GAAP (as previously defined) Net Revenues by Geographic Region</t>
  </si>
  <si>
    <t>Total Non-GAAP net revenues</t>
  </si>
  <si>
    <t>Non-GAAP (as previously defined) Net Revenues by Platform</t>
  </si>
  <si>
    <t>Non-GAAP (as previously defined) Net Revenues by Distribution Channel</t>
  </si>
  <si>
    <t>Other current assets</t>
  </si>
  <si>
    <t>Intangible assets, net</t>
  </si>
  <si>
    <r>
      <t xml:space="preserve">Deferred income taxes, net </t>
    </r>
    <r>
      <rPr>
        <vertAlign val="superscript"/>
        <sz val="8"/>
        <rFont val="Arial"/>
        <family val="2"/>
      </rPr>
      <t>1</t>
    </r>
  </si>
  <si>
    <r>
      <t xml:space="preserve">Additional paid-in capital </t>
    </r>
    <r>
      <rPr>
        <vertAlign val="superscript"/>
        <sz val="9"/>
        <rFont val="Arial"/>
        <family val="2"/>
      </rPr>
      <t>2</t>
    </r>
  </si>
  <si>
    <r>
      <t xml:space="preserve">Retained earnings (accumulated deficit) </t>
    </r>
    <r>
      <rPr>
        <vertAlign val="superscript"/>
        <sz val="9"/>
        <rFont val="Arial"/>
        <family val="2"/>
      </rPr>
      <t>2</t>
    </r>
  </si>
  <si>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</si>
  <si>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</si>
  <si>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</si>
  <si>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</si>
  <si>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2</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 enabled products. Going forward, we will not be providing results and outlook Non-GAAP (as previously defined) and as such, those results are not included in this financial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</si>
  <si>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</si>
  <si>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</si>
  <si>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 xml:space="preserve">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t>
  </si>
  <si>
    <t>The GAAP and non-GAAP (redefined) earnings per share information is presented as calculated. The sum of these measures, as presented, may differ due to the impact of rounding.</t>
  </si>
  <si>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</si>
  <si>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</si>
  <si>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</si>
  <si>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</si>
  <si>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r>
      <rPr>
        <vertAlign val="superscript"/>
        <sz val="9"/>
        <rFont val="Arial"/>
        <family val="2"/>
      </rPr>
      <t xml:space="preserve">4 </t>
    </r>
    <r>
      <rPr>
        <sz val="9"/>
        <rFont val="Arial"/>
        <family val="2"/>
      </rPr>
      <t>Reflects restructuring charges, primarily severance costs.</t>
    </r>
  </si>
  <si>
    <t>• amortization of intangibles, impairment of goodwill and intangible assets, and adjustments resulting from purchase price accounting;</t>
  </si>
  <si>
    <r>
      <t>• fees and other expenses (including legal fees, costs, expenses and accruals) related to the Purchase Transaction</t>
    </r>
    <r>
      <rPr>
        <vertAlign val="superscript"/>
        <sz val="10.5"/>
        <color indexed="8"/>
        <rFont val="Arial"/>
        <family val="2"/>
      </rPr>
      <t>1</t>
    </r>
    <r>
      <rPr>
        <sz val="10.5"/>
        <color indexed="8"/>
        <rFont val="Arial"/>
        <family val="2"/>
      </rPr>
      <t xml:space="preserve"> and acquisitions, including the acquisition of King Digital</t>
    </r>
  </si>
  <si>
    <t xml:space="preserve">  Entertainment (the "King Acquisition"), inclusive of related debt financings and integration costs, and refinancing's of long-term debt, including penalties and the write off </t>
  </si>
  <si>
    <t xml:space="preserve">• income tax adjustments associated with any of the above items. Tax impact on Non-GAAP (redefined) pre-tax income is calculated under the same accounting principles applied </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</si>
  <si>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</si>
  <si>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</si>
  <si>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</si>
  <si>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</si>
  <si>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</si>
  <si>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 enabled products.</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</si>
  <si>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</si>
  <si>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</si>
  <si>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</si>
  <si>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</si>
  <si>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 enabled products.</t>
    </r>
  </si>
  <si>
    <r>
      <t>Discrete tax-related items</t>
    </r>
    <r>
      <rPr>
        <vertAlign val="superscript"/>
        <sz val="9"/>
        <rFont val="Arial"/>
        <family val="2"/>
      </rPr>
      <t>6</t>
    </r>
  </si>
  <si>
    <t>Discrete tax-related items</t>
  </si>
  <si>
    <t>Amortization of debt discount and debt issuance costs, and non-cash write-off due to extinguishment of debts</t>
  </si>
  <si>
    <t>Acquisition of business, net of cash acquired</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</si>
  <si>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</si>
  <si>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</si>
  <si>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</si>
  <si>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</si>
  <si>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rPr>
        <vertAlign val="superscript"/>
        <sz val="9"/>
        <rFont val="Arial"/>
        <family val="2"/>
      </rPr>
      <t xml:space="preserve">3 </t>
    </r>
    <r>
      <rPr>
        <sz val="9"/>
        <rFont val="Arial"/>
        <family val="2"/>
      </rPr>
      <t>Reflects fees and other expenses related to the King Acquisition, inclusive of related debt financings and integration costs.</t>
    </r>
  </si>
  <si>
    <r>
      <t>Fees and other expenses related to the King Acquisition</t>
    </r>
    <r>
      <rPr>
        <vertAlign val="superscript"/>
        <sz val="9"/>
        <rFont val="Arial"/>
        <family val="2"/>
      </rPr>
      <t>3</t>
    </r>
  </si>
  <si>
    <t>Reflects fees and other expenses related to the acquisition of King Digital Entertainment ("King Acquisition"), inclusive of related debt financings and integration costs.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</si>
  <si>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</si>
  <si>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Loss on extinguishment of debt</t>
    </r>
    <r>
      <rPr>
        <vertAlign val="superscript"/>
        <sz val="9"/>
        <rFont val="Arial"/>
        <family val="2"/>
      </rPr>
      <t>5</t>
    </r>
  </si>
  <si>
    <r>
      <t>Income tax impacts from items above</t>
    </r>
    <r>
      <rPr>
        <vertAlign val="superscript"/>
        <sz val="9"/>
        <rFont val="Arial"/>
        <family val="2"/>
      </rPr>
      <t>6</t>
    </r>
  </si>
  <si>
    <t>Reflects losses to be recognized from early extinguishments of debt.</t>
  </si>
  <si>
    <r>
      <rPr>
        <vertAlign val="superscript"/>
        <sz val="9"/>
        <rFont val="Arial"/>
        <family val="2"/>
      </rPr>
      <t>2</t>
    </r>
    <r>
      <rPr>
        <sz val="9"/>
        <rFont val="Arial"/>
        <family val="2"/>
      </rPr>
      <t xml:space="preserve"> Net revenues from Other include revenues from our studios and distribution businesses, as well as revenues from Major League Gaming and the Overwatch League.</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</si>
  <si>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</si>
  <si>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</si>
  <si>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</si>
  <si>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rPr>
        <vertAlign val="superscript"/>
        <sz val="9"/>
        <rFont val="Arial"/>
        <family val="2"/>
      </rPr>
      <t>1</t>
    </r>
    <r>
      <rPr>
        <sz val="9"/>
        <rFont val="Arial"/>
        <family val="2"/>
      </rPr>
      <t xml:space="preserve"> Includes other income and expenses from operating segments managed outside the reportable segments, including our studios and distribution businesses. Also includes unallocated corporate income and expenses.</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</si>
  <si>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</si>
  <si>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</si>
  <si>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</si>
  <si>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4</t>
    </r>
    <r>
      <rPr>
        <sz val="9"/>
        <rFont val="Arial"/>
        <family val="2"/>
      </rPr>
      <t xml:space="preserve"> Reflects fees and other expenses related to the King Acquisition, inclusive of related debt financings and integration costs.</t>
    </r>
  </si>
  <si>
    <r>
      <rPr>
        <vertAlign val="superscript"/>
        <sz val="9"/>
        <rFont val="Arial"/>
        <family val="2"/>
      </rPr>
      <t xml:space="preserve">5 </t>
    </r>
    <r>
      <rPr>
        <sz val="9"/>
        <rFont val="Arial"/>
        <family val="2"/>
      </rPr>
      <t>Reflects restructuring charges, primarily severance costs.</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</si>
  <si>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</si>
  <si>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</si>
  <si>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Restructuring costs </t>
    </r>
    <r>
      <rPr>
        <vertAlign val="superscript"/>
        <sz val="9"/>
        <rFont val="Arial"/>
        <family val="2"/>
      </rPr>
      <t>5</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</si>
  <si>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</si>
  <si>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</si>
  <si>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</si>
  <si>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</si>
  <si>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</si>
  <si>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 xml:space="preserve">Net Income </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</si>
  <si>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</si>
  <si>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</si>
  <si>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</si>
  <si>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</si>
  <si>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</si>
  <si>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</si>
  <si>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t>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t>
  </si>
  <si>
    <r>
      <rPr>
        <vertAlign val="superscript"/>
        <sz val="9"/>
        <rFont val="Arial"/>
        <family val="2"/>
      </rPr>
      <t>2</t>
    </r>
    <r>
      <rPr>
        <sz val="9"/>
        <rFont val="Arial"/>
        <family val="2"/>
      </rPr>
      <t xml:space="preserve"> Since certain of our games are hosted online or include significant online functionality that represents a separate performance obligation, we defer the transaction price allocable to the online functionality from the sale of these games and recognize the attributable revenues over the relevant estimated service periods, which are generally less than a year. The related cost of revenues is deferred and recognized as an expense as the related revenues are recognized. </t>
    </r>
  </si>
  <si>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</si>
  <si>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</si>
  <si>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</si>
  <si>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Q2 CY18</t>
  </si>
  <si>
    <t>Three Months Ended June 30, 2018</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</si>
  <si>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2018 for additional information.</t>
  </si>
  <si>
    <r>
      <t>Discrete tax-related items</t>
    </r>
    <r>
      <rPr>
        <vertAlign val="superscript"/>
        <sz val="9"/>
        <rFont val="Arial"/>
        <family val="2"/>
      </rPr>
      <t>7</t>
    </r>
  </si>
  <si>
    <r>
      <t>Net effect on deferred net revenues and related cost of revenues on Earnings Per Diluted Share</t>
    </r>
    <r>
      <rPr>
        <b/>
        <vertAlign val="superscript"/>
        <sz val="9"/>
        <rFont val="Arial"/>
        <family val="2"/>
      </rPr>
      <t>8</t>
    </r>
  </si>
  <si>
    <t>Reflects the  impacts from significant discrete tax-related items, including amounts related to changes in tax laws, amounts related to the potential or final resolution of tax positions, and/or other unusual or unique tax-related items and activities recognized during the three months ended June 30, 2018.  Refer to our Form 10-Q for the second quarter of 2018 for additional information.</t>
  </si>
  <si>
    <t>August 2, 2018 Outlook</t>
  </si>
  <si>
    <r>
      <rPr>
        <vertAlign val="superscript"/>
        <sz val="9"/>
        <rFont val="Arial"/>
        <family val="2"/>
      </rPr>
      <t>1</t>
    </r>
    <r>
      <rPr>
        <sz val="9"/>
        <rFont val="Arial"/>
        <family val="2"/>
      </rPr>
      <t xml:space="preserve"> Provision for income taxes for the three months ended December 31, 2017 and June 30, 2018 also include impacts from significant discrete tax-related items, including amounts related to changes in tax laws, amounts related to the potential or final resolution of tax positions, and/or other unusual or unique tax-related items and activities.</t>
    </r>
  </si>
  <si>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costs; and other non-cash charges.
Our operating segments are also consistent with our internal organizational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</si>
  <si>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 xml:space="preserve">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</si>
  <si>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r>
      <rPr>
        <vertAlign val="superscript"/>
        <sz val="9"/>
        <rFont val="Arial"/>
        <family val="2"/>
      </rPr>
      <t>1</t>
    </r>
    <r>
      <rPr>
        <sz val="9"/>
        <rFont val="Arial"/>
        <family val="2"/>
      </rPr>
      <t> EMEA consists of the Europe, Middle East, and Africa geographic regions.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</si>
</sst>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302">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vertAlign val="superscript"/>
      <sz val="8"/>
      <name val="Arial"/>
      <family val="2"/>
    </font>
    <font>
      <sz val="9"/>
      <name val="Calibri"/>
      <family val="2"/>
      <scheme val="minor"/>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vertAlign val="superscript"/>
      <sz val="10.5"/>
      <color indexed="8"/>
      <name val="Arial"/>
      <family val="2"/>
    </font>
    <font>
      <sz val="9"/>
      <color theme="1" tint="0.499984740745262"/>
      <name val="Arial"/>
      <family val="2"/>
    </font>
    <font>
      <sz val="10"/>
      <color theme="1" tint="0.499984740745262"/>
      <name val="Arial"/>
      <family val="2"/>
    </font>
    <font>
      <b/>
      <sz val="9"/>
      <color theme="1" tint="0.499984740745262"/>
      <name val="Arial"/>
      <family val="2"/>
    </font>
    <font>
      <u val="singleAccounting"/>
      <sz val="9"/>
      <color theme="1" tint="0.499984740745262"/>
      <name val="Arial"/>
      <family val="2"/>
    </font>
    <font>
      <b/>
      <u val="doubleAccounting"/>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3">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7" applyNumberFormat="0" applyFill="0" applyAlignment="0" applyProtection="0"/>
    <xf numFmtId="0" fontId="267" fillId="0" borderId="78" applyNumberFormat="0" applyFill="0" applyAlignment="0" applyProtection="0"/>
    <xf numFmtId="0" fontId="268" fillId="0" borderId="79"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80"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8" fillId="0" borderId="0"/>
    <xf numFmtId="0" fontId="278" fillId="0" borderId="0"/>
    <xf numFmtId="0" fontId="278" fillId="0" borderId="0"/>
    <xf numFmtId="0" fontId="278" fillId="0" borderId="0"/>
    <xf numFmtId="0" fontId="278" fillId="0" borderId="0"/>
    <xf numFmtId="0" fontId="278"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84" fillId="0" borderId="0"/>
    <xf numFmtId="0" fontId="284" fillId="0" borderId="0"/>
  </cellStyleXfs>
  <cellXfs count="1106">
    <xf numFmtId="0" fontId="0" fillId="0" borderId="0" xfId="0"/>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Border="1" applyAlignment="1">
      <alignment vertical="top"/>
    </xf>
    <xf numFmtId="0" fontId="0" fillId="2" borderId="0" xfId="0"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1"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0" fontId="0" fillId="2" borderId="0" xfId="0" applyFont="1" applyFill="1"/>
    <xf numFmtId="41" fontId="1" fillId="75" borderId="0" xfId="0" applyNumberFormat="1" applyFont="1" applyFill="1" applyBorder="1" applyAlignment="1"/>
    <xf numFmtId="0" fontId="0" fillId="75" borderId="0" xfId="0" applyFill="1"/>
    <xf numFmtId="42" fontId="3"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17" fillId="75" borderId="0" xfId="0" applyNumberFormat="1" applyFont="1" applyFill="1"/>
    <xf numFmtId="0" fontId="1" fillId="75" borderId="0" xfId="0" applyFont="1" applyFill="1" applyAlignment="1"/>
    <xf numFmtId="0" fontId="261" fillId="75" borderId="0" xfId="0" applyFont="1" applyFill="1"/>
    <xf numFmtId="0" fontId="261" fillId="75" borderId="0" xfId="0" applyNumberFormat="1" applyFont="1" applyFill="1" applyAlignment="1">
      <alignment horizontal="left"/>
    </xf>
    <xf numFmtId="0" fontId="260" fillId="75" borderId="0" xfId="0" applyNumberFormat="1" applyFont="1" applyFill="1" applyAlignment="1">
      <alignment vertical="center"/>
    </xf>
    <xf numFmtId="0" fontId="260" fillId="75" borderId="0" xfId="0" applyNumberFormat="1" applyFont="1" applyFill="1" applyAlignment="1">
      <alignment horizontal="left" vertical="center"/>
    </xf>
    <xf numFmtId="0" fontId="260" fillId="75" borderId="76" xfId="0" applyNumberFormat="1" applyFont="1" applyFill="1" applyBorder="1" applyAlignment="1">
      <alignment horizontal="center" vertical="center"/>
    </xf>
    <xf numFmtId="0" fontId="261" fillId="75" borderId="0" xfId="0" applyNumberFormat="1" applyFont="1" applyFill="1" applyAlignment="1"/>
    <xf numFmtId="164" fontId="261" fillId="75" borderId="0" xfId="2" applyNumberFormat="1" applyFont="1" applyFill="1" applyAlignment="1">
      <alignment horizontal="right"/>
    </xf>
    <xf numFmtId="0" fontId="261" fillId="75" borderId="0" xfId="0" applyNumberFormat="1" applyFont="1" applyFill="1" applyBorder="1" applyAlignment="1"/>
    <xf numFmtId="0" fontId="261" fillId="75" borderId="0" xfId="0" applyFont="1" applyFill="1" applyBorder="1"/>
    <xf numFmtId="0" fontId="16" fillId="75" borderId="0" xfId="9" applyFont="1" applyFill="1"/>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Border="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0" xfId="4" applyNumberFormat="1" applyFont="1" applyFill="1" applyBorder="1" applyAlignment="1"/>
    <xf numFmtId="164" fontId="1" fillId="75" borderId="0" xfId="6" applyNumberFormat="1" applyFont="1" applyFill="1" applyBorder="1" applyAlignment="1"/>
    <xf numFmtId="164" fontId="1" fillId="75" borderId="0" xfId="6" applyNumberFormat="1" applyFont="1" applyFill="1" applyBorder="1"/>
    <xf numFmtId="164" fontId="1"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165" fontId="1" fillId="75" borderId="15" xfId="6" applyNumberFormat="1" applyFont="1" applyFill="1" applyBorder="1" applyAlignment="1"/>
    <xf numFmtId="164" fontId="1" fillId="75" borderId="16" xfId="2" applyNumberFormat="1" applyFont="1" applyFill="1" applyBorder="1"/>
    <xf numFmtId="0" fontId="1" fillId="75" borderId="12" xfId="8" applyNumberFormat="1" applyFont="1" applyFill="1" applyBorder="1" applyAlignment="1"/>
    <xf numFmtId="0" fontId="1" fillId="75" borderId="0" xfId="8" applyFont="1" applyFill="1" applyBorder="1" applyAlignment="1">
      <alignment horizontal="right"/>
    </xf>
    <xf numFmtId="0" fontId="1" fillId="75" borderId="0" xfId="11" applyFont="1" applyFill="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Border="1" applyAlignment="1">
      <alignment horizontal="center"/>
    </xf>
    <xf numFmtId="0" fontId="3" fillId="75" borderId="0" xfId="5" applyFont="1" applyFill="1"/>
    <xf numFmtId="0" fontId="1" fillId="75" borderId="0" xfId="5" applyFont="1" applyFill="1" applyBorder="1" applyAlignment="1">
      <alignment horizontal="center"/>
    </xf>
    <xf numFmtId="0" fontId="261" fillId="75" borderId="0" xfId="0" applyNumberFormat="1" applyFont="1" applyFill="1" applyBorder="1" applyAlignment="1">
      <alignment horizontal="left"/>
    </xf>
    <xf numFmtId="0" fontId="261" fillId="75" borderId="0" xfId="0" applyFont="1" applyFill="1" applyAlignment="1"/>
    <xf numFmtId="0" fontId="260" fillId="75" borderId="0" xfId="0" applyFont="1" applyFill="1" applyAlignment="1"/>
    <xf numFmtId="0" fontId="260" fillId="75" borderId="0" xfId="0" applyFont="1" applyFill="1" applyAlignment="1">
      <alignment horizontal="left"/>
    </xf>
    <xf numFmtId="0" fontId="261" fillId="75" borderId="4" xfId="0" applyFont="1" applyFill="1" applyBorder="1" applyAlignment="1">
      <alignment wrapText="1"/>
    </xf>
    <xf numFmtId="0" fontId="261" fillId="75" borderId="0" xfId="0" applyFont="1" applyFill="1" applyAlignment="1">
      <alignment horizontal="left"/>
    </xf>
    <xf numFmtId="0" fontId="261" fillId="75" borderId="4" xfId="0" applyFont="1" applyFill="1" applyBorder="1" applyAlignment="1">
      <alignment horizontal="right"/>
    </xf>
    <xf numFmtId="165" fontId="261"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3" fillId="0" borderId="0" xfId="0" applyFont="1" applyFill="1" applyBorder="1" applyAlignment="1">
      <alignment horizontal="center"/>
    </xf>
    <xf numFmtId="0" fontId="3" fillId="0" borderId="1" xfId="0" applyFont="1" applyFill="1" applyBorder="1" applyAlignment="1">
      <alignment horizontal="center"/>
    </xf>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0" applyNumberFormat="1" applyFont="1" applyFill="1"/>
    <xf numFmtId="0" fontId="1" fillId="0" borderId="0" xfId="0" applyFont="1" applyFill="1"/>
    <xf numFmtId="166" fontId="1" fillId="0" borderId="0" xfId="3" applyNumberFormat="1" applyFont="1" applyFill="1" applyBorder="1" applyAlignment="1"/>
    <xf numFmtId="166" fontId="5" fillId="0" borderId="0" xfId="3" applyNumberFormat="1" applyFont="1" applyFill="1" applyBorder="1" applyAlignment="1"/>
    <xf numFmtId="166" fontId="3" fillId="0" borderId="0" xfId="3" applyNumberFormat="1" applyFont="1" applyFill="1" applyBorder="1" applyAlignment="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4" xfId="6" applyNumberFormat="1" applyFont="1" applyFill="1" applyBorder="1" applyAlignment="1">
      <alignment horizontal="center"/>
    </xf>
    <xf numFmtId="44" fontId="1" fillId="0" borderId="15" xfId="2" applyFont="1" applyFill="1" applyBorder="1" applyAlignment="1">
      <alignment horizontal="right"/>
    </xf>
    <xf numFmtId="43" fontId="1" fillId="0" borderId="15" xfId="6" quotePrefix="1" applyNumberFormat="1"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2" fillId="0" borderId="0" xfId="0" applyNumberFormat="1" applyFont="1" applyFill="1" applyBorder="1" applyAlignment="1"/>
    <xf numFmtId="0" fontId="3" fillId="0" borderId="0" xfId="0" applyFont="1" applyFill="1" applyBorder="1"/>
    <xf numFmtId="43" fontId="3" fillId="0" borderId="0" xfId="0" applyNumberFormat="1" applyFont="1" applyFill="1" applyBorder="1" applyAlignment="1">
      <alignment horizontal="center"/>
    </xf>
    <xf numFmtId="43" fontId="22" fillId="0" borderId="0" xfId="0" applyNumberFormat="1" applyFont="1" applyFill="1" applyBorder="1"/>
    <xf numFmtId="44" fontId="0" fillId="2" borderId="0" xfId="0" applyNumberFormat="1" applyFill="1"/>
    <xf numFmtId="0" fontId="261" fillId="2" borderId="0" xfId="0" applyFont="1" applyFill="1"/>
    <xf numFmtId="165" fontId="261" fillId="75" borderId="0" xfId="1" applyNumberFormat="1" applyFont="1" applyFill="1"/>
    <xf numFmtId="9" fontId="261" fillId="75" borderId="0" xfId="3" applyFont="1" applyFill="1"/>
    <xf numFmtId="0" fontId="3" fillId="0" borderId="0" xfId="0" applyFont="1" applyFill="1" applyAlignment="1">
      <alignment horizontal="center"/>
    </xf>
    <xf numFmtId="0" fontId="1" fillId="0" borderId="0" xfId="0" applyFont="1" applyFill="1" applyAlignment="1"/>
    <xf numFmtId="165" fontId="261" fillId="75" borderId="0" xfId="0" applyNumberFormat="1" applyFont="1" applyFill="1"/>
    <xf numFmtId="0" fontId="272" fillId="2" borderId="0" xfId="0" applyFont="1" applyFill="1"/>
    <xf numFmtId="0" fontId="260" fillId="75" borderId="0" xfId="0" applyNumberFormat="1" applyFont="1" applyFill="1" applyAlignment="1">
      <alignment horizontal="center"/>
    </xf>
    <xf numFmtId="0" fontId="260" fillId="75" borderId="0" xfId="0" applyFont="1" applyFill="1" applyBorder="1" applyAlignment="1"/>
    <xf numFmtId="0" fontId="260" fillId="75" borderId="2" xfId="0" applyFont="1" applyFill="1" applyBorder="1" applyAlignment="1">
      <alignment horizontal="center"/>
    </xf>
    <xf numFmtId="0" fontId="260" fillId="75" borderId="0" xfId="0" applyFont="1" applyFill="1" applyAlignment="1">
      <alignment horizontal="center"/>
    </xf>
    <xf numFmtId="0" fontId="260" fillId="75" borderId="0" xfId="0" applyNumberFormat="1" applyFont="1" applyFill="1" applyAlignment="1">
      <alignment horizontal="center"/>
    </xf>
    <xf numFmtId="0" fontId="19" fillId="0" borderId="0" xfId="0" applyFont="1" applyFill="1"/>
    <xf numFmtId="0" fontId="25" fillId="0" borderId="0" xfId="0" applyFont="1" applyFill="1"/>
    <xf numFmtId="0" fontId="0" fillId="0" borderId="2" xfId="0" applyFill="1" applyBorder="1"/>
    <xf numFmtId="0" fontId="0" fillId="0" borderId="0" xfId="0" applyFill="1" applyAlignment="1"/>
    <xf numFmtId="0" fontId="18" fillId="0" borderId="0" xfId="0" applyFont="1" applyFill="1" applyAlignment="1">
      <alignment readingOrder="1"/>
    </xf>
    <xf numFmtId="0" fontId="0" fillId="0" borderId="0" xfId="0" applyFill="1" applyBorder="1"/>
    <xf numFmtId="166" fontId="261" fillId="75" borderId="0" xfId="3" applyNumberFormat="1" applyFont="1" applyFill="1"/>
    <xf numFmtId="0" fontId="260" fillId="0" borderId="1" xfId="0" applyFont="1" applyFill="1" applyBorder="1" applyAlignment="1">
      <alignment horizontal="center"/>
    </xf>
    <xf numFmtId="0" fontId="261" fillId="0" borderId="0" xfId="0" applyFont="1" applyFill="1"/>
    <xf numFmtId="164" fontId="1" fillId="2" borderId="0" xfId="2" applyNumberFormat="1" applyFont="1" applyFill="1" applyBorder="1" applyAlignment="1"/>
    <xf numFmtId="164" fontId="1" fillId="0" borderId="0" xfId="2" applyNumberFormat="1" applyFont="1" applyFill="1" applyBorder="1" applyAlignment="1"/>
    <xf numFmtId="165" fontId="1" fillId="75" borderId="0" xfId="5" applyNumberFormat="1" applyFont="1" applyFill="1" applyBorder="1"/>
    <xf numFmtId="0" fontId="262" fillId="0" borderId="0" xfId="5" applyFont="1" applyFill="1" applyBorder="1"/>
    <xf numFmtId="0" fontId="3" fillId="2" borderId="0" xfId="0" applyFont="1" applyFill="1" applyAlignment="1">
      <alignment horizontal="center"/>
    </xf>
    <xf numFmtId="0" fontId="3" fillId="2" borderId="0" xfId="0" applyFont="1" applyFill="1" applyBorder="1" applyAlignment="1"/>
    <xf numFmtId="0" fontId="261" fillId="2" borderId="0" xfId="0" applyFont="1" applyFill="1" applyBorder="1"/>
    <xf numFmtId="165" fontId="261" fillId="2" borderId="0" xfId="1" applyNumberFormat="1" applyFont="1" applyFill="1"/>
    <xf numFmtId="165" fontId="261" fillId="0" borderId="0" xfId="1" applyNumberFormat="1" applyFont="1" applyFill="1"/>
    <xf numFmtId="165" fontId="260" fillId="0" borderId="0" xfId="1" applyNumberFormat="1" applyFont="1" applyFill="1"/>
    <xf numFmtId="165" fontId="261" fillId="2" borderId="0" xfId="0" applyNumberFormat="1" applyFont="1" applyFill="1"/>
    <xf numFmtId="42" fontId="3" fillId="0" borderId="0" xfId="0" applyNumberFormat="1" applyFont="1" applyFill="1" applyBorder="1" applyAlignment="1"/>
    <xf numFmtId="165" fontId="261" fillId="0" borderId="1" xfId="1" applyNumberFormat="1" applyFont="1" applyFill="1" applyBorder="1"/>
    <xf numFmtId="42" fontId="260" fillId="0" borderId="74" xfId="0" applyNumberFormat="1" applyFont="1" applyFill="1" applyBorder="1"/>
    <xf numFmtId="165" fontId="0" fillId="2" borderId="0" xfId="0" applyNumberForma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2" fillId="75" borderId="0" xfId="5" applyFont="1" applyFill="1" applyBorder="1" applyAlignment="1">
      <alignment vertical="top"/>
    </xf>
    <xf numFmtId="165" fontId="1" fillId="0" borderId="0" xfId="6" quotePrefix="1" applyNumberFormat="1" applyFont="1" applyFill="1" applyBorder="1" applyAlignment="1">
      <alignment horizontal="right"/>
    </xf>
    <xf numFmtId="164" fontId="1" fillId="0" borderId="0" xfId="10" applyNumberFormat="1" applyFont="1" applyFill="1" applyBorder="1"/>
    <xf numFmtId="164" fontId="1" fillId="0" borderId="0" xfId="10" applyNumberFormat="1" applyFont="1" applyFill="1"/>
    <xf numFmtId="0" fontId="262" fillId="75" borderId="0" xfId="5" applyFont="1" applyFill="1" applyBorder="1" applyAlignment="1">
      <alignment horizontal="left" vertical="top" wrapText="1"/>
    </xf>
    <xf numFmtId="0" fontId="3" fillId="75" borderId="0" xfId="8" applyFont="1" applyFill="1" applyBorder="1" applyAlignment="1">
      <alignment horizontal="center"/>
    </xf>
    <xf numFmtId="0" fontId="1" fillId="0" borderId="0" xfId="0" applyFont="1" applyFill="1" applyBorder="1" applyAlignment="1">
      <alignment horizontal="left"/>
    </xf>
    <xf numFmtId="0" fontId="1" fillId="75" borderId="0" xfId="5" applyFont="1" applyFill="1" applyBorder="1" applyAlignment="1">
      <alignment horizontal="lef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44" fontId="0" fillId="2" borderId="0" xfId="2" applyNumberFormat="1" applyFont="1" applyFill="1"/>
    <xf numFmtId="42" fontId="0" fillId="2" borderId="0" xfId="0" applyNumberFormat="1" applyFill="1"/>
    <xf numFmtId="293" fontId="0" fillId="2" borderId="0" xfId="0" applyNumberFormat="1" applyFill="1"/>
    <xf numFmtId="5" fontId="22" fillId="0" borderId="0" xfId="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1" fillId="75" borderId="0" xfId="0" applyFont="1" applyFill="1" applyBorder="1" applyAlignment="1">
      <alignment horizontal="right"/>
    </xf>
    <xf numFmtId="0" fontId="262" fillId="0" borderId="0" xfId="0" applyFont="1" applyFill="1" applyBorder="1" applyAlignment="1">
      <alignment horizontal="right"/>
    </xf>
    <xf numFmtId="42" fontId="261" fillId="2"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164" fontId="1" fillId="0" borderId="0" xfId="2" applyNumberFormat="1" applyFont="1" applyFill="1" applyBorder="1"/>
    <xf numFmtId="164" fontId="261" fillId="75" borderId="0" xfId="0" applyNumberFormat="1" applyFont="1" applyFill="1"/>
    <xf numFmtId="0" fontId="1" fillId="75" borderId="0" xfId="11" applyFont="1" applyFill="1" applyAlignment="1">
      <alignment horizontal="left"/>
    </xf>
    <xf numFmtId="0" fontId="1" fillId="75" borderId="0" xfId="8" applyFont="1" applyFill="1" applyBorder="1" applyAlignment="1">
      <alignment horizontal="left" vertical="top" wrapText="1"/>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2" applyNumberFormat="1" applyFont="1" applyFill="1" applyBorder="1"/>
    <xf numFmtId="164" fontId="1" fillId="75" borderId="15" xfId="2" applyNumberFormat="1" applyFont="1" applyFill="1" applyBorder="1"/>
    <xf numFmtId="1" fontId="262" fillId="75" borderId="0" xfId="8" applyNumberFormat="1" applyFont="1" applyFill="1" applyBorder="1" applyAlignment="1">
      <alignment horizontal="center"/>
    </xf>
    <xf numFmtId="0" fontId="1" fillId="75" borderId="0" xfId="11" applyFont="1" applyFill="1" applyBorder="1" applyAlignment="1"/>
    <xf numFmtId="164" fontId="262" fillId="75" borderId="0" xfId="10" applyNumberFormat="1" applyFont="1" applyFill="1" applyBorder="1" applyAlignment="1">
      <alignment horizontal="center"/>
    </xf>
    <xf numFmtId="44" fontId="1" fillId="0" borderId="0" xfId="2" quotePrefix="1" applyFont="1" applyFill="1" applyBorder="1" applyAlignment="1">
      <alignment horizontal="right"/>
    </xf>
    <xf numFmtId="0" fontId="1" fillId="75" borderId="0" xfId="8" applyFont="1" applyFill="1" applyBorder="1" applyAlignment="1">
      <alignment vertical="top" wrapText="1"/>
    </xf>
    <xf numFmtId="164" fontId="1" fillId="75" borderId="18" xfId="10" applyNumberFormat="1" applyFont="1" applyFill="1" applyBorder="1"/>
    <xf numFmtId="165" fontId="261" fillId="75" borderId="0" xfId="3" applyNumberFormat="1" applyFont="1" applyFill="1"/>
    <xf numFmtId="0" fontId="1" fillId="75" borderId="0" xfId="5" applyFont="1" applyFill="1" applyBorder="1"/>
    <xf numFmtId="0" fontId="3" fillId="75" borderId="0" xfId="5" applyFont="1" applyFill="1" applyBorder="1"/>
    <xf numFmtId="44" fontId="1" fillId="75" borderId="0" xfId="2" applyFont="1" applyFill="1" applyBorder="1"/>
    <xf numFmtId="0" fontId="1" fillId="75" borderId="0" xfId="9" applyFont="1" applyFill="1"/>
    <xf numFmtId="164" fontId="1" fillId="75" borderId="0" xfId="10" applyNumberFormat="1" applyFont="1" applyFill="1" applyBorder="1" applyAlignment="1">
      <alignment horizontal="left" wrapText="1"/>
    </xf>
    <xf numFmtId="165" fontId="1" fillId="0" borderId="0" xfId="1" applyNumberFormat="1" applyFont="1" applyFill="1"/>
    <xf numFmtId="165" fontId="1" fillId="2" borderId="0" xfId="1" applyNumberFormat="1" applyFont="1" applyFill="1"/>
    <xf numFmtId="0" fontId="277" fillId="2" borderId="0" xfId="0" applyFont="1" applyFill="1"/>
    <xf numFmtId="165" fontId="1" fillId="2" borderId="0" xfId="0" applyNumberFormat="1" applyFont="1" applyFill="1"/>
    <xf numFmtId="2" fontId="0" fillId="2" borderId="0" xfId="0" applyNumberFormat="1" applyFill="1"/>
    <xf numFmtId="42" fontId="3" fillId="0" borderId="0" xfId="3" applyNumberFormat="1" applyFont="1" applyFill="1" applyBorder="1" applyAlignment="1"/>
    <xf numFmtId="42" fontId="3" fillId="2" borderId="0" xfId="3" applyNumberFormat="1" applyFont="1" applyFill="1" applyBorder="1" applyAlignment="1"/>
    <xf numFmtId="41" fontId="1" fillId="2" borderId="0" xfId="3" applyNumberFormat="1" applyFont="1" applyFill="1" applyBorder="1" applyAlignment="1"/>
    <xf numFmtId="44" fontId="3" fillId="75" borderId="0" xfId="2" applyFont="1" applyFill="1" applyBorder="1"/>
    <xf numFmtId="44" fontId="17" fillId="75" borderId="0" xfId="3388" applyNumberFormat="1" applyFont="1" applyFill="1"/>
    <xf numFmtId="0" fontId="0" fillId="2" borderId="1" xfId="0" applyFill="1" applyBorder="1"/>
    <xf numFmtId="0" fontId="0" fillId="2" borderId="0" xfId="0" applyFill="1" applyBorder="1"/>
    <xf numFmtId="44" fontId="1" fillId="75" borderId="74" xfId="2" applyNumberFormat="1" applyFont="1" applyFill="1" applyBorder="1"/>
    <xf numFmtId="43" fontId="1" fillId="0" borderId="0" xfId="6" quotePrefix="1" applyNumberFormat="1" applyFont="1" applyFill="1" applyBorder="1" applyAlignment="1">
      <alignment horizontal="right"/>
    </xf>
    <xf numFmtId="44" fontId="1" fillId="75" borderId="2" xfId="1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11" applyFont="1" applyFill="1" applyAlignment="1">
      <alignment horizontal="left"/>
    </xf>
    <xf numFmtId="9" fontId="0" fillId="2" borderId="0" xfId="3" applyFont="1" applyFill="1"/>
    <xf numFmtId="166" fontId="0" fillId="2" borderId="0" xfId="0" applyNumberFormat="1" applyFill="1"/>
    <xf numFmtId="1" fontId="262" fillId="0" borderId="0" xfId="8" applyNumberFormat="1" applyFont="1" applyFill="1" applyBorder="1" applyAlignment="1">
      <alignment horizontal="center"/>
    </xf>
    <xf numFmtId="0" fontId="1" fillId="0" borderId="0" xfId="8" applyFont="1" applyFill="1" applyBorder="1" applyAlignment="1">
      <alignment horizontal="left" vertical="top" wrapText="1"/>
    </xf>
    <xf numFmtId="0" fontId="1" fillId="0" borderId="0" xfId="11" applyFont="1" applyFill="1" applyAlignment="1">
      <alignment horizontal="left"/>
    </xf>
    <xf numFmtId="44" fontId="1" fillId="75" borderId="0" xfId="10" applyNumberFormat="1" applyFont="1" applyFill="1" applyBorder="1"/>
    <xf numFmtId="0" fontId="0" fillId="0" borderId="0" xfId="0" applyFont="1" applyFill="1"/>
    <xf numFmtId="0" fontId="3" fillId="0" borderId="0" xfId="0" applyFont="1" applyFill="1" applyAlignment="1"/>
    <xf numFmtId="41" fontId="0" fillId="2" borderId="0" xfId="0" applyNumberFormat="1" applyFill="1"/>
    <xf numFmtId="165" fontId="271" fillId="75" borderId="0" xfId="0" applyNumberFormat="1" applyFont="1" applyFill="1" applyBorder="1" applyAlignment="1"/>
    <xf numFmtId="164" fontId="261" fillId="75" borderId="0" xfId="2" applyNumberFormat="1" applyFont="1" applyFill="1" applyAlignment="1"/>
    <xf numFmtId="0" fontId="1" fillId="75" borderId="0" xfId="9" applyFont="1" applyFill="1" applyBorder="1"/>
    <xf numFmtId="44" fontId="1" fillId="75" borderId="16" xfId="2" applyNumberFormat="1"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4" fontId="1" fillId="75" borderId="2" xfId="2" applyNumberFormat="1" applyFont="1" applyFill="1" applyBorder="1"/>
    <xf numFmtId="164" fontId="1" fillId="75" borderId="18" xfId="2" applyNumberFormat="1" applyFont="1" applyFill="1" applyBorder="1"/>
    <xf numFmtId="164" fontId="1" fillId="0" borderId="2" xfId="2" applyNumberFormat="1" applyFont="1" applyFill="1" applyBorder="1"/>
    <xf numFmtId="165" fontId="1" fillId="75" borderId="2" xfId="1" applyNumberFormat="1" applyFont="1" applyFill="1" applyBorder="1"/>
    <xf numFmtId="165" fontId="1" fillId="0" borderId="2" xfId="1" applyNumberFormat="1" applyFont="1" applyFill="1" applyBorder="1"/>
    <xf numFmtId="165" fontId="1" fillId="75" borderId="18" xfId="1" applyNumberFormat="1" applyFont="1" applyFill="1" applyBorder="1"/>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applyBorder="1"/>
    <xf numFmtId="165" fontId="261" fillId="0" borderId="0" xfId="1" applyNumberFormat="1" applyFont="1" applyFill="1" applyBorder="1"/>
    <xf numFmtId="41" fontId="1" fillId="2" borderId="0" xfId="1"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5"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164" fontId="1" fillId="0" borderId="0" xfId="2" applyNumberFormat="1" applyFont="1" applyFill="1" applyBorder="1" applyAlignment="1"/>
    <xf numFmtId="165" fontId="16" fillId="75" borderId="0" xfId="1" applyNumberFormat="1" applyFont="1" applyFill="1"/>
    <xf numFmtId="165" fontId="274" fillId="75" borderId="0" xfId="1" applyNumberFormat="1" applyFont="1" applyFill="1"/>
    <xf numFmtId="166" fontId="1"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61" fillId="75" borderId="0" xfId="0" applyFont="1" applyFill="1"/>
    <xf numFmtId="164" fontId="261" fillId="75" borderId="0" xfId="0" applyNumberFormat="1" applyFont="1" applyFill="1"/>
    <xf numFmtId="165" fontId="261" fillId="2" borderId="0" xfId="1" applyNumberFormat="1" applyFont="1" applyFill="1"/>
    <xf numFmtId="165" fontId="261" fillId="0" borderId="0" xfId="1" applyNumberFormat="1" applyFont="1" applyFill="1"/>
    <xf numFmtId="0" fontId="1" fillId="75" borderId="0" xfId="5" applyFont="1" applyFill="1"/>
    <xf numFmtId="0" fontId="1" fillId="75" borderId="0" xfId="5" applyFont="1" applyFill="1" applyBorder="1"/>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0" xfId="1" applyNumberFormat="1" applyFont="1" applyFill="1" applyBorder="1" applyAlignment="1">
      <alignment horizontal="right"/>
    </xf>
    <xf numFmtId="165" fontId="261" fillId="75" borderId="0" xfId="1" applyNumberFormat="1" applyFont="1" applyFill="1" applyBorder="1" applyAlignment="1">
      <alignment horizontal="right" wrapText="1"/>
    </xf>
    <xf numFmtId="164" fontId="1" fillId="75" borderId="0" xfId="8" applyNumberFormat="1" applyFont="1" applyFill="1" applyBorder="1" applyAlignment="1">
      <alignment horizontal="center"/>
    </xf>
    <xf numFmtId="164" fontId="1" fillId="75" borderId="0" xfId="2" applyNumberFormat="1" applyFont="1" applyFill="1" applyBorder="1" applyAlignment="1"/>
    <xf numFmtId="167" fontId="1" fillId="75" borderId="0" xfId="6" quotePrefix="1" applyNumberFormat="1" applyFont="1" applyFill="1" applyBorder="1" applyAlignment="1"/>
    <xf numFmtId="167" fontId="1" fillId="0" borderId="0" xfId="6" quotePrefix="1" applyNumberFormat="1" applyFont="1" applyFill="1" applyBorder="1" applyAlignment="1">
      <alignment horizontal="right"/>
    </xf>
    <xf numFmtId="167" fontId="1" fillId="75" borderId="0" xfId="6" quotePrefix="1" applyNumberFormat="1" applyFont="1" applyFill="1" applyBorder="1" applyAlignment="1">
      <alignment horizontal="right"/>
    </xf>
    <xf numFmtId="1" fontId="1" fillId="75" borderId="0" xfId="10" applyNumberFormat="1" applyFont="1" applyFill="1" applyBorder="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Fill="1" applyBorder="1" applyAlignment="1">
      <alignment horizontal="center" wrapText="1"/>
    </xf>
    <xf numFmtId="0" fontId="3" fillId="75" borderId="81" xfId="8" applyFont="1" applyFill="1" applyBorder="1" applyAlignment="1">
      <alignment horizontal="center" wrapText="1"/>
    </xf>
    <xf numFmtId="164" fontId="1" fillId="75" borderId="15" xfId="2" applyNumberFormat="1" applyFont="1" applyFill="1" applyBorder="1" applyAlignment="1"/>
    <xf numFmtId="0" fontId="1" fillId="75" borderId="12" xfId="8" applyFont="1" applyFill="1" applyBorder="1" applyAlignment="1">
      <alignment horizontal="center"/>
    </xf>
    <xf numFmtId="44" fontId="1" fillId="0" borderId="0" xfId="2" applyFont="1" applyFill="1" applyBorder="1" applyAlignment="1"/>
    <xf numFmtId="164" fontId="3" fillId="75" borderId="0" xfId="10" applyNumberFormat="1" applyFont="1" applyFill="1" applyBorder="1" applyAlignment="1">
      <alignment horizontal="right"/>
    </xf>
    <xf numFmtId="165" fontId="1" fillId="75" borderId="0" xfId="6" applyNumberFormat="1" applyFont="1" applyFill="1" applyBorder="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Fill="1" applyBorder="1" applyAlignment="1">
      <alignment horizontal="center" wrapText="1"/>
    </xf>
    <xf numFmtId="164" fontId="3" fillId="0" borderId="81"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applyAlignment="1"/>
    <xf numFmtId="0" fontId="3" fillId="75" borderId="11" xfId="8" applyNumberFormat="1" applyFont="1" applyFill="1" applyBorder="1" applyAlignment="1"/>
    <xf numFmtId="164" fontId="1" fillId="75" borderId="12" xfId="8" applyNumberFormat="1" applyFont="1" applyFill="1" applyBorder="1" applyAlignment="1">
      <alignment horizontal="center"/>
    </xf>
    <xf numFmtId="0" fontId="1" fillId="0" borderId="0" xfId="0" applyFont="1" applyFill="1" applyBorder="1" applyAlignment="1">
      <alignment horizontal="left" vertical="top"/>
    </xf>
    <xf numFmtId="0" fontId="280" fillId="0" borderId="0" xfId="0" applyFont="1" applyFill="1" applyAlignment="1">
      <alignment readingOrder="1"/>
    </xf>
    <xf numFmtId="0" fontId="0" fillId="0" borderId="0" xfId="0" applyFont="1" applyFill="1" applyAlignment="1"/>
    <xf numFmtId="0" fontId="281" fillId="0" borderId="0" xfId="0" applyFont="1" applyFill="1" applyAlignment="1">
      <alignment readingOrder="1"/>
    </xf>
    <xf numFmtId="0" fontId="281" fillId="0" borderId="0" xfId="0" applyFont="1" applyFill="1" applyAlignment="1">
      <alignment horizontal="left" wrapText="1" readingOrder="1"/>
    </xf>
    <xf numFmtId="0" fontId="0" fillId="0" borderId="0" xfId="0" applyFont="1" applyFill="1" applyAlignment="1">
      <alignment wrapText="1" readingOrder="1"/>
    </xf>
    <xf numFmtId="0" fontId="281" fillId="0" borderId="0" xfId="0" applyFont="1" applyFill="1" applyAlignment="1">
      <alignment horizontal="left" indent="5" readingOrder="1"/>
    </xf>
    <xf numFmtId="0" fontId="281" fillId="0" borderId="0" xfId="0" applyFont="1" applyFill="1" applyAlignment="1">
      <alignment horizontal="left" vertical="top" wrapText="1" readingOrder="1"/>
    </xf>
    <xf numFmtId="0" fontId="0" fillId="0" borderId="0" xfId="0" applyFont="1" applyFill="1" applyAlignment="1">
      <alignment vertical="top"/>
    </xf>
    <xf numFmtId="0" fontId="280" fillId="0" borderId="0" xfId="0" applyFont="1" applyFill="1" applyAlignment="1">
      <alignment horizontal="left" vertical="top" readingOrder="1"/>
    </xf>
    <xf numFmtId="0" fontId="281" fillId="0" borderId="0" xfId="0" applyFont="1" applyFill="1" applyAlignment="1">
      <alignment horizontal="left" vertical="top" readingOrder="1"/>
    </xf>
    <xf numFmtId="0" fontId="283" fillId="0" borderId="0" xfId="0" applyFont="1" applyFill="1" applyAlignment="1">
      <alignment vertical="top"/>
    </xf>
    <xf numFmtId="44" fontId="3" fillId="0" borderId="0" xfId="2" applyFont="1" applyFill="1" applyBorder="1"/>
    <xf numFmtId="164" fontId="1" fillId="0" borderId="0" xfId="2" applyNumberFormat="1" applyFont="1" applyFill="1" applyBorder="1" applyAlignment="1"/>
    <xf numFmtId="41" fontId="5" fillId="0" borderId="0" xfId="1" applyNumberFormat="1" applyFont="1" applyFill="1" applyBorder="1" applyAlignment="1"/>
    <xf numFmtId="0" fontId="1" fillId="0" borderId="0" xfId="11" applyFont="1" applyFill="1" applyAlignment="1">
      <alignment horizontal="left" vertical="top" wrapText="1"/>
    </xf>
    <xf numFmtId="1" fontId="262" fillId="0" borderId="0" xfId="8" applyNumberFormat="1" applyFont="1" applyFill="1" applyBorder="1" applyAlignment="1">
      <alignment horizontal="center" vertical="top"/>
    </xf>
    <xf numFmtId="0" fontId="262" fillId="2" borderId="0" xfId="0" applyFont="1" applyFill="1" applyAlignment="1">
      <alignment vertical="top"/>
    </xf>
    <xf numFmtId="0" fontId="18" fillId="0" borderId="0" xfId="0" applyFont="1" applyFill="1" applyAlignment="1">
      <alignment horizontal="left" indent="5" readingOrder="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0" fillId="0" borderId="0" xfId="0" applyFont="1" applyFill="1" applyAlignment="1">
      <alignment vertical="top"/>
    </xf>
    <xf numFmtId="0" fontId="1" fillId="0" borderId="0" xfId="11" applyFont="1" applyFill="1" applyAlignment="1">
      <alignment horizontal="left" vertical="top" wrapText="1"/>
    </xf>
    <xf numFmtId="0" fontId="261" fillId="0" borderId="0" xfId="0" applyFont="1" applyFill="1" applyBorder="1"/>
    <xf numFmtId="164" fontId="1" fillId="0" borderId="0" xfId="5" applyNumberFormat="1" applyFont="1" applyFill="1"/>
    <xf numFmtId="0" fontId="262" fillId="0" borderId="0" xfId="0" applyFont="1" applyFill="1" applyBorder="1" applyAlignment="1">
      <alignment vertical="top"/>
    </xf>
    <xf numFmtId="164" fontId="1" fillId="0" borderId="74" xfId="2" applyNumberFormat="1" applyFont="1" applyFill="1" applyBorder="1"/>
    <xf numFmtId="44" fontId="1" fillId="0" borderId="74" xfId="2" applyNumberFormat="1" applyFont="1" applyFill="1" applyBorder="1"/>
    <xf numFmtId="44" fontId="1" fillId="0" borderId="16" xfId="2" applyNumberFormat="1" applyFont="1" applyFill="1" applyBorder="1"/>
    <xf numFmtId="0" fontId="3" fillId="0" borderId="12" xfId="8" applyNumberFormat="1" applyFont="1" applyFill="1" applyBorder="1" applyAlignment="1">
      <alignment horizontal="center" wrapText="1"/>
    </xf>
    <xf numFmtId="0" fontId="3" fillId="0" borderId="81" xfId="8" applyNumberFormat="1" applyFont="1" applyFill="1" applyBorder="1" applyAlignment="1">
      <alignment horizontal="center" wrapText="1"/>
    </xf>
    <xf numFmtId="164" fontId="1" fillId="75" borderId="13" xfId="10" applyNumberFormat="1" applyFont="1" applyFill="1" applyBorder="1" applyAlignment="1">
      <alignment horizontal="left"/>
    </xf>
    <xf numFmtId="0" fontId="292" fillId="0" borderId="0" xfId="0" applyFont="1" applyFill="1" applyBorder="1" applyAlignment="1">
      <alignment vertical="top"/>
    </xf>
    <xf numFmtId="0" fontId="293" fillId="0" borderId="0" xfId="0" applyFont="1" applyFill="1" applyAlignment="1"/>
    <xf numFmtId="0" fontId="294" fillId="0" borderId="0" xfId="0" applyFont="1" applyFill="1"/>
    <xf numFmtId="0" fontId="295" fillId="0" borderId="0" xfId="0" applyFont="1" applyFill="1" applyBorder="1" applyAlignment="1">
      <alignment horizontal="center"/>
    </xf>
    <xf numFmtId="0" fontId="295" fillId="0" borderId="1" xfId="0" applyFont="1" applyFill="1" applyBorder="1" applyAlignment="1">
      <alignment horizontal="center"/>
    </xf>
    <xf numFmtId="42" fontId="295" fillId="0" borderId="0" xfId="0" applyNumberFormat="1" applyFont="1" applyFill="1" applyBorder="1" applyAlignment="1"/>
    <xf numFmtId="42" fontId="295" fillId="0" borderId="0" xfId="3" applyNumberFormat="1" applyFont="1" applyFill="1" applyBorder="1" applyAlignment="1"/>
    <xf numFmtId="41" fontId="293" fillId="0" borderId="0" xfId="0" applyNumberFormat="1" applyFont="1" applyFill="1" applyBorder="1" applyAlignment="1"/>
    <xf numFmtId="41" fontId="293" fillId="0" borderId="0" xfId="3" applyNumberFormat="1" applyFont="1" applyFill="1" applyBorder="1" applyAlignment="1"/>
    <xf numFmtId="41" fontId="296" fillId="0" borderId="0" xfId="1" applyNumberFormat="1" applyFont="1" applyFill="1" applyBorder="1" applyAlignment="1"/>
    <xf numFmtId="41" fontId="295" fillId="0" borderId="0" xfId="0" applyNumberFormat="1" applyFont="1" applyFill="1" applyBorder="1" applyAlignment="1"/>
    <xf numFmtId="41" fontId="295" fillId="0" borderId="0" xfId="1" applyNumberFormat="1" applyFont="1" applyFill="1" applyBorder="1" applyAlignment="1"/>
    <xf numFmtId="41" fontId="293" fillId="0" borderId="0" xfId="1" applyNumberFormat="1" applyFont="1" applyFill="1" applyBorder="1" applyAlignment="1"/>
    <xf numFmtId="42" fontId="297" fillId="0" borderId="0" xfId="0" applyNumberFormat="1" applyFont="1" applyFill="1" applyBorder="1" applyAlignment="1"/>
    <xf numFmtId="164" fontId="293" fillId="0" borderId="0" xfId="2" applyNumberFormat="1" applyFont="1" applyFill="1" applyBorder="1" applyAlignment="1"/>
    <xf numFmtId="44" fontId="295" fillId="0" borderId="0" xfId="2" applyFont="1" applyFill="1" applyBorder="1"/>
    <xf numFmtId="44" fontId="295" fillId="0" borderId="0" xfId="3388" applyNumberFormat="1" applyFont="1" applyFill="1"/>
    <xf numFmtId="0" fontId="293" fillId="0" borderId="0" xfId="0" applyFont="1" applyFill="1"/>
    <xf numFmtId="0" fontId="298" fillId="0" borderId="0" xfId="0" applyFont="1" applyFill="1"/>
    <xf numFmtId="166" fontId="293" fillId="0" borderId="0" xfId="3" applyNumberFormat="1" applyFont="1" applyFill="1" applyBorder="1" applyAlignment="1"/>
    <xf numFmtId="166" fontId="296" fillId="0" borderId="0" xfId="3" applyNumberFormat="1" applyFont="1" applyFill="1" applyBorder="1" applyAlignment="1"/>
    <xf numFmtId="166" fontId="295" fillId="0" borderId="0" xfId="3" applyNumberFormat="1" applyFont="1" applyFill="1" applyBorder="1" applyAlignment="1"/>
    <xf numFmtId="166" fontId="297" fillId="0" borderId="0" xfId="3" applyNumberFormat="1" applyFont="1" applyFill="1" applyBorder="1" applyAlignment="1"/>
    <xf numFmtId="0" fontId="299" fillId="0" borderId="0" xfId="0" applyFont="1" applyFill="1"/>
    <xf numFmtId="0" fontId="300" fillId="0" borderId="0" xfId="0" applyFont="1" applyFill="1"/>
    <xf numFmtId="164" fontId="293" fillId="0" borderId="0" xfId="0" applyNumberFormat="1" applyFont="1" applyFill="1" applyBorder="1" applyAlignment="1"/>
    <xf numFmtId="0" fontId="295" fillId="0" borderId="0" xfId="0" applyFont="1" applyFill="1" applyAlignment="1">
      <alignment horizontal="center"/>
    </xf>
    <xf numFmtId="0" fontId="295" fillId="0" borderId="0" xfId="0" applyFont="1" applyFill="1" applyBorder="1" applyAlignment="1"/>
    <xf numFmtId="42" fontId="295" fillId="0" borderId="0" xfId="0" applyNumberFormat="1" applyFont="1" applyFill="1" applyBorder="1"/>
    <xf numFmtId="165" fontId="293" fillId="0" borderId="0" xfId="6" applyNumberFormat="1" applyFont="1" applyFill="1" applyBorder="1" applyAlignment="1">
      <alignment horizontal="center"/>
    </xf>
    <xf numFmtId="165" fontId="293" fillId="0" borderId="0" xfId="1" applyNumberFormat="1" applyFont="1" applyFill="1" applyBorder="1"/>
    <xf numFmtId="9" fontId="1" fillId="0" borderId="0" xfId="7" applyFont="1" applyFill="1" applyBorder="1" applyAlignment="1">
      <alignment horizontal="center"/>
    </xf>
    <xf numFmtId="0" fontId="293" fillId="0" borderId="0" xfId="0" applyFont="1" applyFill="1" applyBorder="1" applyAlignment="1">
      <alignment wrapText="1"/>
    </xf>
    <xf numFmtId="165" fontId="293" fillId="0" borderId="0" xfId="1" applyNumberFormat="1" applyFont="1" applyFill="1" applyBorder="1" applyAlignment="1">
      <alignment horizontal="right" wrapText="1"/>
    </xf>
    <xf numFmtId="164" fontId="293" fillId="0" borderId="0" xfId="2" applyNumberFormat="1" applyFont="1" applyFill="1" applyBorder="1" applyAlignment="1">
      <alignment horizontal="right" wrapText="1"/>
    </xf>
    <xf numFmtId="164" fontId="293" fillId="0" borderId="13" xfId="10" applyNumberFormat="1" applyFont="1" applyFill="1" applyBorder="1" applyAlignment="1">
      <alignment horizontal="left"/>
    </xf>
    <xf numFmtId="164" fontId="293" fillId="0" borderId="0" xfId="10" applyNumberFormat="1" applyFont="1" applyFill="1" applyBorder="1"/>
    <xf numFmtId="1" fontId="301" fillId="0" borderId="0" xfId="8" applyNumberFormat="1" applyFont="1" applyFill="1" applyBorder="1" applyAlignment="1">
      <alignment horizontal="center"/>
    </xf>
    <xf numFmtId="164" fontId="293" fillId="0" borderId="0" xfId="2" applyNumberFormat="1" applyFont="1" applyFill="1" applyBorder="1"/>
    <xf numFmtId="164" fontId="293" fillId="0" borderId="15" xfId="2" applyNumberFormat="1" applyFont="1" applyFill="1" applyBorder="1"/>
    <xf numFmtId="164" fontId="293" fillId="0" borderId="0" xfId="10" applyNumberFormat="1" applyFont="1" applyFill="1" applyBorder="1" applyAlignment="1">
      <alignment horizontal="left"/>
    </xf>
    <xf numFmtId="44" fontId="293" fillId="0" borderId="0" xfId="2" applyFont="1" applyFill="1" applyBorder="1"/>
    <xf numFmtId="44" fontId="293" fillId="0" borderId="15" xfId="2" applyFont="1" applyFill="1" applyBorder="1"/>
    <xf numFmtId="165" fontId="293" fillId="0" borderId="0" xfId="1" applyNumberFormat="1"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44" fontId="1" fillId="0" borderId="0" xfId="2" applyFont="1" applyFill="1" applyBorder="1"/>
    <xf numFmtId="44" fontId="1" fillId="0" borderId="15" xfId="2" applyFont="1" applyFill="1" applyBorder="1"/>
    <xf numFmtId="0" fontId="4" fillId="2" borderId="0" xfId="0" applyFont="1" applyFill="1"/>
    <xf numFmtId="6" fontId="261" fillId="75" borderId="0" xfId="0" applyNumberFormat="1" applyFont="1" applyFill="1"/>
    <xf numFmtId="3" fontId="261" fillId="75"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8" applyNumberFormat="1" applyFont="1" applyFill="1" applyBorder="1" applyAlignment="1">
      <alignment horizontal="left"/>
    </xf>
    <xf numFmtId="0" fontId="3" fillId="75" borderId="0" xfId="8" applyFont="1" applyFill="1" applyBorder="1" applyAlignment="1">
      <alignment horizontal="center"/>
    </xf>
    <xf numFmtId="0" fontId="8" fillId="0" borderId="0" xfId="0" applyFont="1" applyFill="1"/>
    <xf numFmtId="0" fontId="281" fillId="0" borderId="0" xfId="0" applyFont="1" applyFill="1"/>
    <xf numFmtId="42" fontId="21" fillId="2" borderId="0" xfId="0" applyNumberFormat="1" applyFont="1" applyFill="1"/>
    <xf numFmtId="165" fontId="261" fillId="0" borderId="0" xfId="0" applyNumberFormat="1" applyFont="1" applyFill="1" applyBorder="1"/>
    <xf numFmtId="164" fontId="22" fillId="0" borderId="0" xfId="0" applyNumberFormat="1" applyFont="1" applyFill="1" applyBorder="1"/>
    <xf numFmtId="165" fontId="261" fillId="0" borderId="0" xfId="2" applyNumberFormat="1" applyFont="1" applyFill="1" applyAlignment="1">
      <alignment horizontal="right"/>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82" xfId="4" applyNumberFormat="1" applyFont="1" applyFill="1" applyBorder="1"/>
    <xf numFmtId="0" fontId="1" fillId="75" borderId="82" xfId="9" applyFont="1" applyFill="1" applyBorder="1"/>
    <xf numFmtId="164" fontId="1" fillId="75" borderId="82" xfId="8" applyNumberFormat="1" applyFont="1" applyFill="1" applyBorder="1"/>
    <xf numFmtId="0" fontId="3" fillId="0" borderId="0" xfId="0" applyFont="1" applyFill="1" applyAlignment="1">
      <alignment horizontal="center"/>
    </xf>
    <xf numFmtId="0" fontId="3" fillId="0" borderId="0" xfId="0" applyFont="1" applyFill="1" applyAlignment="1">
      <alignment horizontal="left" wrapText="1"/>
    </xf>
    <xf numFmtId="165" fontId="1" fillId="0" borderId="0" xfId="0" applyNumberFormat="1" applyFont="1" applyFill="1"/>
    <xf numFmtId="0" fontId="260" fillId="0" borderId="0" xfId="0" applyFont="1" applyFill="1" applyAlignment="1">
      <alignment horizontal="center"/>
    </xf>
    <xf numFmtId="165" fontId="260" fillId="0" borderId="0" xfId="0" applyNumberFormat="1" applyFont="1" applyFill="1" applyAlignment="1">
      <alignment horizontal="center"/>
    </xf>
    <xf numFmtId="218" fontId="260" fillId="0" borderId="2" xfId="0" applyNumberFormat="1" applyFont="1" applyFill="1" applyBorder="1" applyAlignment="1">
      <alignment horizontal="center"/>
    </xf>
    <xf numFmtId="42" fontId="261" fillId="0" borderId="0" xfId="0" applyNumberFormat="1" applyFont="1" applyFill="1"/>
    <xf numFmtId="44" fontId="260" fillId="0" borderId="0" xfId="2" applyFont="1" applyFill="1"/>
    <xf numFmtId="0" fontId="1" fillId="0" borderId="0" xfId="0" applyFont="1" applyFill="1" applyAlignment="1">
      <alignment horizontal="left"/>
    </xf>
    <xf numFmtId="0" fontId="262" fillId="0" borderId="0" xfId="0" applyFont="1" applyFill="1" applyAlignment="1"/>
    <xf numFmtId="0" fontId="261" fillId="0" borderId="0" xfId="0" applyFont="1" applyFill="1" applyAlignment="1"/>
    <xf numFmtId="0" fontId="262" fillId="0" borderId="0" xfId="0" applyFont="1" applyFill="1" applyAlignment="1">
      <alignmen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260" fillId="75" borderId="75" xfId="0" applyNumberFormat="1" applyFont="1" applyFill="1" applyBorder="1" applyAlignment="1">
      <alignment horizontal="center" vertical="center"/>
    </xf>
    <xf numFmtId="42" fontId="3" fillId="0" borderId="0" xfId="3" applyNumberFormat="1" applyFont="1" applyFill="1" applyBorder="1" applyAlignment="1" applyProtection="1">
      <protection locked="0"/>
    </xf>
    <xf numFmtId="0" fontId="0" fillId="2" borderId="0" xfId="0" applyFill="1" applyProtection="1">
      <protection locked="0"/>
    </xf>
    <xf numFmtId="41" fontId="1" fillId="0" borderId="0" xfId="3" applyNumberFormat="1" applyFont="1" applyFill="1" applyBorder="1" applyAlignment="1" applyProtection="1">
      <protection locked="0"/>
    </xf>
    <xf numFmtId="0" fontId="0" fillId="2" borderId="0" xfId="0" applyFont="1" applyFill="1" applyProtection="1">
      <protection locked="0"/>
    </xf>
    <xf numFmtId="41" fontId="1" fillId="0" borderId="0" xfId="1" applyNumberFormat="1" applyFont="1" applyFill="1" applyBorder="1" applyAlignment="1" applyProtection="1">
      <protection locked="0"/>
    </xf>
    <xf numFmtId="41" fontId="5" fillId="0" borderId="0" xfId="1" applyNumberFormat="1" applyFont="1" applyFill="1" applyBorder="1" applyAlignment="1" applyProtection="1">
      <protection locked="0"/>
    </xf>
    <xf numFmtId="41" fontId="3" fillId="0" borderId="0" xfId="1" applyNumberFormat="1" applyFont="1" applyFill="1" applyBorder="1" applyAlignment="1" applyProtection="1">
      <protection locked="0"/>
    </xf>
    <xf numFmtId="42" fontId="6" fillId="0" borderId="0" xfId="0" applyNumberFormat="1" applyFont="1" applyFill="1" applyBorder="1" applyAlignment="1" applyProtection="1">
      <protection locked="0"/>
    </xf>
    <xf numFmtId="164" fontId="1" fillId="0" borderId="0" xfId="2" applyNumberFormat="1" applyFont="1" applyFill="1" applyBorder="1" applyAlignment="1" applyProtection="1">
      <protection locked="0"/>
    </xf>
    <xf numFmtId="164" fontId="0" fillId="2" borderId="0" xfId="2" applyNumberFormat="1" applyFont="1" applyFill="1" applyProtection="1">
      <protection locked="0"/>
    </xf>
    <xf numFmtId="10" fontId="6" fillId="0" borderId="0" xfId="3" applyNumberFormat="1" applyFont="1" applyFill="1" applyBorder="1" applyAlignment="1" applyProtection="1">
      <protection locked="0"/>
    </xf>
    <xf numFmtId="44" fontId="3" fillId="0" borderId="0" xfId="2" applyFont="1" applyFill="1" applyBorder="1" applyProtection="1">
      <protection locked="0"/>
    </xf>
    <xf numFmtId="44" fontId="3" fillId="0" borderId="0" xfId="0" applyNumberFormat="1" applyFont="1" applyFill="1" applyProtection="1">
      <protection locked="0"/>
    </xf>
    <xf numFmtId="0" fontId="264" fillId="0" borderId="0" xfId="0" applyFont="1" applyFill="1" applyProtection="1">
      <protection locked="0"/>
    </xf>
    <xf numFmtId="44" fontId="270" fillId="0" borderId="0" xfId="0" applyNumberFormat="1" applyFont="1" applyFill="1" applyProtection="1">
      <protection locked="0"/>
    </xf>
    <xf numFmtId="165" fontId="16" fillId="0" borderId="0" xfId="1" applyNumberFormat="1" applyFont="1" applyFill="1" applyProtection="1">
      <protection locked="0"/>
    </xf>
    <xf numFmtId="165" fontId="274" fillId="0" borderId="0" xfId="1" applyNumberFormat="1" applyFont="1" applyFill="1" applyProtection="1">
      <protection locked="0"/>
    </xf>
    <xf numFmtId="165" fontId="16" fillId="2" borderId="0" xfId="1" applyNumberFormat="1" applyFont="1" applyFill="1" applyProtection="1">
      <protection locked="0"/>
    </xf>
    <xf numFmtId="43" fontId="16" fillId="2" borderId="0" xfId="1" applyNumberFormat="1" applyFont="1" applyFill="1" applyProtection="1">
      <protection locked="0"/>
    </xf>
    <xf numFmtId="0" fontId="22" fillId="0" borderId="0" xfId="0" applyFont="1" applyFill="1" applyProtection="1">
      <protection locked="0"/>
    </xf>
    <xf numFmtId="0" fontId="3" fillId="0" borderId="0"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1" fillId="0" borderId="0" xfId="0" applyFont="1" applyFill="1" applyProtection="1">
      <protection locked="0"/>
    </xf>
    <xf numFmtId="166" fontId="1" fillId="0" borderId="0" xfId="3" applyNumberFormat="1" applyFont="1" applyFill="1" applyBorder="1" applyAlignment="1" applyProtection="1">
      <protection locked="0"/>
    </xf>
    <xf numFmtId="166" fontId="5" fillId="0" borderId="0"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166" fontId="6" fillId="0" borderId="0" xfId="3" applyNumberFormat="1" applyFont="1" applyFill="1" applyBorder="1" applyAlignment="1" applyProtection="1">
      <protection locked="0"/>
    </xf>
    <xf numFmtId="0" fontId="21" fillId="0" borderId="0" xfId="0" applyFont="1" applyFill="1" applyProtection="1">
      <protection locked="0"/>
    </xf>
    <xf numFmtId="0" fontId="24" fillId="0" borderId="0" xfId="0" applyFont="1" applyFill="1" applyProtection="1">
      <protection locked="0"/>
    </xf>
    <xf numFmtId="0" fontId="0" fillId="75" borderId="0" xfId="0" applyFill="1" applyProtection="1">
      <protection locked="0"/>
    </xf>
    <xf numFmtId="165" fontId="1" fillId="0" borderId="0" xfId="2" applyNumberFormat="1" applyFont="1" applyFill="1" applyBorder="1" applyAlignment="1" applyProtection="1">
      <protection locked="0"/>
    </xf>
    <xf numFmtId="44" fontId="0" fillId="2" borderId="0" xfId="0" applyNumberFormat="1" applyFill="1" applyProtection="1">
      <protection locked="0"/>
    </xf>
    <xf numFmtId="166" fontId="6" fillId="2" borderId="0" xfId="3" applyNumberFormat="1" applyFont="1" applyFill="1" applyBorder="1" applyAlignment="1" applyProtection="1">
      <protection locked="0"/>
    </xf>
    <xf numFmtId="42" fontId="6" fillId="0" borderId="0" xfId="3388" applyNumberFormat="1" applyFont="1" applyFill="1" applyBorder="1" applyAlignment="1" applyProtection="1">
      <protection locked="0"/>
    </xf>
    <xf numFmtId="44" fontId="3" fillId="0" borderId="0" xfId="3388" applyNumberFormat="1" applyFont="1" applyFill="1" applyProtection="1">
      <protection locked="0"/>
    </xf>
    <xf numFmtId="42" fontId="3" fillId="2" borderId="0" xfId="3" applyNumberFormat="1" applyFont="1" applyFill="1" applyBorder="1" applyAlignment="1" applyProtection="1">
      <protection locked="0"/>
    </xf>
    <xf numFmtId="41" fontId="1" fillId="2" borderId="0" xfId="3" applyNumberFormat="1" applyFont="1" applyFill="1" applyBorder="1" applyAlignment="1" applyProtection="1">
      <protection locked="0"/>
    </xf>
    <xf numFmtId="41" fontId="1" fillId="2" borderId="0" xfId="1" applyNumberFormat="1" applyFont="1" applyFill="1" applyBorder="1" applyAlignment="1" applyProtection="1">
      <protection locked="0"/>
    </xf>
    <xf numFmtId="41" fontId="5" fillId="2" borderId="0" xfId="1" applyNumberFormat="1" applyFont="1" applyFill="1" applyBorder="1" applyAlignment="1" applyProtection="1">
      <protection locked="0"/>
    </xf>
    <xf numFmtId="41" fontId="3" fillId="2" borderId="0" xfId="1" applyNumberFormat="1" applyFont="1" applyFill="1" applyBorder="1" applyAlignment="1" applyProtection="1">
      <protection locked="0"/>
    </xf>
    <xf numFmtId="0" fontId="3" fillId="2" borderId="0" xfId="0" applyFont="1" applyFill="1" applyBorder="1" applyAlignment="1" applyProtection="1">
      <alignment horizontal="center"/>
      <protection locked="0"/>
    </xf>
    <xf numFmtId="166" fontId="1" fillId="2" borderId="0" xfId="3" applyNumberFormat="1" applyFont="1" applyFill="1" applyBorder="1" applyAlignment="1" applyProtection="1">
      <protection locked="0"/>
    </xf>
    <xf numFmtId="166" fontId="5" fillId="2" borderId="0" xfId="3" applyNumberFormat="1" applyFont="1" applyFill="1" applyBorder="1" applyAlignment="1" applyProtection="1">
      <protection locked="0"/>
    </xf>
    <xf numFmtId="166" fontId="3" fillId="2" borderId="0" xfId="3" applyNumberFormat="1" applyFont="1" applyFill="1" applyBorder="1" applyAlignment="1" applyProtection="1">
      <protection locked="0"/>
    </xf>
    <xf numFmtId="0" fontId="21" fillId="2" borderId="0" xfId="0" applyFont="1" applyFill="1" applyProtection="1">
      <protection locked="0"/>
    </xf>
    <xf numFmtId="42" fontId="6" fillId="2" borderId="0" xfId="0" applyNumberFormat="1" applyFont="1" applyFill="1" applyBorder="1" applyAlignment="1" applyProtection="1">
      <protection locked="0"/>
    </xf>
    <xf numFmtId="164" fontId="1" fillId="2" borderId="0" xfId="2" applyNumberFormat="1" applyFont="1" applyFill="1" applyBorder="1" applyAlignment="1" applyProtection="1">
      <protection locked="0"/>
    </xf>
    <xf numFmtId="44" fontId="3" fillId="75" borderId="0" xfId="2" applyFont="1" applyFill="1" applyBorder="1" applyProtection="1">
      <protection locked="0"/>
    </xf>
    <xf numFmtId="0" fontId="1" fillId="2" borderId="0" xfId="0" applyFont="1" applyFill="1" applyProtection="1">
      <protection locked="0"/>
    </xf>
    <xf numFmtId="42" fontId="3" fillId="0" borderId="0" xfId="0" applyNumberFormat="1" applyFont="1" applyFill="1" applyBorder="1" applyAlignment="1" applyProtection="1">
      <protection locked="0"/>
    </xf>
    <xf numFmtId="165" fontId="261" fillId="0" borderId="0" xfId="1" applyNumberFormat="1" applyFont="1" applyFill="1" applyProtection="1">
      <protection locked="0"/>
    </xf>
    <xf numFmtId="165" fontId="261" fillId="0" borderId="1" xfId="1" applyNumberFormat="1" applyFont="1" applyFill="1" applyBorder="1" applyProtection="1">
      <protection locked="0"/>
    </xf>
    <xf numFmtId="165" fontId="260" fillId="0" borderId="0" xfId="1" applyNumberFormat="1" applyFont="1" applyFill="1" applyProtection="1">
      <protection locked="0"/>
    </xf>
    <xf numFmtId="42" fontId="260" fillId="0" borderId="74" xfId="0" applyNumberFormat="1" applyFont="1" applyFill="1" applyBorder="1" applyProtection="1">
      <protection locked="0"/>
    </xf>
    <xf numFmtId="0" fontId="261" fillId="0" borderId="0" xfId="0" applyFont="1" applyFill="1" applyProtection="1">
      <protection locked="0"/>
    </xf>
    <xf numFmtId="165" fontId="1" fillId="0" borderId="0" xfId="1" applyNumberFormat="1" applyFont="1" applyFill="1" applyProtection="1">
      <protection locked="0"/>
    </xf>
    <xf numFmtId="164" fontId="1" fillId="0" borderId="0" xfId="2" applyNumberFormat="1" applyFont="1" applyFill="1" applyBorder="1" applyProtection="1">
      <protection locked="0"/>
    </xf>
    <xf numFmtId="165" fontId="1" fillId="0" borderId="0" xfId="1" applyNumberFormat="1" applyFont="1" applyFill="1" applyBorder="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Border="1" applyProtection="1">
      <protection locked="0"/>
    </xf>
    <xf numFmtId="165" fontId="1" fillId="0" borderId="74" xfId="1" applyNumberFormat="1" applyFont="1" applyFill="1" applyBorder="1" applyAlignment="1" applyProtection="1">
      <alignment horizontal="center"/>
      <protection locked="0"/>
    </xf>
    <xf numFmtId="9" fontId="1" fillId="0" borderId="0" xfId="3" applyFont="1" applyFill="1" applyBorder="1" applyProtection="1">
      <protection locked="0"/>
    </xf>
    <xf numFmtId="164" fontId="1" fillId="0" borderId="74" xfId="2" applyNumberFormat="1" applyFont="1" applyFill="1" applyBorder="1" applyAlignment="1" applyProtection="1">
      <alignment horizontal="center"/>
      <protection locked="0"/>
    </xf>
    <xf numFmtId="165" fontId="1" fillId="0" borderId="0" xfId="5" applyNumberFormat="1" applyFont="1" applyFill="1" applyBorder="1" applyProtection="1">
      <protection locked="0"/>
    </xf>
    <xf numFmtId="166" fontId="1" fillId="0" borderId="0" xfId="3" applyNumberFormat="1" applyFont="1" applyFill="1" applyBorder="1" applyProtection="1">
      <protection locked="0"/>
    </xf>
    <xf numFmtId="0" fontId="1" fillId="75" borderId="0" xfId="5" applyFont="1" applyFill="1" applyBorder="1" applyProtection="1">
      <protection locked="0"/>
    </xf>
    <xf numFmtId="0" fontId="1" fillId="0" borderId="0" xfId="5" applyFont="1" applyFill="1" applyProtection="1">
      <protection locked="0"/>
    </xf>
    <xf numFmtId="164" fontId="1" fillId="75" borderId="0" xfId="2" applyNumberFormat="1" applyFont="1" applyFill="1" applyBorder="1" applyProtection="1">
      <protection locked="0"/>
    </xf>
    <xf numFmtId="165" fontId="1" fillId="75" borderId="1" xfId="1" applyNumberFormat="1" applyFont="1" applyFill="1" applyBorder="1" applyProtection="1">
      <protection locked="0"/>
    </xf>
    <xf numFmtId="164" fontId="1" fillId="0" borderId="0" xfId="2" applyNumberFormat="1" applyFont="1" applyFill="1" applyProtection="1">
      <protection locked="0"/>
    </xf>
    <xf numFmtId="165" fontId="1" fillId="0" borderId="1" xfId="1" applyNumberFormat="1" applyFont="1" applyFill="1" applyBorder="1" applyProtection="1">
      <protection locked="0"/>
    </xf>
    <xf numFmtId="165" fontId="1" fillId="0" borderId="74" xfId="1" quotePrefix="1" applyNumberFormat="1" applyFont="1" applyFill="1" applyBorder="1" applyAlignment="1" applyProtection="1">
      <alignment horizontal="center"/>
      <protection locked="0"/>
    </xf>
    <xf numFmtId="165" fontId="1" fillId="0" borderId="0" xfId="1" applyNumberFormat="1" applyFont="1" applyFill="1" applyAlignment="1" applyProtection="1">
      <alignment horizontal="center"/>
      <protection locked="0"/>
    </xf>
    <xf numFmtId="165" fontId="1" fillId="0" borderId="0" xfId="1" applyNumberFormat="1" applyFont="1" applyFill="1" applyBorder="1" applyAlignment="1" applyProtection="1">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Fill="1" applyBorder="1" applyAlignment="1" applyProtection="1">
      <alignment horizontal="center"/>
      <protection locked="0"/>
    </xf>
    <xf numFmtId="165" fontId="1" fillId="0" borderId="0" xfId="1" applyNumberFormat="1" applyFont="1" applyFill="1" applyBorder="1" applyAlignment="1" applyProtection="1">
      <alignment horizontal="center"/>
      <protection locked="0"/>
    </xf>
    <xf numFmtId="165" fontId="1" fillId="0" borderId="1" xfId="1" applyNumberFormat="1" applyFont="1" applyFill="1" applyBorder="1" applyAlignment="1" applyProtection="1">
      <alignment horizontal="center"/>
      <protection locked="0"/>
    </xf>
    <xf numFmtId="165" fontId="1" fillId="75" borderId="0" xfId="1" applyNumberFormat="1" applyFont="1" applyFill="1" applyBorder="1" applyAlignment="1" applyProtection="1">
      <alignment horizontal="center"/>
      <protection locked="0"/>
    </xf>
    <xf numFmtId="164" fontId="261" fillId="75" borderId="0" xfId="2" applyNumberFormat="1" applyFont="1" applyFill="1" applyBorder="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Border="1" applyAlignment="1" applyProtection="1">
      <alignment horizontal="right" wrapText="1"/>
      <protection locked="0"/>
    </xf>
    <xf numFmtId="165" fontId="3" fillId="0" borderId="0" xfId="1" applyNumberFormat="1" applyFont="1" applyFill="1" applyBorder="1" applyProtection="1">
      <protection locked="0"/>
    </xf>
    <xf numFmtId="164" fontId="3" fillId="0" borderId="74" xfId="2" applyNumberFormat="1" applyFont="1" applyFill="1" applyBorder="1" applyProtection="1">
      <protection locked="0"/>
    </xf>
    <xf numFmtId="165" fontId="3" fillId="0" borderId="3" xfId="1" applyNumberFormat="1" applyFont="1" applyFill="1" applyBorder="1" applyProtection="1">
      <protection locked="0"/>
    </xf>
    <xf numFmtId="164" fontId="261" fillId="0" borderId="0" xfId="2" applyNumberFormat="1" applyFont="1" applyFill="1" applyAlignment="1" applyProtection="1">
      <alignment horizontal="right"/>
      <protection locked="0"/>
    </xf>
    <xf numFmtId="165" fontId="261" fillId="0" borderId="1" xfId="1" applyNumberFormat="1" applyFont="1" applyFill="1" applyBorder="1" applyAlignment="1" applyProtection="1">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4" fontId="261" fillId="75" borderId="0" xfId="2" applyNumberFormat="1" applyFont="1" applyFill="1" applyAlignment="1" applyProtection="1">
      <protection locked="0"/>
    </xf>
    <xf numFmtId="165" fontId="261" fillId="75" borderId="0" xfId="1" applyNumberFormat="1" applyFont="1" applyFill="1" applyAlignment="1" applyProtection="1">
      <protection locked="0"/>
    </xf>
    <xf numFmtId="164" fontId="1" fillId="75" borderId="0" xfId="8" applyNumberFormat="1" applyFont="1" applyFill="1" applyBorder="1" applyAlignment="1" applyProtection="1">
      <alignment horizontal="center"/>
      <protection locked="0"/>
    </xf>
    <xf numFmtId="164" fontId="1" fillId="75" borderId="0" xfId="2" applyNumberFormat="1" applyFont="1" applyFill="1" applyBorder="1" applyAlignment="1" applyProtection="1">
      <protection locked="0"/>
    </xf>
    <xf numFmtId="44" fontId="1" fillId="0" borderId="0" xfId="2" applyFont="1" applyFill="1" applyBorder="1" applyAlignment="1" applyProtection="1">
      <protection locked="0"/>
    </xf>
    <xf numFmtId="44" fontId="1" fillId="0" borderId="15" xfId="2" applyFont="1" applyFill="1" applyBorder="1" applyAlignment="1" applyProtection="1">
      <alignment horizontal="right"/>
      <protection locked="0"/>
    </xf>
    <xf numFmtId="1" fontId="262" fillId="75" borderId="0" xfId="8" applyNumberFormat="1" applyFont="1" applyFill="1" applyBorder="1" applyAlignment="1" applyProtection="1">
      <alignment horizontal="center"/>
      <protection locked="0"/>
    </xf>
    <xf numFmtId="165" fontId="1" fillId="75" borderId="0" xfId="6" applyNumberFormat="1" applyFont="1" applyFill="1" applyBorder="1" applyAlignment="1" applyProtection="1">
      <alignment horizontal="right"/>
      <protection locked="0"/>
    </xf>
    <xf numFmtId="165" fontId="1" fillId="0" borderId="0" xfId="6" quotePrefix="1" applyNumberFormat="1" applyFont="1" applyFill="1" applyBorder="1" applyAlignment="1" applyProtection="1">
      <alignment horizontal="right"/>
      <protection locked="0"/>
    </xf>
    <xf numFmtId="43" fontId="1" fillId="0" borderId="0" xfId="6" quotePrefix="1" applyNumberFormat="1" applyFont="1" applyFill="1" applyBorder="1" applyAlignment="1" applyProtection="1">
      <alignment horizontal="right"/>
      <protection locked="0"/>
    </xf>
    <xf numFmtId="43" fontId="1" fillId="0" borderId="15" xfId="6" quotePrefix="1" applyNumberFormat="1" applyFont="1" applyFill="1" applyBorder="1" applyAlignment="1" applyProtection="1">
      <alignment horizontal="right"/>
      <protection locked="0"/>
    </xf>
    <xf numFmtId="164" fontId="262" fillId="75" borderId="0" xfId="10" applyNumberFormat="1" applyFont="1" applyFill="1" applyBorder="1" applyAlignment="1" applyProtection="1">
      <alignment horizontal="center"/>
      <protection locked="0"/>
    </xf>
    <xf numFmtId="164" fontId="1" fillId="75" borderId="74" xfId="2" applyNumberFormat="1" applyFont="1" applyFill="1" applyBorder="1" applyProtection="1">
      <protection locked="0"/>
    </xf>
    <xf numFmtId="44" fontId="1" fillId="0" borderId="74" xfId="2" applyNumberFormat="1" applyFont="1" applyFill="1" applyBorder="1" applyProtection="1">
      <protection locked="0"/>
    </xf>
    <xf numFmtId="44" fontId="1" fillId="0" borderId="16" xfId="2" applyNumberFormat="1" applyFont="1" applyFill="1" applyBorder="1" applyProtection="1">
      <protection locked="0"/>
    </xf>
    <xf numFmtId="44" fontId="1" fillId="0" borderId="0" xfId="2" quotePrefix="1" applyFont="1" applyFill="1" applyBorder="1" applyAlignment="1" applyProtection="1">
      <alignment horizontal="right"/>
      <protection locked="0"/>
    </xf>
    <xf numFmtId="44" fontId="1" fillId="75" borderId="0" xfId="2" applyFont="1" applyFill="1" applyBorder="1" applyProtection="1">
      <protection locked="0"/>
    </xf>
    <xf numFmtId="44" fontId="1" fillId="75" borderId="15" xfId="2" applyFont="1" applyFill="1" applyBorder="1" applyProtection="1">
      <protection locked="0"/>
    </xf>
    <xf numFmtId="164" fontId="260" fillId="0" borderId="0" xfId="2" applyNumberFormat="1" applyFont="1" applyFill="1" applyBorder="1" applyProtection="1">
      <protection locked="0"/>
    </xf>
    <xf numFmtId="165" fontId="261" fillId="0" borderId="0" xfId="0" applyNumberFormat="1" applyFont="1" applyFill="1" applyProtection="1">
      <protection locked="0"/>
    </xf>
    <xf numFmtId="42" fontId="261" fillId="0" borderId="0" xfId="0" applyNumberFormat="1" applyFont="1" applyFill="1" applyProtection="1">
      <protection locked="0"/>
    </xf>
    <xf numFmtId="44" fontId="260" fillId="0" borderId="0" xfId="2" applyFont="1" applyFill="1" applyProtection="1">
      <protection locked="0"/>
    </xf>
    <xf numFmtId="43" fontId="261" fillId="0" borderId="0" xfId="1" applyFont="1" applyFill="1" applyProtection="1">
      <protection locked="0"/>
    </xf>
    <xf numFmtId="44" fontId="260" fillId="0" borderId="74" xfId="2" applyFont="1" applyFill="1" applyBorder="1" applyProtection="1">
      <protection locked="0"/>
    </xf>
    <xf numFmtId="164" fontId="1" fillId="75" borderId="15" xfId="2" applyNumberFormat="1" applyFont="1" applyFill="1" applyBorder="1" applyAlignment="1" applyProtection="1">
      <protection locked="0"/>
    </xf>
    <xf numFmtId="167" fontId="1" fillId="75" borderId="0" xfId="6" quotePrefix="1" applyNumberFormat="1" applyFont="1" applyFill="1" applyBorder="1" applyAlignment="1" applyProtection="1">
      <protection locked="0"/>
    </xf>
    <xf numFmtId="167" fontId="1" fillId="0" borderId="0" xfId="6" quotePrefix="1" applyNumberFormat="1" applyFont="1" applyFill="1" applyBorder="1" applyAlignment="1" applyProtection="1">
      <alignment horizontal="right"/>
      <protection locked="0"/>
    </xf>
    <xf numFmtId="167" fontId="1" fillId="75" borderId="0" xfId="6" quotePrefix="1" applyNumberFormat="1" applyFont="1" applyFill="1" applyBorder="1" applyAlignment="1" applyProtection="1">
      <alignment horizontal="right"/>
      <protection locked="0"/>
    </xf>
    <xf numFmtId="165" fontId="1" fillId="75" borderId="0" xfId="6" quotePrefix="1" applyNumberFormat="1" applyFont="1" applyFill="1" applyBorder="1" applyAlignment="1" applyProtection="1">
      <alignment horizontal="right"/>
      <protection locked="0"/>
    </xf>
    <xf numFmtId="165" fontId="1" fillId="75" borderId="15" xfId="6" applyNumberFormat="1" applyFont="1" applyFill="1" applyBorder="1" applyAlignment="1" applyProtection="1">
      <protection locked="0"/>
    </xf>
    <xf numFmtId="1" fontId="1" fillId="75" borderId="0" xfId="10" applyNumberFormat="1" applyFont="1" applyFill="1" applyBorder="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Border="1" applyAlignment="1" applyProtection="1">
      <alignment horizontal="center"/>
      <protection locked="0"/>
    </xf>
    <xf numFmtId="164" fontId="1" fillId="75" borderId="15" xfId="2" applyNumberFormat="1" applyFont="1" applyFill="1" applyBorder="1" applyProtection="1">
      <protection locked="0"/>
    </xf>
    <xf numFmtId="1" fontId="301" fillId="0" borderId="0" xfId="8" applyNumberFormat="1" applyFont="1" applyFill="1" applyBorder="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43" fontId="261" fillId="0" borderId="0" xfId="1" applyFont="1" applyFill="1" applyBorder="1" applyProtection="1">
      <protection locked="0"/>
    </xf>
    <xf numFmtId="0" fontId="1"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1" fillId="3" borderId="0" xfId="0" applyNumberFormat="1" applyFont="1" applyFill="1" applyBorder="1" applyAlignment="1" applyProtection="1">
      <protection locked="0"/>
    </xf>
    <xf numFmtId="42" fontId="3" fillId="2" borderId="0" xfId="0" applyNumberFormat="1" applyFont="1" applyFill="1" applyBorder="1" applyAlignment="1" applyProtection="1">
      <protection locked="0"/>
    </xf>
    <xf numFmtId="0" fontId="262" fillId="2" borderId="0" xfId="0" applyFont="1" applyFill="1" applyBorder="1" applyAlignment="1" applyProtection="1">
      <alignment horizontal="right"/>
      <protection locked="0"/>
    </xf>
    <xf numFmtId="0" fontId="1" fillId="2" borderId="0" xfId="0" applyNumberFormat="1" applyFont="1" applyFill="1" applyBorder="1" applyAlignment="1" applyProtection="1">
      <protection locked="0"/>
    </xf>
    <xf numFmtId="42" fontId="0" fillId="2" borderId="0" xfId="0" applyNumberFormat="1" applyFill="1" applyProtection="1">
      <protection locked="0"/>
    </xf>
    <xf numFmtId="0" fontId="1" fillId="2" borderId="0" xfId="0" applyFont="1" applyFill="1" applyBorder="1" applyAlignment="1" applyProtection="1">
      <alignment horizontal="left"/>
      <protection locked="0"/>
    </xf>
    <xf numFmtId="0" fontId="1" fillId="2" borderId="0" xfId="0" applyNumberFormat="1" applyFont="1" applyFill="1" applyBorder="1" applyAlignment="1" applyProtection="1">
      <alignment horizontal="left"/>
      <protection locked="0"/>
    </xf>
    <xf numFmtId="0" fontId="0" fillId="2" borderId="0" xfId="0" applyFont="1" applyFill="1" applyBorder="1" applyProtection="1">
      <protection locked="0"/>
    </xf>
    <xf numFmtId="0" fontId="1" fillId="2" borderId="0" xfId="0" applyNumberFormat="1" applyFont="1" applyFill="1" applyBorder="1" applyAlignment="1" applyProtection="1">
      <alignment horizontal="left" indent="1"/>
      <protection locked="0"/>
    </xf>
    <xf numFmtId="42" fontId="1" fillId="0" borderId="0" xfId="3" applyNumberFormat="1" applyFont="1" applyFill="1" applyBorder="1" applyAlignment="1" applyProtection="1">
      <protection locked="0"/>
    </xf>
    <xf numFmtId="41" fontId="0" fillId="2" borderId="0" xfId="0" applyNumberFormat="1" applyFill="1" applyProtection="1">
      <protection locked="0"/>
    </xf>
    <xf numFmtId="41" fontId="1" fillId="2" borderId="0" xfId="0" applyNumberFormat="1" applyFont="1" applyFill="1" applyBorder="1" applyAlignment="1" applyProtection="1">
      <protection locked="0"/>
    </xf>
    <xf numFmtId="0" fontId="3" fillId="2" borderId="0" xfId="0" applyFont="1" applyFill="1" applyBorder="1" applyAlignment="1" applyProtection="1">
      <alignment vertical="top"/>
      <protection locked="0"/>
    </xf>
    <xf numFmtId="41" fontId="3" fillId="3" borderId="0" xfId="0" applyNumberFormat="1" applyFont="1" applyFill="1" applyBorder="1" applyAlignment="1" applyProtection="1">
      <alignment horizontal="left"/>
      <protection locked="0"/>
    </xf>
    <xf numFmtId="41" fontId="3" fillId="3" borderId="0" xfId="0" applyNumberFormat="1" applyFont="1" applyFill="1" applyBorder="1" applyAlignment="1" applyProtection="1">
      <protection locked="0"/>
    </xf>
    <xf numFmtId="0" fontId="1" fillId="0" borderId="0" xfId="0" applyFont="1" applyFill="1" applyBorder="1" applyAlignment="1" applyProtection="1">
      <alignment horizontal="left"/>
      <protection locked="0"/>
    </xf>
    <xf numFmtId="41" fontId="1" fillId="0" borderId="0" xfId="0" applyNumberFormat="1" applyFont="1" applyFill="1" applyBorder="1" applyAlignment="1" applyProtection="1">
      <protection locked="0"/>
    </xf>
    <xf numFmtId="0" fontId="1" fillId="2" borderId="0" xfId="0" applyFont="1" applyFill="1" applyBorder="1" applyAlignment="1" applyProtection="1">
      <alignment vertical="top"/>
      <protection locked="0"/>
    </xf>
    <xf numFmtId="41" fontId="1" fillId="3" borderId="0" xfId="0" applyNumberFormat="1" applyFont="1" applyFill="1" applyBorder="1" applyAlignment="1" applyProtection="1">
      <alignment horizontal="left"/>
      <protection locked="0"/>
    </xf>
    <xf numFmtId="41" fontId="1" fillId="3" borderId="0" xfId="0" applyNumberFormat="1" applyFont="1" applyFill="1" applyBorder="1" applyAlignment="1" applyProtection="1">
      <protection locked="0"/>
    </xf>
    <xf numFmtId="42" fontId="3" fillId="3" borderId="0" xfId="0" applyNumberFormat="1" applyFont="1" applyFill="1" applyBorder="1" applyAlignment="1" applyProtection="1">
      <protection locked="0"/>
    </xf>
    <xf numFmtId="41" fontId="6" fillId="0" borderId="0" xfId="0" applyNumberFormat="1" applyFont="1" applyFill="1" applyBorder="1" applyAlignment="1" applyProtection="1">
      <protection locked="0"/>
    </xf>
    <xf numFmtId="0" fontId="0" fillId="2" borderId="0" xfId="0" applyFill="1" applyBorder="1" applyProtection="1">
      <protection locked="0"/>
    </xf>
    <xf numFmtId="41" fontId="1" fillId="0" borderId="0" xfId="2" applyNumberFormat="1" applyFont="1" applyFill="1" applyBorder="1" applyAlignment="1" applyProtection="1">
      <protection locked="0"/>
    </xf>
    <xf numFmtId="0" fontId="3" fillId="2" borderId="0" xfId="0" applyFont="1" applyFill="1" applyBorder="1" applyAlignment="1" applyProtection="1">
      <protection locked="0"/>
    </xf>
    <xf numFmtId="164" fontId="3" fillId="0" borderId="0" xfId="2" applyNumberFormat="1" applyFont="1" applyFill="1" applyBorder="1" applyProtection="1">
      <protection locked="0"/>
    </xf>
    <xf numFmtId="164" fontId="0" fillId="2" borderId="0" xfId="0" applyNumberFormat="1" applyFill="1" applyProtection="1">
      <protection locked="0"/>
    </xf>
    <xf numFmtId="0" fontId="3" fillId="2" borderId="0" xfId="0" applyFont="1" applyFill="1" applyBorder="1" applyProtection="1">
      <protection locked="0"/>
    </xf>
    <xf numFmtId="165" fontId="3" fillId="0" borderId="0" xfId="0" applyNumberFormat="1" applyFont="1" applyFill="1" applyBorder="1" applyProtection="1">
      <protection locked="0"/>
    </xf>
    <xf numFmtId="10" fontId="3" fillId="0" borderId="0" xfId="0" applyNumberFormat="1" applyFont="1" applyFill="1" applyBorder="1" applyProtection="1">
      <protection locked="0"/>
    </xf>
    <xf numFmtId="10" fontId="0" fillId="2" borderId="0" xfId="0" applyNumberFormat="1" applyFill="1" applyProtection="1">
      <protection locked="0"/>
    </xf>
    <xf numFmtId="44" fontId="264" fillId="0" borderId="0" xfId="0" applyNumberFormat="1" applyFont="1" applyFill="1" applyBorder="1" applyProtection="1">
      <protection locked="0"/>
    </xf>
    <xf numFmtId="0" fontId="11" fillId="2" borderId="0" xfId="0" applyFont="1" applyFill="1" applyBorder="1" applyProtection="1">
      <protection locked="0"/>
    </xf>
    <xf numFmtId="44" fontId="270" fillId="0" borderId="0" xfId="0" applyNumberFormat="1" applyFont="1" applyFill="1" applyBorder="1" applyProtection="1">
      <protection locked="0"/>
    </xf>
    <xf numFmtId="0" fontId="1" fillId="2" borderId="0" xfId="0" applyFont="1" applyFill="1" applyBorder="1" applyProtection="1">
      <protection locked="0"/>
    </xf>
    <xf numFmtId="0" fontId="16" fillId="0" borderId="0" xfId="1" applyNumberFormat="1" applyFont="1" applyFill="1" applyBorder="1" applyProtection="1">
      <protection locked="0"/>
    </xf>
    <xf numFmtId="44" fontId="16" fillId="0" borderId="0" xfId="1" applyNumberFormat="1" applyFont="1" applyFill="1" applyBorder="1" applyProtection="1">
      <protection locked="0"/>
    </xf>
    <xf numFmtId="165" fontId="0" fillId="2" borderId="0" xfId="0" applyNumberFormat="1" applyFill="1" applyProtection="1">
      <protection locked="0"/>
    </xf>
    <xf numFmtId="165" fontId="16" fillId="2" borderId="0" xfId="1" applyNumberFormat="1" applyFont="1" applyFill="1" applyBorder="1" applyProtection="1">
      <protection locked="0"/>
    </xf>
    <xf numFmtId="165" fontId="22" fillId="0" borderId="0" xfId="0" applyNumberFormat="1" applyFont="1" applyFill="1" applyBorder="1" applyProtection="1">
      <protection locked="0"/>
    </xf>
    <xf numFmtId="43" fontId="3" fillId="0" borderId="0" xfId="0" applyNumberFormat="1" applyFont="1" applyFill="1" applyBorder="1" applyAlignment="1" applyProtection="1">
      <alignment horizontal="center"/>
      <protection locked="0"/>
    </xf>
    <xf numFmtId="43" fontId="0" fillId="2" borderId="0" xfId="0" applyNumberFormat="1" applyFill="1" applyProtection="1">
      <protection locked="0"/>
    </xf>
    <xf numFmtId="0" fontId="1" fillId="0" borderId="0" xfId="0" applyFont="1" applyFill="1" applyBorder="1" applyProtection="1">
      <protection locked="0"/>
    </xf>
    <xf numFmtId="0" fontId="1" fillId="2" borderId="0" xfId="0" applyFont="1" applyFill="1" applyBorder="1" applyAlignment="1" applyProtection="1">
      <alignment horizontal="left" indent="1"/>
      <protection locked="0"/>
    </xf>
    <xf numFmtId="0" fontId="1" fillId="0" borderId="0" xfId="3" applyNumberFormat="1" applyFont="1" applyFill="1" applyBorder="1" applyAlignment="1" applyProtection="1">
      <protection locked="0"/>
    </xf>
    <xf numFmtId="166" fontId="0" fillId="2" borderId="0" xfId="0" applyNumberFormat="1" applyFill="1" applyProtection="1">
      <protection locked="0"/>
    </xf>
    <xf numFmtId="0" fontId="273" fillId="2" borderId="0" xfId="0" applyFont="1" applyFill="1" applyBorder="1" applyProtection="1">
      <protection locked="0"/>
    </xf>
    <xf numFmtId="0" fontId="2" fillId="2" borderId="0" xfId="0" applyFont="1" applyFill="1" applyBorder="1" applyAlignment="1" applyProtection="1">
      <alignment vertical="top"/>
      <protection locked="0"/>
    </xf>
    <xf numFmtId="0" fontId="3" fillId="2" borderId="0" xfId="0" applyFont="1" applyFill="1" applyBorder="1" applyAlignment="1" applyProtection="1">
      <alignment horizontal="center" vertical="top"/>
      <protection locked="0"/>
    </xf>
    <xf numFmtId="166" fontId="21" fillId="0" borderId="0" xfId="0" applyNumberFormat="1" applyFont="1" applyFill="1" applyBorder="1" applyProtection="1">
      <protection locked="0"/>
    </xf>
    <xf numFmtId="166" fontId="3" fillId="0" borderId="0" xfId="0" applyNumberFormat="1" applyFont="1" applyFill="1" applyBorder="1" applyAlignment="1" applyProtection="1">
      <alignment horizontal="center"/>
      <protection locked="0"/>
    </xf>
    <xf numFmtId="0" fontId="3" fillId="2" borderId="0" xfId="0" quotePrefix="1" applyFont="1" applyFill="1" applyBorder="1" applyAlignment="1" applyProtection="1">
      <alignment horizontal="center" vertical="top"/>
      <protection locked="0"/>
    </xf>
    <xf numFmtId="0" fontId="3" fillId="0" borderId="0" xfId="3" applyNumberFormat="1" applyFont="1" applyFill="1" applyBorder="1" applyAlignment="1" applyProtection="1">
      <protection locked="0"/>
    </xf>
    <xf numFmtId="0" fontId="3" fillId="0" borderId="0" xfId="0" applyFont="1" applyFill="1" applyBorder="1" applyAlignment="1" applyProtection="1">
      <alignment horizontal="left"/>
      <protection locked="0"/>
    </xf>
    <xf numFmtId="0" fontId="0" fillId="0" borderId="0" xfId="0" applyFont="1" applyFill="1" applyBorder="1" applyProtection="1">
      <protection locked="0"/>
    </xf>
    <xf numFmtId="0" fontId="1" fillId="0" borderId="0" xfId="0" applyFont="1" applyFill="1" applyBorder="1" applyAlignment="1" applyProtection="1">
      <alignment horizontal="left" indent="1"/>
      <protection locked="0"/>
    </xf>
    <xf numFmtId="0" fontId="1" fillId="0" borderId="0" xfId="0" applyFont="1" applyFill="1" applyBorder="1" applyAlignment="1" applyProtection="1">
      <protection locked="0"/>
    </xf>
    <xf numFmtId="41" fontId="1" fillId="75" borderId="0" xfId="0" applyNumberFormat="1" applyFont="1" applyFill="1" applyBorder="1" applyAlignment="1" applyProtection="1">
      <alignment horizontal="left"/>
      <protection locked="0"/>
    </xf>
    <xf numFmtId="41" fontId="1" fillId="75" borderId="0" xfId="0" applyNumberFormat="1" applyFont="1" applyFill="1" applyBorder="1" applyAlignment="1" applyProtection="1">
      <protection locked="0"/>
    </xf>
    <xf numFmtId="0" fontId="3" fillId="75" borderId="0" xfId="0" applyFont="1" applyFill="1" applyBorder="1" applyAlignment="1" applyProtection="1">
      <alignment vertical="top"/>
      <protection locked="0"/>
    </xf>
    <xf numFmtId="42" fontId="3" fillId="75" borderId="0" xfId="0" applyNumberFormat="1" applyFont="1" applyFill="1" applyBorder="1" applyAlignment="1" applyProtection="1">
      <protection locked="0"/>
    </xf>
    <xf numFmtId="41" fontId="6" fillId="0" borderId="0" xfId="3" applyNumberFormat="1" applyFont="1" applyFill="1" applyBorder="1" applyAlignment="1" applyProtection="1">
      <protection locked="0"/>
    </xf>
    <xf numFmtId="41" fontId="3" fillId="0" borderId="0" xfId="2" applyNumberFormat="1" applyFont="1" applyFill="1" applyBorder="1" applyProtection="1">
      <protection locked="0"/>
    </xf>
    <xf numFmtId="42" fontId="3" fillId="0" borderId="0" xfId="0" applyNumberFormat="1" applyFont="1" applyFill="1" applyBorder="1" applyProtection="1">
      <protection locked="0"/>
    </xf>
    <xf numFmtId="164" fontId="3" fillId="0" borderId="0" xfId="0" applyNumberFormat="1" applyFont="1" applyFill="1" applyBorder="1" applyProtection="1">
      <protection locked="0"/>
    </xf>
    <xf numFmtId="44" fontId="16" fillId="2" borderId="0" xfId="1" applyNumberFormat="1" applyFont="1" applyFill="1" applyBorder="1" applyProtection="1">
      <protection locked="0"/>
    </xf>
    <xf numFmtId="44" fontId="3" fillId="0" borderId="0" xfId="0" applyNumberFormat="1" applyFont="1" applyFill="1" applyBorder="1" applyAlignment="1" applyProtection="1">
      <alignment horizontal="center"/>
      <protection locked="0"/>
    </xf>
    <xf numFmtId="165" fontId="1" fillId="0" borderId="0" xfId="0" applyNumberFormat="1" applyFont="1" applyFill="1" applyBorder="1" applyProtection="1">
      <protection locked="0"/>
    </xf>
    <xf numFmtId="166" fontId="0" fillId="2" borderId="0" xfId="0" applyNumberFormat="1" applyFill="1" applyBorder="1" applyProtection="1">
      <protection locked="0"/>
    </xf>
    <xf numFmtId="0" fontId="3" fillId="2" borderId="0" xfId="3388" applyFont="1" applyFill="1" applyBorder="1" applyAlignment="1" applyProtection="1">
      <protection locked="0"/>
    </xf>
    <xf numFmtId="41" fontId="0" fillId="2" borderId="0" xfId="0" applyNumberFormat="1" applyFill="1" applyBorder="1" applyProtection="1">
      <protection locked="0"/>
    </xf>
    <xf numFmtId="0" fontId="3" fillId="2" borderId="0" xfId="3388" applyFont="1" applyFill="1" applyBorder="1" applyProtection="1">
      <protection locked="0"/>
    </xf>
    <xf numFmtId="41" fontId="3" fillId="0" borderId="0" xfId="3388" applyNumberFormat="1" applyFont="1" applyFill="1" applyBorder="1" applyProtection="1">
      <protection locked="0"/>
    </xf>
    <xf numFmtId="0" fontId="286" fillId="0" borderId="0" xfId="0" applyFont="1" applyFill="1" applyBorder="1" applyAlignment="1" applyProtection="1">
      <protection locked="0"/>
    </xf>
    <xf numFmtId="0" fontId="288" fillId="0" borderId="0" xfId="0" applyFont="1" applyFill="1" applyBorder="1" applyAlignment="1" applyProtection="1">
      <alignment horizontal="center"/>
      <protection locked="0"/>
    </xf>
    <xf numFmtId="0" fontId="288" fillId="0" borderId="0" xfId="0" applyFont="1" applyFill="1" applyBorder="1" applyAlignment="1" applyProtection="1">
      <alignment horizontal="left"/>
      <protection locked="0"/>
    </xf>
    <xf numFmtId="42" fontId="288" fillId="0" borderId="0" xfId="0" applyNumberFormat="1" applyFont="1" applyFill="1" applyBorder="1" applyAlignment="1" applyProtection="1">
      <protection locked="0"/>
    </xf>
    <xf numFmtId="44" fontId="288" fillId="0" borderId="0" xfId="3" applyNumberFormat="1" applyFont="1" applyFill="1" applyBorder="1" applyAlignment="1" applyProtection="1">
      <protection locked="0"/>
    </xf>
    <xf numFmtId="2" fontId="288" fillId="0" borderId="0" xfId="3" applyNumberFormat="1" applyFont="1" applyFill="1" applyBorder="1" applyAlignment="1" applyProtection="1">
      <protection locked="0"/>
    </xf>
    <xf numFmtId="2" fontId="0" fillId="2" borderId="0" xfId="0" applyNumberFormat="1" applyFill="1" applyProtection="1">
      <protection locked="0"/>
    </xf>
    <xf numFmtId="0" fontId="287" fillId="0" borderId="0" xfId="0" applyFont="1" applyFill="1" applyBorder="1" applyProtection="1">
      <protection locked="0"/>
    </xf>
    <xf numFmtId="0" fontId="286" fillId="0" borderId="0" xfId="0" applyFont="1" applyFill="1" applyBorder="1" applyAlignment="1" applyProtection="1">
      <alignment horizontal="left" indent="1"/>
      <protection locked="0"/>
    </xf>
    <xf numFmtId="41" fontId="286" fillId="0" borderId="0" xfId="0" applyNumberFormat="1" applyFont="1" applyFill="1" applyBorder="1" applyAlignment="1" applyProtection="1">
      <protection locked="0"/>
    </xf>
    <xf numFmtId="0" fontId="286" fillId="0" borderId="0" xfId="3" applyNumberFormat="1" applyFont="1" applyFill="1" applyBorder="1" applyAlignment="1" applyProtection="1">
      <protection locked="0"/>
    </xf>
    <xf numFmtId="42" fontId="286" fillId="0" borderId="0" xfId="3" applyNumberFormat="1" applyFont="1" applyFill="1" applyBorder="1" applyAlignment="1" applyProtection="1">
      <protection locked="0"/>
    </xf>
    <xf numFmtId="41" fontId="289" fillId="0" borderId="0" xfId="1" applyNumberFormat="1" applyFont="1" applyFill="1" applyBorder="1" applyAlignment="1" applyProtection="1">
      <protection locked="0"/>
    </xf>
    <xf numFmtId="0" fontId="288" fillId="0" borderId="0" xfId="0" applyFont="1" applyFill="1" applyBorder="1" applyAlignment="1" applyProtection="1">
      <alignment vertical="top"/>
      <protection locked="0"/>
    </xf>
    <xf numFmtId="41" fontId="288" fillId="0" borderId="0" xfId="0" applyNumberFormat="1" applyFont="1" applyFill="1" applyBorder="1" applyAlignment="1" applyProtection="1">
      <alignment horizontal="left"/>
      <protection locked="0"/>
    </xf>
    <xf numFmtId="41" fontId="288" fillId="0" borderId="0" xfId="0" applyNumberFormat="1" applyFont="1" applyFill="1" applyBorder="1" applyAlignment="1" applyProtection="1">
      <protection locked="0"/>
    </xf>
    <xf numFmtId="41" fontId="288" fillId="0" borderId="0" xfId="1" applyNumberFormat="1" applyFont="1" applyFill="1" applyBorder="1" applyAlignment="1" applyProtection="1">
      <protection locked="0"/>
    </xf>
    <xf numFmtId="0" fontId="286" fillId="0" borderId="0" xfId="0" applyFont="1" applyFill="1" applyBorder="1" applyAlignment="1" applyProtection="1">
      <alignment horizontal="left"/>
      <protection locked="0"/>
    </xf>
    <xf numFmtId="0" fontId="286" fillId="0" borderId="0" xfId="0" applyFont="1" applyFill="1" applyBorder="1" applyAlignment="1" applyProtection="1">
      <alignment vertical="top"/>
      <protection locked="0"/>
    </xf>
    <xf numFmtId="41" fontId="286" fillId="0" borderId="0" xfId="0" applyNumberFormat="1" applyFont="1" applyFill="1" applyBorder="1" applyAlignment="1" applyProtection="1">
      <alignment horizontal="left"/>
      <protection locked="0"/>
    </xf>
    <xf numFmtId="41" fontId="286" fillId="0" borderId="0" xfId="1" applyNumberFormat="1" applyFont="1" applyFill="1" applyBorder="1" applyAlignment="1" applyProtection="1">
      <protection locked="0"/>
    </xf>
    <xf numFmtId="41" fontId="290" fillId="0" borderId="0" xfId="0" applyNumberFormat="1" applyFont="1" applyFill="1" applyBorder="1" applyAlignment="1" applyProtection="1">
      <protection locked="0"/>
    </xf>
    <xf numFmtId="41" fontId="286" fillId="0" borderId="0" xfId="2" applyNumberFormat="1" applyFont="1" applyFill="1" applyBorder="1" applyAlignment="1" applyProtection="1">
      <protection locked="0"/>
    </xf>
    <xf numFmtId="41" fontId="287" fillId="0" borderId="0" xfId="0" applyNumberFormat="1" applyFont="1" applyFill="1" applyBorder="1" applyProtection="1">
      <protection locked="0"/>
    </xf>
    <xf numFmtId="0" fontId="288" fillId="0" borderId="0" xfId="3388" applyFont="1" applyFill="1" applyBorder="1" applyAlignment="1" applyProtection="1">
      <protection locked="0"/>
    </xf>
    <xf numFmtId="41" fontId="288" fillId="0" borderId="0" xfId="2" applyNumberFormat="1" applyFont="1" applyFill="1" applyBorder="1" applyProtection="1">
      <protection locked="0"/>
    </xf>
    <xf numFmtId="0" fontId="288" fillId="0" borderId="0" xfId="3388" applyFont="1" applyFill="1" applyBorder="1" applyProtection="1">
      <protection locked="0"/>
    </xf>
    <xf numFmtId="41" fontId="288" fillId="0" borderId="0" xfId="3388" applyNumberFormat="1" applyFont="1" applyFill="1" applyBorder="1" applyProtection="1">
      <protection locked="0"/>
    </xf>
    <xf numFmtId="0" fontId="288" fillId="0" borderId="0" xfId="0" applyFont="1" applyFill="1" applyBorder="1" applyAlignment="1" applyProtection="1">
      <protection locked="0"/>
    </xf>
    <xf numFmtId="0" fontId="286" fillId="0" borderId="0" xfId="0" applyFont="1" applyFill="1" applyBorder="1" applyProtection="1">
      <protection locked="0"/>
    </xf>
    <xf numFmtId="44" fontId="286" fillId="0" borderId="0" xfId="0" applyNumberFormat="1" applyFont="1" applyFill="1" applyBorder="1" applyProtection="1">
      <protection locked="0"/>
    </xf>
    <xf numFmtId="166" fontId="289" fillId="0" borderId="0" xfId="3" applyNumberFormat="1" applyFont="1" applyFill="1" applyBorder="1" applyAlignment="1" applyProtection="1">
      <protection locked="0"/>
    </xf>
    <xf numFmtId="166" fontId="288" fillId="0" borderId="0" xfId="3" applyNumberFormat="1" applyFont="1" applyFill="1" applyBorder="1" applyAlignment="1" applyProtection="1">
      <protection locked="0"/>
    </xf>
    <xf numFmtId="166" fontId="286" fillId="0" borderId="0" xfId="3" applyNumberFormat="1" applyFont="1" applyFill="1" applyBorder="1" applyAlignment="1" applyProtection="1">
      <protection locked="0"/>
    </xf>
    <xf numFmtId="166" fontId="290" fillId="0" borderId="0" xfId="3" applyNumberFormat="1" applyFont="1" applyFill="1" applyBorder="1" applyAlignment="1" applyProtection="1">
      <protection locked="0"/>
    </xf>
    <xf numFmtId="42" fontId="0" fillId="2" borderId="0" xfId="0" applyNumberFormat="1" applyFill="1" applyBorder="1" applyProtection="1">
      <protection locked="0"/>
    </xf>
    <xf numFmtId="0" fontId="1" fillId="2" borderId="0" xfId="0" applyFont="1" applyFill="1" applyAlignment="1" applyProtection="1">
      <protection locked="0"/>
    </xf>
    <xf numFmtId="43" fontId="1" fillId="2" borderId="0" xfId="1" applyFont="1" applyFill="1" applyBorder="1" applyAlignment="1" applyProtection="1">
      <protection locked="0"/>
    </xf>
    <xf numFmtId="43" fontId="5" fillId="2" borderId="0" xfId="1" applyFont="1" applyFill="1" applyBorder="1" applyAlignment="1" applyProtection="1">
      <protection locked="0"/>
    </xf>
    <xf numFmtId="43" fontId="21" fillId="2" borderId="0" xfId="1" applyFont="1" applyFill="1" applyBorder="1" applyProtection="1">
      <protection locked="0"/>
    </xf>
    <xf numFmtId="44" fontId="17" fillId="0" borderId="0" xfId="0" applyNumberFormat="1" applyFont="1" applyFill="1" applyBorder="1" applyProtection="1">
      <protection locked="0"/>
    </xf>
    <xf numFmtId="0" fontId="21" fillId="75" borderId="0" xfId="0" applyFont="1" applyFill="1" applyBorder="1" applyProtection="1">
      <protection locked="0"/>
    </xf>
    <xf numFmtId="165" fontId="16" fillId="75" borderId="0" xfId="1" applyNumberFormat="1" applyFont="1" applyFill="1" applyBorder="1" applyProtection="1">
      <protection locked="0"/>
    </xf>
    <xf numFmtId="165" fontId="274" fillId="75" borderId="0" xfId="1" applyNumberFormat="1" applyFont="1" applyFill="1" applyBorder="1" applyProtection="1">
      <protection locked="0"/>
    </xf>
    <xf numFmtId="0" fontId="22" fillId="75" borderId="0" xfId="0" applyFont="1" applyFill="1" applyBorder="1" applyProtection="1">
      <protection locked="0"/>
    </xf>
    <xf numFmtId="0" fontId="22" fillId="2" borderId="0" xfId="0" applyFont="1" applyFill="1" applyBorder="1" applyProtection="1">
      <protection locked="0"/>
    </xf>
    <xf numFmtId="0" fontId="21" fillId="2" borderId="0" xfId="0" applyFont="1" applyFill="1" applyBorder="1" applyProtection="1">
      <protection locked="0"/>
    </xf>
    <xf numFmtId="0" fontId="16" fillId="2" borderId="0" xfId="0" applyFont="1" applyFill="1" applyBorder="1" applyProtection="1">
      <protection locked="0"/>
    </xf>
    <xf numFmtId="0" fontId="272" fillId="2" borderId="0" xfId="0" applyFont="1" applyFill="1" applyBorder="1" applyProtection="1">
      <protection locked="0"/>
    </xf>
    <xf numFmtId="44" fontId="17" fillId="75" borderId="0" xfId="0" applyNumberFormat="1" applyFont="1" applyFill="1" applyBorder="1" applyProtection="1">
      <protection locked="0"/>
    </xf>
    <xf numFmtId="44" fontId="17" fillId="75" borderId="0" xfId="3388" applyNumberFormat="1" applyFont="1" applyFill="1" applyBorder="1" applyProtection="1">
      <protection locked="0"/>
    </xf>
    <xf numFmtId="44" fontId="17" fillId="0" borderId="0" xfId="3388" applyNumberFormat="1" applyFont="1" applyFill="1" applyBorder="1" applyProtection="1">
      <protection locked="0"/>
    </xf>
    <xf numFmtId="0" fontId="299" fillId="0" borderId="0" xfId="0" applyFont="1" applyFill="1" applyBorder="1" applyProtection="1">
      <protection locked="0"/>
    </xf>
    <xf numFmtId="0" fontId="295" fillId="0" borderId="0" xfId="0" applyFont="1" applyFill="1" applyBorder="1" applyAlignment="1" applyProtection="1">
      <alignment horizontal="center"/>
      <protection locked="0"/>
    </xf>
    <xf numFmtId="0" fontId="300" fillId="0" borderId="0" xfId="0" applyFont="1" applyFill="1" applyBorder="1" applyProtection="1">
      <protection locked="0"/>
    </xf>
    <xf numFmtId="42" fontId="295" fillId="0" borderId="0" xfId="3" applyNumberFormat="1" applyFont="1" applyFill="1" applyBorder="1" applyAlignment="1" applyProtection="1">
      <protection locked="0"/>
    </xf>
    <xf numFmtId="41" fontId="293" fillId="0" borderId="0" xfId="3" applyNumberFormat="1" applyFont="1" applyFill="1" applyBorder="1" applyAlignment="1" applyProtection="1">
      <protection locked="0"/>
    </xf>
    <xf numFmtId="41" fontId="293" fillId="0" borderId="0" xfId="1" applyNumberFormat="1" applyFont="1" applyFill="1" applyBorder="1" applyAlignment="1" applyProtection="1">
      <protection locked="0"/>
    </xf>
    <xf numFmtId="41" fontId="296" fillId="0" borderId="0" xfId="1" applyNumberFormat="1" applyFont="1" applyFill="1" applyBorder="1" applyAlignment="1" applyProtection="1">
      <protection locked="0"/>
    </xf>
    <xf numFmtId="41" fontId="295" fillId="0" borderId="0" xfId="1" applyNumberFormat="1" applyFont="1" applyFill="1" applyBorder="1" applyAlignment="1" applyProtection="1">
      <protection locked="0"/>
    </xf>
    <xf numFmtId="42" fontId="297" fillId="0" borderId="0" xfId="0" applyNumberFormat="1" applyFont="1" applyFill="1" applyBorder="1" applyAlignment="1" applyProtection="1">
      <protection locked="0"/>
    </xf>
    <xf numFmtId="164" fontId="293" fillId="0" borderId="0" xfId="0" applyNumberFormat="1" applyFont="1" applyFill="1" applyBorder="1" applyAlignment="1" applyProtection="1">
      <protection locked="0"/>
    </xf>
    <xf numFmtId="44" fontId="295" fillId="0" borderId="0" xfId="2" applyFont="1" applyFill="1" applyBorder="1" applyProtection="1">
      <protection locked="0"/>
    </xf>
    <xf numFmtId="44" fontId="295" fillId="0" borderId="0" xfId="3388" applyNumberFormat="1" applyFont="1" applyFill="1" applyBorder="1" applyProtection="1">
      <protection locked="0"/>
    </xf>
    <xf numFmtId="0" fontId="293" fillId="0" borderId="0" xfId="0" applyFont="1" applyFill="1" applyBorder="1" applyProtection="1">
      <protection locked="0"/>
    </xf>
    <xf numFmtId="166" fontId="293" fillId="0" borderId="0" xfId="3" applyNumberFormat="1" applyFont="1" applyFill="1" applyBorder="1" applyAlignment="1" applyProtection="1">
      <protection locked="0"/>
    </xf>
    <xf numFmtId="166" fontId="296" fillId="0" borderId="0" xfId="3" applyNumberFormat="1" applyFont="1" applyFill="1" applyBorder="1" applyAlignment="1" applyProtection="1">
      <protection locked="0"/>
    </xf>
    <xf numFmtId="166" fontId="295" fillId="0" borderId="0" xfId="3" applyNumberFormat="1" applyFont="1" applyFill="1" applyBorder="1" applyAlignment="1" applyProtection="1">
      <protection locked="0"/>
    </xf>
    <xf numFmtId="166" fontId="297" fillId="0" borderId="0" xfId="3" applyNumberFormat="1" applyFont="1" applyFill="1" applyBorder="1" applyAlignment="1" applyProtection="1">
      <protection locked="0"/>
    </xf>
    <xf numFmtId="42" fontId="21" fillId="2" borderId="0" xfId="0" applyNumberFormat="1" applyFont="1" applyFill="1" applyBorder="1" applyProtection="1">
      <protection locked="0"/>
    </xf>
    <xf numFmtId="42" fontId="21" fillId="2" borderId="0" xfId="0" applyNumberFormat="1" applyFont="1" applyFill="1" applyProtection="1">
      <protection locked="0"/>
    </xf>
    <xf numFmtId="42" fontId="1" fillId="2" borderId="0" xfId="1" applyNumberFormat="1" applyFont="1" applyFill="1" applyBorder="1" applyAlignment="1" applyProtection="1">
      <protection locked="0"/>
    </xf>
    <xf numFmtId="41" fontId="3" fillId="2" borderId="0" xfId="3" applyNumberFormat="1" applyFont="1" applyFill="1" applyBorder="1" applyAlignment="1" applyProtection="1">
      <protection locked="0"/>
    </xf>
    <xf numFmtId="42" fontId="21" fillId="2" borderId="0" xfId="1" applyNumberFormat="1" applyFont="1" applyFill="1" applyBorder="1" applyProtection="1">
      <protection locked="0"/>
    </xf>
    <xf numFmtId="164" fontId="21" fillId="2" borderId="0" xfId="1" applyNumberFormat="1" applyFont="1" applyFill="1" applyBorder="1" applyProtection="1">
      <protection locked="0"/>
    </xf>
    <xf numFmtId="44" fontId="21" fillId="2" borderId="0" xfId="1" applyNumberFormat="1" applyFont="1" applyFill="1" applyBorder="1" applyProtection="1">
      <protection locked="0"/>
    </xf>
    <xf numFmtId="0" fontId="21" fillId="2" borderId="0" xfId="1" applyNumberFormat="1" applyFont="1" applyFill="1" applyBorder="1" applyProtection="1">
      <protection locked="0"/>
    </xf>
    <xf numFmtId="165" fontId="21" fillId="2" borderId="0" xfId="1" applyNumberFormat="1" applyFont="1" applyFill="1" applyBorder="1" applyProtection="1">
      <protection locked="0"/>
    </xf>
    <xf numFmtId="166" fontId="21" fillId="2" borderId="0" xfId="0" applyNumberFormat="1" applyFont="1" applyFill="1" applyBorder="1" applyProtection="1">
      <protection locked="0"/>
    </xf>
    <xf numFmtId="41" fontId="21" fillId="2" borderId="0" xfId="0" applyNumberFormat="1" applyFont="1" applyFill="1" applyBorder="1" applyProtection="1">
      <protection locked="0"/>
    </xf>
    <xf numFmtId="164" fontId="21" fillId="2" borderId="0" xfId="0" applyNumberFormat="1" applyFont="1" applyFill="1" applyBorder="1" applyProtection="1">
      <protection locked="0"/>
    </xf>
    <xf numFmtId="44" fontId="21" fillId="2" borderId="0" xfId="0" applyNumberFormat="1" applyFont="1" applyFill="1" applyBorder="1" applyProtection="1">
      <protection locked="0"/>
    </xf>
    <xf numFmtId="0" fontId="261" fillId="2" borderId="0" xfId="0" applyFont="1" applyFill="1" applyProtection="1">
      <protection locked="0"/>
    </xf>
    <xf numFmtId="165" fontId="261" fillId="0" borderId="0" xfId="1" applyNumberFormat="1" applyFont="1" applyFill="1" applyBorder="1" applyProtection="1">
      <protection locked="0"/>
    </xf>
    <xf numFmtId="165" fontId="261" fillId="2" borderId="0" xfId="1" applyNumberFormat="1" applyFont="1" applyFill="1" applyProtection="1">
      <protection locked="0"/>
    </xf>
    <xf numFmtId="0" fontId="261" fillId="2" borderId="0" xfId="0" applyFont="1" applyFill="1" applyBorder="1" applyProtection="1">
      <protection locked="0"/>
    </xf>
    <xf numFmtId="165" fontId="260" fillId="0" borderId="0" xfId="1" applyNumberFormat="1" applyFont="1" applyFill="1" applyBorder="1" applyProtection="1">
      <protection locked="0"/>
    </xf>
    <xf numFmtId="42" fontId="261" fillId="0" borderId="0" xfId="1" applyNumberFormat="1" applyFont="1" applyFill="1" applyBorder="1" applyProtection="1">
      <protection locked="0"/>
    </xf>
    <xf numFmtId="42" fontId="279" fillId="0" borderId="0" xfId="4372" applyNumberFormat="1" applyBorder="1" applyProtection="1">
      <protection locked="0"/>
    </xf>
    <xf numFmtId="165" fontId="279" fillId="0" borderId="0" xfId="4372" applyNumberFormat="1" applyBorder="1" applyProtection="1">
      <protection locked="0"/>
    </xf>
    <xf numFmtId="165" fontId="260" fillId="0" borderId="0" xfId="0" applyNumberFormat="1" applyFont="1" applyFill="1" applyBorder="1" applyProtection="1">
      <protection locked="0"/>
    </xf>
    <xf numFmtId="165" fontId="261" fillId="0" borderId="0" xfId="0" applyNumberFormat="1" applyFont="1" applyFill="1" applyBorder="1" applyProtection="1">
      <protection locked="0"/>
    </xf>
    <xf numFmtId="165" fontId="261" fillId="0" borderId="0" xfId="4372" applyNumberFormat="1" applyFont="1" applyFill="1" applyBorder="1" applyProtection="1">
      <protection locked="0"/>
    </xf>
    <xf numFmtId="165" fontId="261" fillId="2" borderId="0" xfId="0" applyNumberFormat="1" applyFont="1" applyFill="1" applyProtection="1">
      <protection locked="0"/>
    </xf>
    <xf numFmtId="42" fontId="260" fillId="0" borderId="0" xfId="4372" applyNumberFormat="1" applyFont="1" applyFill="1" applyBorder="1" applyProtection="1">
      <protection locked="0"/>
    </xf>
    <xf numFmtId="165" fontId="261" fillId="2" borderId="0" xfId="0" applyNumberFormat="1" applyFont="1" applyFill="1" applyBorder="1" applyProtection="1">
      <protection locked="0"/>
    </xf>
    <xf numFmtId="42" fontId="261" fillId="2" borderId="0" xfId="0" applyNumberFormat="1" applyFont="1" applyFill="1" applyBorder="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9" fillId="0" borderId="0" xfId="4372" applyBorder="1" applyProtection="1">
      <protection locked="0"/>
    </xf>
    <xf numFmtId="164" fontId="1" fillId="0" borderId="0" xfId="5" applyNumberFormat="1" applyFont="1" applyFill="1" applyProtection="1">
      <protection locked="0"/>
    </xf>
    <xf numFmtId="0" fontId="1" fillId="75" borderId="0" xfId="5" applyFont="1" applyFill="1" applyProtection="1">
      <protection locked="0"/>
    </xf>
    <xf numFmtId="165" fontId="1" fillId="0" borderId="0" xfId="5" applyNumberFormat="1" applyFont="1" applyFill="1" applyProtection="1">
      <protection locked="0"/>
    </xf>
    <xf numFmtId="165" fontId="1" fillId="0" borderId="0" xfId="2" applyNumberFormat="1" applyFont="1" applyFill="1" applyBorder="1" applyProtection="1">
      <protection locked="0"/>
    </xf>
    <xf numFmtId="9" fontId="1" fillId="0" borderId="0" xfId="1" applyNumberFormat="1" applyFont="1" applyFill="1" applyBorder="1" applyProtection="1">
      <protection locked="0"/>
    </xf>
    <xf numFmtId="9" fontId="1" fillId="0" borderId="0" xfId="5" applyNumberFormat="1" applyFont="1" applyFill="1" applyProtection="1">
      <protection locked="0"/>
    </xf>
    <xf numFmtId="165" fontId="1" fillId="0" borderId="0" xfId="3" applyNumberFormat="1" applyFont="1" applyFill="1" applyBorder="1" applyProtection="1">
      <protection locked="0"/>
    </xf>
    <xf numFmtId="164" fontId="1" fillId="0" borderId="0" xfId="1" applyNumberFormat="1" applyFont="1" applyFill="1" applyBorder="1" applyProtection="1">
      <protection locked="0"/>
    </xf>
    <xf numFmtId="166" fontId="1" fillId="0" borderId="0" xfId="5" applyNumberFormat="1" applyFont="1" applyFill="1" applyProtection="1">
      <protection locked="0"/>
    </xf>
    <xf numFmtId="43" fontId="1" fillId="0" borderId="0" xfId="1" applyFont="1" applyFill="1" applyBorder="1" applyProtection="1">
      <protection locked="0"/>
    </xf>
    <xf numFmtId="0" fontId="3" fillId="75" borderId="0" xfId="5" applyFont="1" applyFill="1" applyBorder="1" applyProtection="1">
      <protection locked="0"/>
    </xf>
    <xf numFmtId="164" fontId="1" fillId="75" borderId="0" xfId="5" applyNumberFormat="1" applyFont="1" applyFill="1" applyProtection="1">
      <protection locked="0"/>
    </xf>
    <xf numFmtId="165" fontId="1" fillId="75" borderId="0" xfId="2" applyNumberFormat="1" applyFont="1" applyFill="1" applyBorder="1" applyProtection="1">
      <protection locked="0"/>
    </xf>
    <xf numFmtId="165" fontId="1" fillId="75" borderId="0" xfId="5" applyNumberFormat="1" applyFont="1" applyFill="1" applyProtection="1">
      <protection locked="0"/>
    </xf>
    <xf numFmtId="0" fontId="4" fillId="75" borderId="0" xfId="5" applyFont="1" applyFill="1" applyBorder="1" applyProtection="1">
      <protection locked="0"/>
    </xf>
    <xf numFmtId="165" fontId="1" fillId="75" borderId="0" xfId="1" quotePrefix="1" applyNumberFormat="1" applyFont="1" applyFill="1" applyBorder="1" applyAlignment="1" applyProtection="1">
      <alignment horizontal="center"/>
      <protection locked="0"/>
    </xf>
    <xf numFmtId="165" fontId="1" fillId="75" borderId="0" xfId="1" applyNumberFormat="1" applyFont="1" applyFill="1" applyBorder="1" applyAlignment="1" applyProtection="1">
      <protection locked="0"/>
    </xf>
    <xf numFmtId="165" fontId="1" fillId="75" borderId="0" xfId="5" applyNumberFormat="1" applyFont="1" applyFill="1" applyBorder="1" applyProtection="1">
      <protection locked="0"/>
    </xf>
    <xf numFmtId="164" fontId="1" fillId="75" borderId="0" xfId="5" applyNumberFormat="1" applyFont="1" applyFill="1" applyBorder="1" applyProtection="1">
      <protection locked="0"/>
    </xf>
    <xf numFmtId="0" fontId="262" fillId="75" borderId="0" xfId="5" applyFont="1" applyFill="1" applyBorder="1" applyAlignment="1" applyProtection="1">
      <alignment vertical="top"/>
      <protection locked="0"/>
    </xf>
    <xf numFmtId="164" fontId="262" fillId="75" borderId="0" xfId="5" applyNumberFormat="1" applyFont="1" applyFill="1" applyBorder="1" applyAlignment="1" applyProtection="1">
      <alignment vertical="top"/>
      <protection locked="0"/>
    </xf>
    <xf numFmtId="0" fontId="262" fillId="75" borderId="0" xfId="5" applyFont="1" applyFill="1" applyBorder="1" applyProtection="1">
      <protection locked="0"/>
    </xf>
    <xf numFmtId="165" fontId="1" fillId="0" borderId="0" xfId="1" applyNumberFormat="1" applyFont="1" applyFill="1" applyBorder="1" applyAlignment="1" applyProtection="1">
      <alignment horizontal="right"/>
      <protection locked="0"/>
    </xf>
    <xf numFmtId="165" fontId="286" fillId="0" borderId="0" xfId="7" applyNumberFormat="1" applyFont="1" applyFill="1" applyBorder="1" applyAlignment="1" applyProtection="1">
      <alignment horizontal="center"/>
      <protection locked="0"/>
    </xf>
    <xf numFmtId="165" fontId="286" fillId="0" borderId="0" xfId="1" applyNumberFormat="1" applyFont="1" applyFill="1" applyBorder="1" applyAlignment="1" applyProtection="1">
      <alignment horizontal="center"/>
      <protection locked="0"/>
    </xf>
    <xf numFmtId="9" fontId="286" fillId="0" borderId="0" xfId="1" applyNumberFormat="1" applyFont="1" applyFill="1" applyBorder="1" applyAlignment="1" applyProtection="1">
      <alignment horizontal="center"/>
      <protection locked="0"/>
    </xf>
    <xf numFmtId="9" fontId="1" fillId="75" borderId="0" xfId="5" applyNumberFormat="1" applyFont="1" applyFill="1" applyProtection="1">
      <protection locked="0"/>
    </xf>
    <xf numFmtId="165" fontId="286" fillId="0" borderId="0" xfId="2" applyNumberFormat="1" applyFont="1" applyFill="1" applyBorder="1" applyAlignment="1" applyProtection="1">
      <alignment horizontal="center"/>
      <protection locked="0"/>
    </xf>
    <xf numFmtId="0" fontId="1" fillId="75" borderId="0" xfId="0" applyFont="1" applyFill="1" applyAlignment="1" applyProtection="1">
      <protection locked="0"/>
    </xf>
    <xf numFmtId="164" fontId="261" fillId="75" borderId="0" xfId="0" applyNumberFormat="1" applyFont="1" applyFill="1" applyProtection="1">
      <protection locked="0"/>
    </xf>
    <xf numFmtId="165" fontId="261" fillId="75" borderId="0" xfId="1" applyNumberFormat="1" applyFont="1" applyFill="1" applyProtection="1">
      <protection locked="0"/>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Protection="1">
      <protection locked="0"/>
    </xf>
    <xf numFmtId="0" fontId="261" fillId="75" borderId="0" xfId="0" applyFont="1" applyFill="1" applyAlignment="1" applyProtection="1">
      <protection locked="0"/>
    </xf>
    <xf numFmtId="166" fontId="261" fillId="75" borderId="0" xfId="0" applyNumberFormat="1" applyFont="1" applyFill="1" applyProtection="1">
      <protection locked="0"/>
    </xf>
    <xf numFmtId="164" fontId="261" fillId="75" borderId="0" xfId="1" applyNumberFormat="1" applyFont="1" applyFill="1" applyBorder="1" applyAlignment="1" applyProtection="1">
      <alignment horizontal="right" wrapText="1"/>
      <protection locked="0"/>
    </xf>
    <xf numFmtId="164" fontId="261" fillId="75" borderId="0" xfId="0" applyNumberFormat="1" applyFont="1" applyFill="1" applyBorder="1" applyProtection="1">
      <protection locked="0"/>
    </xf>
    <xf numFmtId="43" fontId="22" fillId="0" borderId="0" xfId="0" applyNumberFormat="1" applyFont="1" applyFill="1" applyBorder="1" applyProtection="1">
      <protection locked="0"/>
    </xf>
    <xf numFmtId="164" fontId="22" fillId="0" borderId="0" xfId="0" applyNumberFormat="1" applyFont="1" applyFill="1" applyBorder="1" applyProtection="1">
      <protection locked="0"/>
    </xf>
    <xf numFmtId="0" fontId="260" fillId="75" borderId="0" xfId="0" applyNumberFormat="1" applyFont="1" applyFill="1" applyAlignment="1">
      <alignment horizontal="center"/>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0" fontId="261" fillId="75" borderId="0" xfId="0" applyFont="1" applyFill="1" applyAlignment="1">
      <alignment vertical="top" wrapText="1"/>
    </xf>
    <xf numFmtId="42" fontId="295" fillId="0" borderId="0" xfId="0" applyNumberFormat="1" applyFont="1" applyFill="1" applyBorder="1" applyProtection="1">
      <protection locked="0"/>
    </xf>
    <xf numFmtId="0" fontId="3" fillId="2" borderId="0" xfId="0" applyFont="1" applyFill="1" applyAlignment="1">
      <alignment horizontal="center"/>
    </xf>
    <xf numFmtId="42" fontId="3" fillId="0" borderId="0" xfId="2" applyNumberFormat="1" applyFont="1" applyFill="1" applyBorder="1" applyProtection="1">
      <protection locked="0"/>
    </xf>
    <xf numFmtId="44" fontId="274" fillId="0" borderId="0" xfId="1" applyNumberFormat="1" applyFont="1" applyFill="1" applyBorder="1" applyProtection="1">
      <protection locked="0"/>
    </xf>
    <xf numFmtId="165" fontId="3" fillId="0" borderId="0" xfId="0" applyNumberFormat="1" applyFont="1" applyFill="1" applyBorder="1" applyAlignment="1" applyProtection="1">
      <alignment horizontal="center"/>
      <protection locked="0"/>
    </xf>
    <xf numFmtId="166" fontId="24" fillId="0" borderId="0" xfId="0" applyNumberFormat="1" applyFont="1" applyFill="1" applyBorder="1" applyProtection="1">
      <protection locked="0"/>
    </xf>
    <xf numFmtId="41" fontId="3" fillId="0" borderId="0" xfId="0" applyNumberFormat="1" applyFont="1" applyFill="1" applyBorder="1" applyProtection="1">
      <protection locked="0"/>
    </xf>
    <xf numFmtId="10" fontId="16" fillId="2" borderId="0" xfId="1" applyNumberFormat="1" applyFont="1" applyFill="1" applyBorder="1" applyProtection="1">
      <protection locked="0"/>
    </xf>
    <xf numFmtId="44" fontId="1" fillId="0" borderId="0" xfId="0" applyNumberFormat="1" applyFont="1" applyFill="1" applyBorder="1" applyProtection="1">
      <protection locked="0"/>
    </xf>
    <xf numFmtId="42" fontId="1" fillId="0" borderId="0" xfId="1" applyNumberFormat="1" applyFont="1" applyFill="1" applyBorder="1" applyAlignment="1" applyProtection="1">
      <protection locked="0"/>
    </xf>
    <xf numFmtId="42" fontId="288" fillId="0" borderId="0" xfId="0" applyNumberFormat="1" applyFont="1" applyFill="1" applyBorder="1" applyAlignment="1" applyProtection="1">
      <alignment horizontal="center"/>
      <protection locked="0"/>
    </xf>
    <xf numFmtId="42" fontId="286" fillId="0" borderId="0" xfId="0" applyNumberFormat="1" applyFont="1" applyFill="1" applyBorder="1" applyProtection="1">
      <protection locked="0"/>
    </xf>
    <xf numFmtId="164" fontId="288" fillId="0" borderId="0" xfId="0" applyNumberFormat="1" applyFont="1" applyFill="1" applyBorder="1" applyAlignment="1" applyProtection="1">
      <alignment horizontal="center"/>
      <protection locked="0"/>
    </xf>
    <xf numFmtId="44" fontId="286" fillId="0" borderId="0" xfId="3" applyNumberFormat="1" applyFont="1" applyFill="1" applyBorder="1" applyAlignment="1" applyProtection="1">
      <protection locked="0"/>
    </xf>
    <xf numFmtId="0" fontId="289" fillId="0" borderId="0" xfId="3" applyNumberFormat="1" applyFont="1" applyFill="1" applyBorder="1" applyAlignment="1" applyProtection="1">
      <protection locked="0"/>
    </xf>
    <xf numFmtId="42" fontId="261" fillId="2" borderId="0" xfId="1" applyNumberFormat="1" applyFont="1" applyFill="1" applyBorder="1" applyProtection="1">
      <protection locked="0"/>
    </xf>
    <xf numFmtId="0" fontId="288" fillId="0" borderId="0" xfId="0" applyFont="1" applyFill="1" applyBorder="1" applyProtection="1">
      <protection locked="0"/>
    </xf>
    <xf numFmtId="166" fontId="1" fillId="0" borderId="0" xfId="1" applyNumberFormat="1" applyFont="1" applyFill="1" applyBorder="1" applyProtection="1">
      <protection locked="0"/>
    </xf>
    <xf numFmtId="0" fontId="1" fillId="0" borderId="0" xfId="1" applyNumberFormat="1" applyFont="1" applyFill="1" applyBorder="1" applyProtection="1">
      <protection locked="0"/>
    </xf>
    <xf numFmtId="164" fontId="1" fillId="0" borderId="0" xfId="1" applyNumberFormat="1" applyFont="1" applyFill="1" applyBorder="1" applyAlignment="1" applyProtection="1">
      <alignment horizontal="center"/>
      <protection locked="0"/>
    </xf>
    <xf numFmtId="0" fontId="1" fillId="75" borderId="0" xfId="5" applyFont="1" applyFill="1" applyBorder="1" applyProtection="1"/>
    <xf numFmtId="0" fontId="3" fillId="0" borderId="0" xfId="5" applyFont="1" applyFill="1" applyBorder="1" applyAlignment="1" applyProtection="1">
      <alignment horizontal="center"/>
    </xf>
    <xf numFmtId="0" fontId="3" fillId="75" borderId="0" xfId="5" applyFont="1" applyFill="1" applyBorder="1" applyProtection="1"/>
    <xf numFmtId="0" fontId="1" fillId="75" borderId="0" xfId="5" applyFont="1" applyFill="1" applyBorder="1" applyAlignment="1" applyProtection="1">
      <alignment horizontal="center"/>
    </xf>
    <xf numFmtId="165" fontId="1" fillId="0" borderId="4" xfId="6" applyNumberFormat="1" applyFont="1" applyFill="1" applyBorder="1" applyAlignment="1" applyProtection="1">
      <alignment horizontal="center"/>
    </xf>
    <xf numFmtId="164" fontId="1" fillId="0" borderId="0" xfId="2" applyNumberFormat="1" applyFont="1" applyFill="1" applyBorder="1" applyProtection="1"/>
    <xf numFmtId="165" fontId="1" fillId="0" borderId="0" xfId="1" applyNumberFormat="1" applyFont="1" applyFill="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Border="1" applyProtection="1"/>
    <xf numFmtId="0" fontId="1" fillId="75" borderId="0" xfId="5" applyFont="1" applyFill="1" applyBorder="1" applyAlignment="1" applyProtection="1">
      <alignment horizontal="right"/>
    </xf>
    <xf numFmtId="165" fontId="1" fillId="0" borderId="74" xfId="1" applyNumberFormat="1" applyFont="1" applyFill="1" applyBorder="1" applyAlignment="1" applyProtection="1">
      <alignment horizontal="center"/>
    </xf>
    <xf numFmtId="9" fontId="1" fillId="0" borderId="0" xfId="3" applyFont="1" applyFill="1" applyBorder="1" applyProtection="1"/>
    <xf numFmtId="164" fontId="1" fillId="0" borderId="74" xfId="2" applyNumberFormat="1" applyFont="1" applyFill="1" applyBorder="1" applyAlignment="1" applyProtection="1">
      <alignment horizontal="center"/>
    </xf>
    <xf numFmtId="165" fontId="1" fillId="0" borderId="0" xfId="5" applyNumberFormat="1" applyFont="1" applyFill="1" applyBorder="1" applyProtection="1"/>
    <xf numFmtId="166" fontId="1" fillId="0" borderId="0" xfId="3" applyNumberFormat="1" applyFont="1" applyFill="1" applyBorder="1" applyProtection="1"/>
    <xf numFmtId="0" fontId="1" fillId="75" borderId="0" xfId="5" applyFont="1" applyFill="1" applyBorder="1" applyAlignment="1" applyProtection="1">
      <alignment horizontal="left"/>
    </xf>
    <xf numFmtId="0" fontId="1" fillId="75" borderId="0" xfId="5" applyFont="1" applyFill="1" applyProtection="1"/>
    <xf numFmtId="0" fontId="3" fillId="75" borderId="0" xfId="5" applyFont="1" applyFill="1" applyProtection="1"/>
    <xf numFmtId="0" fontId="1" fillId="75" borderId="0" xfId="5" applyFont="1" applyFill="1" applyBorder="1" applyAlignment="1" applyProtection="1">
      <alignment horizontal="left" vertical="top"/>
    </xf>
    <xf numFmtId="0" fontId="1" fillId="0" borderId="0" xfId="5" applyFont="1" applyFill="1" applyProtection="1"/>
    <xf numFmtId="0" fontId="3" fillId="75" borderId="0" xfId="5" applyFont="1" applyFill="1" applyBorder="1" applyAlignment="1" applyProtection="1">
      <alignment horizontal="left" indent="4"/>
    </xf>
    <xf numFmtId="0" fontId="1" fillId="75" borderId="0" xfId="5" applyFont="1" applyFill="1" applyBorder="1" applyAlignment="1" applyProtection="1">
      <alignment horizontal="left" indent="4"/>
    </xf>
    <xf numFmtId="164" fontId="1" fillId="75" borderId="0" xfId="2" applyNumberFormat="1" applyFont="1" applyFill="1" applyBorder="1" applyProtection="1"/>
    <xf numFmtId="165" fontId="1" fillId="75" borderId="1" xfId="1" applyNumberFormat="1" applyFont="1" applyFill="1" applyBorder="1" applyProtection="1"/>
    <xf numFmtId="0" fontId="1" fillId="2" borderId="0" xfId="0" applyFont="1" applyFill="1" applyAlignment="1" applyProtection="1"/>
    <xf numFmtId="0" fontId="3" fillId="0" borderId="0" xfId="0" applyFont="1" applyFill="1" applyBorder="1" applyAlignment="1" applyProtection="1">
      <alignment horizontal="center"/>
    </xf>
    <xf numFmtId="0" fontId="3" fillId="2" borderId="0" xfId="0" applyFont="1" applyFill="1" applyAlignment="1" applyProtection="1">
      <alignment horizontal="center"/>
    </xf>
    <xf numFmtId="0" fontId="3" fillId="0" borderId="1" xfId="0" applyFont="1" applyFill="1" applyBorder="1" applyAlignment="1" applyProtection="1">
      <alignment horizontal="center"/>
    </xf>
    <xf numFmtId="0" fontId="1" fillId="2" borderId="0" xfId="0" applyFont="1" applyFill="1" applyBorder="1" applyAlignment="1" applyProtection="1"/>
    <xf numFmtId="0" fontId="0" fillId="0" borderId="0" xfId="0" applyFill="1" applyProtection="1"/>
    <xf numFmtId="0" fontId="3" fillId="2" borderId="0" xfId="0" applyFont="1" applyFill="1" applyBorder="1" applyAlignment="1" applyProtection="1">
      <alignment horizontal="left"/>
    </xf>
    <xf numFmtId="42" fontId="3" fillId="3" borderId="0" xfId="0" applyNumberFormat="1" applyFont="1" applyFill="1" applyBorder="1" applyAlignment="1" applyProtection="1"/>
    <xf numFmtId="42" fontId="3" fillId="2" borderId="0" xfId="0" applyNumberFormat="1" applyFont="1" applyFill="1" applyBorder="1" applyAlignment="1" applyProtection="1"/>
    <xf numFmtId="42" fontId="3" fillId="0" borderId="0" xfId="3" applyNumberFormat="1" applyFont="1" applyFill="1" applyBorder="1" applyAlignment="1" applyProtection="1"/>
    <xf numFmtId="0" fontId="0" fillId="2" borderId="0" xfId="0" applyFont="1" applyFill="1" applyProtection="1"/>
    <xf numFmtId="0" fontId="1" fillId="2" borderId="0" xfId="0" applyFont="1" applyFill="1" applyBorder="1" applyAlignment="1" applyProtection="1">
      <alignment horizontal="left" indent="1"/>
    </xf>
    <xf numFmtId="41" fontId="1" fillId="2" borderId="0" xfId="0" applyNumberFormat="1" applyFont="1" applyFill="1" applyBorder="1" applyAlignment="1" applyProtection="1"/>
    <xf numFmtId="41" fontId="1" fillId="0" borderId="0" xfId="3" applyNumberFormat="1" applyFont="1" applyFill="1" applyBorder="1" applyAlignment="1" applyProtection="1"/>
    <xf numFmtId="41" fontId="1" fillId="0" borderId="0" xfId="1" applyNumberFormat="1" applyFont="1" applyFill="1" applyBorder="1" applyAlignment="1" applyProtection="1"/>
    <xf numFmtId="41" fontId="5" fillId="0" borderId="0" xfId="1" applyNumberFormat="1" applyFont="1" applyFill="1" applyBorder="1" applyAlignment="1" applyProtection="1"/>
    <xf numFmtId="0" fontId="3" fillId="2" borderId="0" xfId="0" applyFont="1" applyFill="1" applyBorder="1" applyAlignment="1" applyProtection="1">
      <alignment vertical="top"/>
    </xf>
    <xf numFmtId="41" fontId="3" fillId="3" borderId="0" xfId="0" applyNumberFormat="1" applyFont="1" applyFill="1" applyBorder="1" applyAlignment="1" applyProtection="1">
      <alignment horizontal="left"/>
    </xf>
    <xf numFmtId="41" fontId="3" fillId="3" borderId="0" xfId="0" applyNumberFormat="1" applyFont="1" applyFill="1" applyBorder="1" applyAlignment="1" applyProtection="1"/>
    <xf numFmtId="41" fontId="3" fillId="0" borderId="0" xfId="1" applyNumberFormat="1" applyFont="1" applyFill="1" applyBorder="1" applyAlignment="1" applyProtection="1"/>
    <xf numFmtId="0" fontId="1" fillId="0" borderId="0" xfId="0" applyFont="1" applyFill="1" applyBorder="1" applyAlignment="1" applyProtection="1">
      <alignment horizontal="left"/>
    </xf>
    <xf numFmtId="41" fontId="1" fillId="0" borderId="0" xfId="0" applyNumberFormat="1" applyFont="1" applyFill="1" applyBorder="1" applyAlignment="1" applyProtection="1"/>
    <xf numFmtId="0" fontId="1" fillId="2" borderId="0" xfId="0" applyFont="1" applyFill="1" applyBorder="1" applyAlignment="1" applyProtection="1">
      <alignment vertical="top"/>
    </xf>
    <xf numFmtId="41" fontId="1" fillId="3" borderId="0" xfId="0" applyNumberFormat="1" applyFont="1" applyFill="1" applyBorder="1" applyAlignment="1" applyProtection="1">
      <alignment horizontal="left"/>
    </xf>
    <xf numFmtId="41" fontId="1" fillId="3" borderId="0" xfId="0" applyNumberFormat="1" applyFont="1" applyFill="1" applyBorder="1" applyAlignment="1" applyProtection="1"/>
    <xf numFmtId="0" fontId="1" fillId="2" borderId="0" xfId="0" applyFont="1" applyFill="1" applyBorder="1" applyAlignment="1" applyProtection="1">
      <alignment horizontal="left"/>
    </xf>
    <xf numFmtId="42" fontId="6" fillId="0" borderId="0" xfId="0" applyNumberFormat="1" applyFont="1" applyFill="1" applyBorder="1" applyAlignment="1" applyProtection="1"/>
    <xf numFmtId="164" fontId="1" fillId="0" borderId="0" xfId="2" applyNumberFormat="1" applyFont="1" applyFill="1" applyBorder="1" applyAlignment="1" applyProtection="1"/>
    <xf numFmtId="165" fontId="3" fillId="0" borderId="0" xfId="1" applyNumberFormat="1" applyFont="1" applyFill="1" applyBorder="1" applyAlignment="1" applyProtection="1"/>
    <xf numFmtId="10" fontId="6" fillId="0" borderId="0" xfId="3" applyNumberFormat="1" applyFont="1" applyFill="1" applyBorder="1" applyAlignment="1" applyProtection="1"/>
    <xf numFmtId="0" fontId="3" fillId="2" borderId="0" xfId="0" applyFont="1" applyFill="1" applyAlignment="1" applyProtection="1"/>
    <xf numFmtId="44" fontId="3" fillId="0" borderId="0" xfId="2" applyFont="1" applyFill="1" applyBorder="1" applyProtection="1"/>
    <xf numFmtId="0" fontId="3" fillId="2" borderId="0" xfId="0" applyFont="1" applyFill="1" applyProtection="1"/>
    <xf numFmtId="44" fontId="3" fillId="0" borderId="0" xfId="0" applyNumberFormat="1" applyFont="1" applyFill="1" applyProtection="1"/>
    <xf numFmtId="0" fontId="264" fillId="0" borderId="0" xfId="0" applyFont="1" applyFill="1" applyProtection="1"/>
    <xf numFmtId="0" fontId="11" fillId="2" borderId="0" xfId="0" applyFont="1" applyFill="1" applyProtection="1"/>
    <xf numFmtId="44" fontId="270" fillId="0" borderId="0" xfId="0" applyNumberFormat="1" applyFont="1" applyFill="1" applyProtection="1"/>
    <xf numFmtId="0" fontId="1" fillId="2" borderId="0" xfId="0" applyFont="1" applyFill="1" applyProtection="1"/>
    <xf numFmtId="165" fontId="16" fillId="0" borderId="0" xfId="1" applyNumberFormat="1" applyFont="1" applyFill="1" applyProtection="1"/>
    <xf numFmtId="165" fontId="274" fillId="0" borderId="0" xfId="1" applyNumberFormat="1" applyFont="1" applyFill="1" applyProtection="1"/>
    <xf numFmtId="165" fontId="16" fillId="2" borderId="0" xfId="1" applyNumberFormat="1" applyFont="1" applyFill="1" applyProtection="1"/>
    <xf numFmtId="43" fontId="16" fillId="2" borderId="0" xfId="1" applyNumberFormat="1" applyFont="1" applyFill="1" applyProtection="1"/>
    <xf numFmtId="0" fontId="22" fillId="0" borderId="0" xfId="0" applyFont="1" applyFill="1" applyProtection="1"/>
    <xf numFmtId="0" fontId="1" fillId="0" borderId="0" xfId="0" applyFont="1" applyFill="1" applyProtection="1"/>
    <xf numFmtId="166" fontId="1" fillId="0" borderId="0" xfId="3" applyNumberFormat="1" applyFont="1" applyFill="1" applyBorder="1" applyAlignment="1" applyProtection="1"/>
    <xf numFmtId="166" fontId="5" fillId="0" borderId="0" xfId="3" applyNumberFormat="1" applyFont="1" applyFill="1" applyBorder="1" applyAlignment="1" applyProtection="1"/>
    <xf numFmtId="166" fontId="3" fillId="0" borderId="0" xfId="3" applyNumberFormat="1" applyFont="1" applyFill="1" applyBorder="1" applyAlignment="1" applyProtection="1"/>
    <xf numFmtId="166" fontId="6" fillId="0" borderId="0" xfId="3" applyNumberFormat="1" applyFont="1" applyFill="1" applyBorder="1" applyAlignment="1" applyProtection="1"/>
    <xf numFmtId="0" fontId="273" fillId="2" borderId="0" xfId="0" applyFont="1" applyFill="1" applyProtection="1"/>
    <xf numFmtId="0" fontId="2" fillId="2" borderId="0" xfId="0" applyFont="1" applyFill="1" applyAlignment="1" applyProtection="1">
      <alignment vertical="top"/>
    </xf>
    <xf numFmtId="0" fontId="3" fillId="2" borderId="0" xfId="0" applyFont="1" applyFill="1" applyBorder="1" applyAlignment="1" applyProtection="1">
      <alignment horizontal="center" vertical="top"/>
    </xf>
    <xf numFmtId="0" fontId="21" fillId="0" borderId="0" xfId="0" applyFont="1" applyFill="1" applyProtection="1"/>
    <xf numFmtId="0" fontId="3" fillId="2" borderId="0" xfId="0" quotePrefix="1" applyFont="1" applyFill="1" applyBorder="1" applyAlignment="1" applyProtection="1">
      <alignment horizontal="center" vertical="top"/>
    </xf>
    <xf numFmtId="0" fontId="1" fillId="2" borderId="0" xfId="0" applyFont="1" applyFill="1" applyAlignment="1" applyProtection="1">
      <alignment vertical="top"/>
    </xf>
    <xf numFmtId="0" fontId="24" fillId="0" borderId="0" xfId="0" applyFont="1" applyFill="1" applyProtection="1"/>
    <xf numFmtId="0" fontId="3" fillId="0" borderId="0" xfId="0" applyFont="1" applyFill="1" applyBorder="1" applyAlignment="1" applyProtection="1">
      <alignment horizontal="left"/>
    </xf>
    <xf numFmtId="42" fontId="3" fillId="0" borderId="0" xfId="0" applyNumberFormat="1" applyFont="1" applyFill="1" applyBorder="1" applyAlignment="1" applyProtection="1"/>
    <xf numFmtId="0" fontId="0" fillId="0" borderId="0" xfId="0" applyFont="1" applyFill="1" applyProtection="1"/>
    <xf numFmtId="0" fontId="1" fillId="0" borderId="0" xfId="0" applyFont="1" applyFill="1" applyBorder="1" applyAlignment="1" applyProtection="1">
      <alignment horizontal="left" indent="1"/>
    </xf>
    <xf numFmtId="0" fontId="1" fillId="0" borderId="0" xfId="0" applyFont="1" applyFill="1" applyBorder="1" applyAlignment="1" applyProtection="1"/>
    <xf numFmtId="41" fontId="1" fillId="75" borderId="0" xfId="0" applyNumberFormat="1" applyFont="1" applyFill="1" applyBorder="1" applyAlignment="1" applyProtection="1">
      <alignment horizontal="left"/>
    </xf>
    <xf numFmtId="41" fontId="1" fillId="75" borderId="0" xfId="0" applyNumberFormat="1" applyFont="1" applyFill="1" applyBorder="1" applyAlignment="1" applyProtection="1"/>
    <xf numFmtId="0" fontId="3" fillId="75" borderId="0" xfId="0" applyFont="1" applyFill="1" applyBorder="1" applyAlignment="1" applyProtection="1">
      <alignment vertical="top"/>
    </xf>
    <xf numFmtId="42" fontId="3" fillId="75" borderId="0" xfId="0" applyNumberFormat="1" applyFont="1" applyFill="1" applyBorder="1" applyAlignment="1" applyProtection="1"/>
    <xf numFmtId="165" fontId="1" fillId="0" borderId="0" xfId="2" applyNumberFormat="1" applyFont="1" applyFill="1" applyBorder="1" applyAlignment="1" applyProtection="1"/>
    <xf numFmtId="166" fontId="6" fillId="2" borderId="0" xfId="3" applyNumberFormat="1" applyFont="1" applyFill="1" applyBorder="1" applyAlignment="1" applyProtection="1"/>
    <xf numFmtId="0" fontId="0" fillId="2" borderId="0" xfId="0" applyFill="1" applyProtection="1"/>
    <xf numFmtId="0" fontId="3" fillId="2" borderId="0" xfId="3388" applyFont="1" applyFill="1" applyAlignment="1" applyProtection="1"/>
    <xf numFmtId="0" fontId="3" fillId="2" borderId="0" xfId="3388" applyFont="1" applyFill="1" applyProtection="1"/>
    <xf numFmtId="44" fontId="3" fillId="0" borderId="0" xfId="3388" applyNumberFormat="1" applyFont="1" applyFill="1" applyProtection="1"/>
    <xf numFmtId="2" fontId="0" fillId="2" borderId="0" xfId="0" applyNumberFormat="1" applyFill="1" applyProtection="1"/>
    <xf numFmtId="0" fontId="293" fillId="0" borderId="0" xfId="0" applyFont="1" applyFill="1" applyAlignment="1" applyProtection="1"/>
    <xf numFmtId="0" fontId="294" fillId="0" borderId="0" xfId="0" applyFont="1" applyFill="1" applyProtection="1"/>
    <xf numFmtId="0" fontId="295" fillId="0" borderId="0" xfId="0" applyFont="1" applyFill="1" applyBorder="1" applyAlignment="1" applyProtection="1">
      <alignment horizontal="center"/>
    </xf>
    <xf numFmtId="0" fontId="295" fillId="0" borderId="1" xfId="0" applyFont="1" applyFill="1" applyBorder="1" applyAlignment="1" applyProtection="1">
      <alignment horizontal="center"/>
    </xf>
    <xf numFmtId="0" fontId="295" fillId="0" borderId="0" xfId="0" applyFont="1" applyFill="1" applyBorder="1" applyAlignment="1" applyProtection="1">
      <alignment horizontal="left"/>
    </xf>
    <xf numFmtId="42" fontId="295" fillId="0" borderId="0" xfId="0" applyNumberFormat="1" applyFont="1" applyFill="1" applyBorder="1" applyAlignment="1" applyProtection="1"/>
    <xf numFmtId="42" fontId="295" fillId="0" borderId="0" xfId="3" applyNumberFormat="1" applyFont="1" applyFill="1" applyBorder="1" applyAlignment="1" applyProtection="1"/>
    <xf numFmtId="0" fontId="293" fillId="0" borderId="0" xfId="0" applyFont="1" applyFill="1" applyBorder="1" applyAlignment="1" applyProtection="1">
      <alignment horizontal="left" indent="1"/>
    </xf>
    <xf numFmtId="41" fontId="293" fillId="0" borderId="0" xfId="0" applyNumberFormat="1" applyFont="1" applyFill="1" applyBorder="1" applyAlignment="1" applyProtection="1"/>
    <xf numFmtId="41" fontId="293" fillId="0" borderId="0" xfId="3" applyNumberFormat="1" applyFont="1" applyFill="1" applyBorder="1" applyAlignment="1" applyProtection="1"/>
    <xf numFmtId="0" fontId="293" fillId="0" borderId="0" xfId="0" applyFont="1" applyFill="1" applyBorder="1" applyAlignment="1" applyProtection="1"/>
    <xf numFmtId="41" fontId="296" fillId="0" borderId="0" xfId="1" applyNumberFormat="1" applyFont="1" applyFill="1" applyBorder="1" applyAlignment="1" applyProtection="1"/>
    <xf numFmtId="0" fontId="295" fillId="0" borderId="0" xfId="0" applyFont="1" applyFill="1" applyBorder="1" applyAlignment="1" applyProtection="1">
      <alignment vertical="top"/>
    </xf>
    <xf numFmtId="41" fontId="295" fillId="0" borderId="0" xfId="0" applyNumberFormat="1" applyFont="1" applyFill="1" applyBorder="1" applyAlignment="1" applyProtection="1">
      <alignment horizontal="left"/>
    </xf>
    <xf numFmtId="41" fontId="295" fillId="0" borderId="0" xfId="0" applyNumberFormat="1" applyFont="1" applyFill="1" applyBorder="1" applyAlignment="1" applyProtection="1"/>
    <xf numFmtId="41" fontId="295" fillId="0" borderId="0" xfId="1" applyNumberFormat="1" applyFont="1" applyFill="1" applyBorder="1" applyAlignment="1" applyProtection="1"/>
    <xf numFmtId="0" fontId="293" fillId="0" borderId="0" xfId="0" applyFont="1" applyFill="1" applyBorder="1" applyAlignment="1" applyProtection="1">
      <alignment horizontal="left"/>
    </xf>
    <xf numFmtId="41" fontId="293" fillId="0" borderId="0" xfId="1" applyNumberFormat="1" applyFont="1" applyFill="1" applyBorder="1" applyAlignment="1" applyProtection="1"/>
    <xf numFmtId="0" fontId="293" fillId="0" borderId="0" xfId="0" applyFont="1" applyFill="1" applyBorder="1" applyAlignment="1" applyProtection="1">
      <alignment vertical="top"/>
    </xf>
    <xf numFmtId="41" fontId="293" fillId="0" borderId="0" xfId="0" applyNumberFormat="1" applyFont="1" applyFill="1" applyBorder="1" applyAlignment="1" applyProtection="1">
      <alignment horizontal="left"/>
    </xf>
    <xf numFmtId="42" fontId="297" fillId="0" borderId="0" xfId="0" applyNumberFormat="1" applyFont="1" applyFill="1" applyBorder="1" applyAlignment="1" applyProtection="1"/>
    <xf numFmtId="164" fontId="293" fillId="0" borderId="0" xfId="2" applyNumberFormat="1" applyFont="1" applyFill="1" applyBorder="1" applyAlignment="1" applyProtection="1"/>
    <xf numFmtId="0" fontId="295" fillId="0" borderId="0" xfId="3388" applyFont="1" applyFill="1" applyAlignment="1" applyProtection="1"/>
    <xf numFmtId="44" fontId="295" fillId="0" borderId="0" xfId="2" applyFont="1" applyFill="1" applyBorder="1" applyProtection="1"/>
    <xf numFmtId="0" fontId="295" fillId="0" borderId="0" xfId="3388" applyFont="1" applyFill="1" applyProtection="1"/>
    <xf numFmtId="44" fontId="295" fillId="0" borderId="0" xfId="3388" applyNumberFormat="1" applyFont="1" applyFill="1" applyProtection="1"/>
    <xf numFmtId="0" fontId="295" fillId="0" borderId="0" xfId="0" applyFont="1" applyFill="1" applyAlignment="1" applyProtection="1"/>
    <xf numFmtId="0" fontId="293" fillId="0" borderId="0" xfId="0" applyFont="1" applyFill="1" applyProtection="1"/>
    <xf numFmtId="166" fontId="293" fillId="0" borderId="0" xfId="3" applyNumberFormat="1" applyFont="1" applyFill="1" applyBorder="1" applyAlignment="1" applyProtection="1"/>
    <xf numFmtId="166" fontId="296" fillId="0" borderId="0" xfId="3" applyNumberFormat="1" applyFont="1" applyFill="1" applyBorder="1" applyAlignment="1" applyProtection="1"/>
    <xf numFmtId="166" fontId="295" fillId="0" borderId="0" xfId="3" applyNumberFormat="1" applyFont="1" applyFill="1" applyBorder="1" applyAlignment="1" applyProtection="1"/>
    <xf numFmtId="166" fontId="297" fillId="0" borderId="0" xfId="3" applyNumberFormat="1" applyFont="1" applyFill="1" applyBorder="1" applyAlignment="1" applyProtection="1"/>
    <xf numFmtId="0" fontId="1" fillId="0" borderId="0" xfId="0" applyFont="1" applyFill="1" applyAlignment="1" applyProtection="1"/>
    <xf numFmtId="0" fontId="3" fillId="0" borderId="0" xfId="0" applyFont="1" applyFill="1" applyAlignment="1" applyProtection="1">
      <alignment horizontal="center"/>
    </xf>
    <xf numFmtId="0" fontId="260" fillId="0" borderId="1" xfId="0" applyFont="1" applyFill="1" applyBorder="1" applyAlignment="1" applyProtection="1">
      <alignment horizontal="center"/>
    </xf>
    <xf numFmtId="0" fontId="272" fillId="2" borderId="0" xfId="0" applyFont="1" applyFill="1" applyProtection="1"/>
    <xf numFmtId="42" fontId="3" fillId="2" borderId="0" xfId="3" applyNumberFormat="1" applyFont="1" applyFill="1" applyBorder="1" applyAlignment="1" applyProtection="1"/>
    <xf numFmtId="41" fontId="1" fillId="2" borderId="0" xfId="3" applyNumberFormat="1" applyFont="1" applyFill="1" applyBorder="1" applyAlignment="1" applyProtection="1"/>
    <xf numFmtId="41" fontId="1" fillId="2" borderId="0" xfId="1" applyNumberFormat="1" applyFont="1" applyFill="1" applyBorder="1" applyAlignment="1" applyProtection="1"/>
    <xf numFmtId="41" fontId="5" fillId="2" borderId="0" xfId="1" applyNumberFormat="1" applyFont="1" applyFill="1" applyBorder="1" applyAlignment="1" applyProtection="1"/>
    <xf numFmtId="41" fontId="3" fillId="2" borderId="0" xfId="1" applyNumberFormat="1" applyFont="1" applyFill="1" applyBorder="1" applyAlignment="1" applyProtection="1"/>
    <xf numFmtId="0" fontId="3" fillId="75" borderId="0" xfId="0" applyFont="1" applyFill="1" applyAlignment="1" applyProtection="1"/>
    <xf numFmtId="0" fontId="3" fillId="75" borderId="0" xfId="0" applyFont="1" applyFill="1" applyProtection="1"/>
    <xf numFmtId="44" fontId="17" fillId="0" borderId="0" xfId="0" applyNumberFormat="1" applyFont="1" applyFill="1" applyProtection="1"/>
    <xf numFmtId="0" fontId="21" fillId="75" borderId="0" xfId="0" applyFont="1" applyFill="1" applyProtection="1"/>
    <xf numFmtId="0" fontId="1" fillId="75" borderId="0" xfId="0" applyFont="1" applyFill="1" applyAlignment="1" applyProtection="1"/>
    <xf numFmtId="0" fontId="11" fillId="75" borderId="0" xfId="0" applyFont="1" applyFill="1" applyProtection="1"/>
    <xf numFmtId="0" fontId="1" fillId="75" borderId="0" xfId="0" applyFont="1" applyFill="1" applyProtection="1"/>
    <xf numFmtId="165" fontId="16" fillId="75" borderId="0" xfId="1" applyNumberFormat="1" applyFont="1" applyFill="1" applyProtection="1"/>
    <xf numFmtId="165" fontId="274"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Border="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Border="1" applyAlignment="1" applyProtection="1"/>
    <xf numFmtId="166" fontId="5" fillId="2" borderId="0" xfId="3" applyNumberFormat="1" applyFont="1" applyFill="1" applyBorder="1" applyAlignment="1" applyProtection="1"/>
    <xf numFmtId="166" fontId="3" fillId="2" borderId="0" xfId="3" applyNumberFormat="1" applyFont="1" applyFill="1" applyBorder="1" applyAlignment="1" applyProtection="1"/>
    <xf numFmtId="0" fontId="21" fillId="2" borderId="0" xfId="0" applyFont="1" applyFill="1" applyProtection="1"/>
    <xf numFmtId="42" fontId="6" fillId="2" borderId="0" xfId="0" applyNumberFormat="1" applyFont="1" applyFill="1" applyBorder="1" applyAlignment="1" applyProtection="1"/>
    <xf numFmtId="164" fontId="1" fillId="2" borderId="0" xfId="2" applyNumberFormat="1" applyFont="1" applyFill="1" applyBorder="1" applyAlignment="1" applyProtection="1"/>
    <xf numFmtId="44" fontId="3" fillId="75" borderId="0" xfId="2" applyFont="1" applyFill="1" applyBorder="1" applyProtection="1"/>
    <xf numFmtId="44" fontId="17" fillId="75" borderId="0" xfId="0" applyNumberFormat="1" applyFont="1" applyFill="1" applyProtection="1"/>
    <xf numFmtId="0" fontId="3" fillId="0" borderId="0" xfId="0" applyFont="1" applyFill="1" applyAlignment="1" applyProtection="1"/>
    <xf numFmtId="0" fontId="2" fillId="0" borderId="0" xfId="0" applyFont="1" applyFill="1" applyAlignment="1" applyProtection="1">
      <alignment vertical="top"/>
    </xf>
    <xf numFmtId="0" fontId="3" fillId="0" borderId="0" xfId="0" quotePrefix="1" applyFont="1" applyFill="1" applyBorder="1" applyAlignment="1" applyProtection="1">
      <alignment horizontal="center" vertical="top"/>
    </xf>
    <xf numFmtId="0" fontId="1" fillId="0" borderId="0" xfId="0" applyFont="1" applyFill="1" applyAlignment="1" applyProtection="1">
      <alignment vertical="top"/>
    </xf>
    <xf numFmtId="0" fontId="3" fillId="0" borderId="0" xfId="0" applyFont="1" applyFill="1" applyBorder="1" applyAlignment="1" applyProtection="1">
      <alignment vertical="top"/>
    </xf>
    <xf numFmtId="41" fontId="3" fillId="0" borderId="0" xfId="0" applyNumberFormat="1" applyFont="1" applyFill="1" applyBorder="1" applyAlignment="1" applyProtection="1">
      <alignment horizontal="left"/>
    </xf>
    <xf numFmtId="41" fontId="3" fillId="0" borderId="0" xfId="0" applyNumberFormat="1" applyFont="1" applyFill="1" applyBorder="1" applyAlignment="1" applyProtection="1"/>
    <xf numFmtId="0" fontId="3" fillId="75" borderId="0" xfId="3388" applyFont="1" applyFill="1" applyAlignment="1" applyProtection="1"/>
    <xf numFmtId="0" fontId="3" fillId="75" borderId="0" xfId="3388" applyFont="1" applyFill="1" applyProtection="1"/>
    <xf numFmtId="44" fontId="17" fillId="75" borderId="0" xfId="3388" applyNumberFormat="1" applyFont="1" applyFill="1" applyProtection="1"/>
    <xf numFmtId="44" fontId="17" fillId="0" borderId="0" xfId="3388" applyNumberFormat="1" applyFont="1" applyFill="1" applyProtection="1"/>
    <xf numFmtId="0" fontId="293" fillId="0" borderId="0" xfId="0" applyFont="1" applyFill="1" applyAlignment="1" applyProtection="1">
      <alignment vertical="top"/>
    </xf>
    <xf numFmtId="0" fontId="295" fillId="0" borderId="0" xfId="0" applyFont="1" applyFill="1" applyBorder="1" applyAlignment="1" applyProtection="1">
      <alignment horizontal="center" vertical="top"/>
    </xf>
    <xf numFmtId="0" fontId="299" fillId="0" borderId="0" xfId="0" applyFont="1" applyFill="1" applyProtection="1"/>
    <xf numFmtId="0" fontId="295" fillId="0" borderId="0" xfId="0" quotePrefix="1" applyFont="1" applyFill="1" applyBorder="1" applyAlignment="1" applyProtection="1">
      <alignment horizontal="center" vertical="top"/>
    </xf>
    <xf numFmtId="0" fontId="300" fillId="0" borderId="0" xfId="0" applyFont="1" applyFill="1" applyProtection="1"/>
    <xf numFmtId="164" fontId="293" fillId="0" borderId="0" xfId="0" applyNumberFormat="1" applyFont="1" applyFill="1" applyBorder="1" applyAlignment="1" applyProtection="1"/>
    <xf numFmtId="0" fontId="295" fillId="0" borderId="0" xfId="0" applyFont="1" applyFill="1" applyAlignment="1" applyProtection="1">
      <alignment horizontal="center"/>
    </xf>
    <xf numFmtId="0" fontId="3" fillId="75" borderId="0" xfId="5" applyFont="1" applyFill="1" applyBorder="1" applyAlignment="1" applyProtection="1">
      <alignment horizontal="center"/>
    </xf>
    <xf numFmtId="165" fontId="1" fillId="75" borderId="4" xfId="6" applyNumberFormat="1" applyFont="1" applyFill="1" applyBorder="1" applyAlignment="1" applyProtection="1">
      <alignment horizontal="center"/>
    </xf>
    <xf numFmtId="164" fontId="1" fillId="75" borderId="0" xfId="2" applyNumberFormat="1" applyFont="1" applyFill="1" applyProtection="1"/>
    <xf numFmtId="164" fontId="1" fillId="0" borderId="0" xfId="2" applyNumberFormat="1" applyFont="1" applyFill="1" applyProtection="1"/>
    <xf numFmtId="165" fontId="1" fillId="75" borderId="0" xfId="1" applyNumberFormat="1" applyFont="1" applyFill="1" applyProtection="1"/>
    <xf numFmtId="165" fontId="1" fillId="0" borderId="0" xfId="1" applyNumberFormat="1" applyFont="1" applyFill="1" applyProtection="1"/>
    <xf numFmtId="165" fontId="1" fillId="0" borderId="1" xfId="1" applyNumberFormat="1" applyFont="1" applyFill="1" applyBorder="1" applyProtection="1"/>
    <xf numFmtId="165" fontId="1" fillId="75" borderId="74" xfId="1" quotePrefix="1" applyNumberFormat="1" applyFont="1" applyFill="1" applyBorder="1" applyAlignment="1" applyProtection="1">
      <alignment horizontal="center"/>
    </xf>
    <xf numFmtId="165" fontId="1" fillId="0" borderId="74" xfId="1" quotePrefix="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0" xfId="1" applyNumberFormat="1" applyFont="1" applyFill="1" applyAlignment="1" applyProtection="1">
      <alignment horizontal="center"/>
    </xf>
    <xf numFmtId="165" fontId="1" fillId="75" borderId="0" xfId="1" applyNumberFormat="1" applyFont="1" applyFill="1" applyBorder="1" applyAlignment="1" applyProtection="1"/>
    <xf numFmtId="165" fontId="1" fillId="0" borderId="0" xfId="1" applyNumberFormat="1" applyFont="1" applyFill="1" applyBorder="1" applyAlignment="1" applyProtection="1"/>
    <xf numFmtId="165" fontId="1" fillId="75" borderId="74" xfId="1" applyNumberFormat="1" applyFont="1" applyFill="1" applyBorder="1" applyAlignment="1" applyProtection="1">
      <alignment horizontal="center"/>
    </xf>
    <xf numFmtId="165" fontId="1" fillId="75" borderId="0" xfId="1" applyNumberFormat="1" applyFont="1" applyFill="1" applyBorder="1" applyAlignment="1" applyProtection="1">
      <alignment horizontal="center"/>
    </xf>
    <xf numFmtId="0" fontId="295" fillId="0" borderId="0" xfId="5" applyFont="1" applyFill="1" applyBorder="1" applyProtection="1"/>
    <xf numFmtId="0" fontId="293" fillId="0" borderId="0" xfId="5" applyFont="1" applyFill="1" applyBorder="1" applyAlignment="1" applyProtection="1">
      <alignment horizontal="center"/>
    </xf>
    <xf numFmtId="165" fontId="293" fillId="0" borderId="0" xfId="6" applyNumberFormat="1" applyFont="1" applyFill="1" applyBorder="1" applyAlignment="1" applyProtection="1">
      <alignment horizontal="center"/>
    </xf>
    <xf numFmtId="0" fontId="293" fillId="0" borderId="0" xfId="5" applyFont="1" applyFill="1" applyBorder="1" applyProtection="1"/>
    <xf numFmtId="165" fontId="293" fillId="0" borderId="0" xfId="1" applyNumberFormat="1" applyFont="1" applyFill="1" applyBorder="1" applyProtection="1"/>
    <xf numFmtId="165" fontId="293" fillId="0" borderId="1" xfId="1" applyNumberFormat="1" applyFont="1" applyFill="1" applyBorder="1" applyProtection="1"/>
    <xf numFmtId="164" fontId="293" fillId="0" borderId="5" xfId="2" quotePrefix="1" applyNumberFormat="1" applyFont="1" applyFill="1" applyBorder="1" applyAlignment="1" applyProtection="1">
      <alignment horizontal="center"/>
    </xf>
    <xf numFmtId="9" fontId="1" fillId="0" borderId="4" xfId="7" applyFont="1" applyFill="1" applyBorder="1" applyAlignment="1" applyProtection="1">
      <alignment horizontal="center"/>
    </xf>
    <xf numFmtId="164" fontId="1" fillId="0" borderId="0" xfId="2" applyNumberFormat="1" applyFont="1" applyFill="1" applyBorder="1" applyAlignment="1" applyProtection="1">
      <alignment horizontal="center"/>
    </xf>
    <xf numFmtId="165" fontId="1" fillId="0" borderId="0" xfId="1" applyNumberFormat="1" applyFont="1" applyFill="1" applyBorder="1" applyAlignment="1" applyProtection="1">
      <alignment horizontal="center"/>
    </xf>
    <xf numFmtId="165" fontId="1" fillId="0" borderId="1" xfId="1" applyNumberFormat="1" applyFont="1" applyFill="1" applyBorder="1" applyAlignment="1" applyProtection="1">
      <alignment horizontal="center"/>
    </xf>
    <xf numFmtId="0" fontId="1" fillId="0" borderId="0" xfId="5" applyFont="1" applyFill="1" applyBorder="1" applyProtection="1"/>
    <xf numFmtId="165" fontId="1" fillId="0" borderId="0" xfId="1" applyNumberFormat="1" applyFont="1" applyFill="1" applyBorder="1" applyAlignment="1" applyProtection="1">
      <alignment horizontal="right"/>
    </xf>
    <xf numFmtId="9" fontId="293" fillId="0" borderId="0" xfId="7" applyFont="1" applyFill="1" applyBorder="1" applyAlignment="1" applyProtection="1">
      <alignment horizontal="center"/>
    </xf>
    <xf numFmtId="9" fontId="1" fillId="0" borderId="0" xfId="7" applyFont="1" applyFill="1" applyBorder="1" applyAlignment="1" applyProtection="1">
      <alignment horizontal="center"/>
    </xf>
    <xf numFmtId="165" fontId="293" fillId="0" borderId="0" xfId="1" applyNumberFormat="1" applyFont="1" applyFill="1" applyBorder="1" applyAlignment="1" applyProtection="1">
      <alignment horizontal="center"/>
    </xf>
    <xf numFmtId="164" fontId="293" fillId="0" borderId="5" xfId="2" applyNumberFormat="1" applyFont="1" applyFill="1" applyBorder="1" applyAlignment="1" applyProtection="1">
      <alignment horizontal="center"/>
    </xf>
    <xf numFmtId="0" fontId="260" fillId="75" borderId="0" xfId="3" applyNumberFormat="1" applyFont="1" applyFill="1" applyBorder="1" applyAlignment="1" applyProtection="1">
      <alignment horizontal="right" wrapText="1"/>
      <protection locked="0"/>
    </xf>
    <xf numFmtId="0" fontId="3" fillId="75" borderId="0" xfId="0" applyFont="1" applyFill="1" applyAlignment="1" applyProtection="1">
      <alignment horizontal="left"/>
    </xf>
    <xf numFmtId="0" fontId="261" fillId="75" borderId="4" xfId="0" applyFont="1" applyFill="1" applyBorder="1" applyAlignment="1" applyProtection="1">
      <alignment wrapText="1"/>
    </xf>
    <xf numFmtId="0" fontId="1" fillId="75" borderId="0" xfId="0" applyFont="1" applyFill="1" applyAlignment="1" applyProtection="1">
      <alignment horizontal="left"/>
    </xf>
    <xf numFmtId="164" fontId="261" fillId="75" borderId="0" xfId="2" applyNumberFormat="1" applyFont="1" applyFill="1" applyBorder="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xf>
    <xf numFmtId="0" fontId="3" fillId="0" borderId="0" xfId="0" applyFont="1" applyFill="1" applyAlignment="1" applyProtection="1">
      <alignment horizontal="left" wrapText="1"/>
    </xf>
    <xf numFmtId="165" fontId="261" fillId="75" borderId="0" xfId="1" applyNumberFormat="1" applyFont="1" applyFill="1" applyAlignment="1" applyProtection="1">
      <alignment horizontal="center" wrapText="1"/>
    </xf>
    <xf numFmtId="165" fontId="261" fillId="75" borderId="0" xfId="1" applyNumberFormat="1" applyFont="1" applyFill="1" applyBorder="1" applyAlignment="1" applyProtection="1">
      <alignment horizontal="right" wrapText="1"/>
    </xf>
    <xf numFmtId="0" fontId="295" fillId="0" borderId="0" xfId="0" applyFont="1" applyFill="1" applyAlignment="1" applyProtection="1">
      <alignment horizontal="left"/>
    </xf>
    <xf numFmtId="0" fontId="293" fillId="0" borderId="0" xfId="0" applyFont="1" applyFill="1" applyBorder="1" applyAlignment="1" applyProtection="1">
      <alignment wrapText="1"/>
    </xf>
    <xf numFmtId="0" fontId="293" fillId="0" borderId="0" xfId="0" applyFont="1" applyFill="1" applyAlignment="1" applyProtection="1">
      <alignment horizontal="left"/>
    </xf>
    <xf numFmtId="165" fontId="293" fillId="0" borderId="0" xfId="1" applyNumberFormat="1" applyFont="1" applyFill="1" applyAlignment="1" applyProtection="1">
      <alignment horizontal="right" wrapText="1"/>
    </xf>
    <xf numFmtId="165" fontId="293" fillId="0" borderId="1" xfId="1" applyNumberFormat="1" applyFont="1" applyFill="1" applyBorder="1" applyAlignment="1" applyProtection="1">
      <alignment horizontal="right" wrapText="1"/>
    </xf>
    <xf numFmtId="164" fontId="293" fillId="0" borderId="5" xfId="2" applyNumberFormat="1" applyFont="1" applyFill="1" applyBorder="1" applyAlignment="1" applyProtection="1">
      <alignment horizontal="right" wrapText="1"/>
    </xf>
    <xf numFmtId="0" fontId="1" fillId="0" borderId="0" xfId="0" applyFont="1" applyFill="1" applyBorder="1" applyProtection="1"/>
    <xf numFmtId="0" fontId="3" fillId="0" borderId="0" xfId="0" applyFont="1" applyFill="1" applyBorder="1" applyProtection="1"/>
    <xf numFmtId="0" fontId="7" fillId="0" borderId="0" xfId="0" applyFont="1" applyFill="1" applyBorder="1" applyProtection="1"/>
    <xf numFmtId="43" fontId="3" fillId="0" borderId="0" xfId="0" applyNumberFormat="1" applyFont="1" applyFill="1" applyBorder="1" applyAlignment="1" applyProtection="1">
      <alignment horizontal="center"/>
    </xf>
    <xf numFmtId="165" fontId="3" fillId="0" borderId="0" xfId="1" applyNumberFormat="1" applyFont="1" applyFill="1" applyBorder="1" applyProtection="1"/>
    <xf numFmtId="164" fontId="3" fillId="0" borderId="74" xfId="2" applyNumberFormat="1" applyFont="1" applyFill="1" applyBorder="1" applyProtection="1"/>
    <xf numFmtId="165" fontId="3" fillId="0" borderId="3" xfId="1" applyNumberFormat="1" applyFont="1" applyFill="1" applyBorder="1" applyProtection="1"/>
    <xf numFmtId="165" fontId="261" fillId="0" borderId="0" xfId="1" applyNumberFormat="1" applyFont="1" applyFill="1" applyBorder="1" applyAlignment="1" applyProtection="1">
      <protection locked="0"/>
    </xf>
    <xf numFmtId="0" fontId="261" fillId="75" borderId="0" xfId="0" applyFont="1" applyFill="1" applyBorder="1" applyProtection="1">
      <protection locked="0"/>
    </xf>
    <xf numFmtId="164" fontId="261" fillId="0" borderId="0" xfId="2" applyNumberFormat="1" applyFont="1" applyFill="1" applyBorder="1" applyAlignment="1" applyProtection="1">
      <alignment horizontal="right"/>
      <protection locked="0"/>
    </xf>
    <xf numFmtId="164" fontId="261" fillId="75" borderId="0" xfId="2" applyNumberFormat="1" applyFont="1" applyFill="1" applyBorder="1" applyAlignment="1" applyProtection="1">
      <alignment horizontal="right"/>
      <protection locked="0"/>
    </xf>
    <xf numFmtId="164" fontId="261" fillId="0" borderId="0" xfId="2" applyNumberFormat="1" applyFont="1" applyFill="1" applyAlignment="1" applyProtection="1">
      <alignment horizontal="right"/>
    </xf>
    <xf numFmtId="165" fontId="261" fillId="0" borderId="1" xfId="1" applyNumberFormat="1" applyFont="1" applyFill="1" applyBorder="1" applyAlignment="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Alignment="1" applyProtection="1">
      <alignment horizontal="left"/>
    </xf>
    <xf numFmtId="0" fontId="261" fillId="75" borderId="0" xfId="0" applyNumberFormat="1" applyFont="1" applyFill="1" applyAlignment="1" applyProtection="1">
      <alignment horizontal="left"/>
    </xf>
    <xf numFmtId="165" fontId="261" fillId="75" borderId="0" xfId="1" applyNumberFormat="1" applyFont="1" applyFill="1" applyBorder="1" applyAlignment="1" applyProtection="1">
      <alignment horizontal="left"/>
    </xf>
    <xf numFmtId="165" fontId="261" fillId="75" borderId="0" xfId="1" applyNumberFormat="1" applyFont="1" applyFill="1" applyAlignment="1" applyProtection="1">
      <alignment horizontal="left"/>
    </xf>
    <xf numFmtId="165" fontId="261" fillId="75" borderId="0" xfId="1" applyNumberFormat="1" applyFont="1" applyFill="1" applyBorder="1" applyAlignment="1" applyProtection="1"/>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Alignment="1" applyProtection="1"/>
    <xf numFmtId="0" fontId="261" fillId="75" borderId="0" xfId="0" applyNumberFormat="1" applyFont="1" applyFill="1" applyBorder="1" applyAlignment="1" applyProtection="1"/>
    <xf numFmtId="164" fontId="261" fillId="75" borderId="74" xfId="2" applyNumberFormat="1" applyFont="1" applyFill="1" applyBorder="1" applyAlignment="1" applyProtection="1">
      <alignment horizontal="left"/>
    </xf>
    <xf numFmtId="0" fontId="1" fillId="2" borderId="0" xfId="0" applyFont="1" applyFill="1" applyAlignment="1">
      <alignment horizontal="left" vertical="top" wrapText="1"/>
    </xf>
    <xf numFmtId="0" fontId="260" fillId="75" borderId="0" xfId="0" applyNumberFormat="1"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5" fontId="293" fillId="0" borderId="0" xfId="1" applyNumberFormat="1" applyFont="1" applyFill="1" applyBorder="1" applyAlignment="1" applyProtection="1">
      <alignment horizontal="right" wrapText="1"/>
    </xf>
    <xf numFmtId="164" fontId="293" fillId="0" borderId="0" xfId="2" applyNumberFormat="1" applyFont="1" applyFill="1" applyBorder="1" applyAlignment="1" applyProtection="1">
      <alignment horizontal="right" wrapText="1"/>
    </xf>
    <xf numFmtId="164" fontId="293" fillId="0" borderId="0" xfId="2" applyNumberFormat="1" applyFont="1" applyFill="1" applyBorder="1" applyAlignment="1" applyProtection="1">
      <alignment horizontal="center"/>
    </xf>
    <xf numFmtId="164" fontId="293" fillId="0" borderId="0" xfId="2" applyNumberFormat="1" applyFont="1" applyFill="1" applyBorder="1" applyAlignment="1">
      <alignment horizontal="center"/>
    </xf>
    <xf numFmtId="164" fontId="293" fillId="0" borderId="0" xfId="2" quotePrefix="1" applyNumberFormat="1" applyFont="1" applyFill="1" applyBorder="1" applyAlignment="1" applyProtection="1">
      <alignment horizontal="center"/>
    </xf>
    <xf numFmtId="164" fontId="293" fillId="0" borderId="0" xfId="2" quotePrefix="1" applyNumberFormat="1" applyFont="1" applyFill="1" applyBorder="1" applyAlignment="1">
      <alignment horizontal="center"/>
    </xf>
    <xf numFmtId="0" fontId="281" fillId="0" borderId="0" xfId="0" applyFont="1" applyFill="1" applyAlignment="1">
      <alignment horizontal="left" vertical="top" wrapText="1" readingOrder="1"/>
    </xf>
    <xf numFmtId="0" fontId="0" fillId="0" borderId="0" xfId="0" applyFont="1" applyFill="1" applyAlignment="1">
      <alignment vertical="top" readingOrder="1"/>
    </xf>
    <xf numFmtId="0" fontId="0" fillId="0" borderId="0" xfId="0" applyFont="1" applyFill="1" applyAlignment="1">
      <alignment vertical="top"/>
    </xf>
    <xf numFmtId="0" fontId="1" fillId="0" borderId="0" xfId="0" applyFont="1" applyFill="1" applyAlignment="1">
      <alignment horizontal="left" vertical="top" wrapText="1" readingOrder="1"/>
    </xf>
    <xf numFmtId="0" fontId="277" fillId="0" borderId="0" xfId="0" applyFont="1" applyFill="1" applyAlignment="1">
      <alignment vertical="top"/>
    </xf>
    <xf numFmtId="0" fontId="1" fillId="0" borderId="0" xfId="0" applyFont="1" applyFill="1" applyAlignment="1">
      <alignment vertical="top"/>
    </xf>
    <xf numFmtId="0" fontId="0" fillId="0" borderId="0" xfId="0" applyFont="1" applyAlignment="1">
      <alignment vertical="top" wrapText="1"/>
    </xf>
    <xf numFmtId="0" fontId="1" fillId="0" borderId="0" xfId="0" applyFont="1" applyFill="1" applyAlignment="1">
      <alignment horizontal="left" vertical="top" wrapText="1"/>
    </xf>
    <xf numFmtId="0" fontId="3" fillId="0" borderId="0" xfId="0" applyFont="1" applyFill="1" applyAlignment="1">
      <alignment horizontal="left" wrapText="1"/>
    </xf>
    <xf numFmtId="0" fontId="3" fillId="0" borderId="0" xfId="0" applyFont="1" applyFill="1" applyAlignment="1">
      <alignment horizontal="center"/>
    </xf>
    <xf numFmtId="165" fontId="260" fillId="0" borderId="2" xfId="0" applyNumberFormat="1" applyFont="1" applyFill="1" applyBorder="1" applyAlignment="1">
      <alignment horizontal="center"/>
    </xf>
    <xf numFmtId="0" fontId="286" fillId="0" borderId="0" xfId="0" applyFont="1" applyFill="1" applyBorder="1" applyAlignment="1" applyProtection="1">
      <alignment horizontal="left" wrapText="1"/>
      <protection locked="0"/>
    </xf>
    <xf numFmtId="0" fontId="293" fillId="0" borderId="0" xfId="0" applyFont="1" applyFill="1" applyBorder="1" applyAlignment="1" applyProtection="1">
      <alignment horizontal="left" wrapText="1"/>
    </xf>
    <xf numFmtId="0" fontId="1" fillId="2" borderId="0" xfId="0" applyFont="1" applyFill="1" applyBorder="1" applyAlignment="1" applyProtection="1">
      <alignment horizontal="left" wrapText="1"/>
    </xf>
    <xf numFmtId="0" fontId="3" fillId="2" borderId="0" xfId="0" applyFont="1" applyFill="1" applyAlignment="1">
      <alignment horizontal="center"/>
    </xf>
    <xf numFmtId="0" fontId="1" fillId="2" borderId="0" xfId="0" applyFont="1" applyFill="1" applyBorder="1" applyAlignment="1" applyProtection="1">
      <alignment horizontal="left" wrapText="1"/>
      <protection locked="0"/>
    </xf>
    <xf numFmtId="0" fontId="1" fillId="2" borderId="0" xfId="0" applyFont="1" applyFill="1" applyAlignment="1">
      <alignment horizontal="left" vertical="top"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0" borderId="0" xfId="0" applyFont="1" applyFill="1" applyBorder="1" applyAlignment="1">
      <alignment wrapText="1"/>
    </xf>
    <xf numFmtId="0" fontId="1" fillId="75" borderId="0" xfId="5" applyFont="1" applyFill="1" applyAlignment="1">
      <alignment horizontal="left" vertical="top" wrapText="1"/>
    </xf>
    <xf numFmtId="0" fontId="1" fillId="75" borderId="0" xfId="5" applyFont="1" applyFill="1" applyBorder="1" applyAlignment="1" applyProtection="1">
      <alignment horizontal="left" wrapText="1"/>
    </xf>
    <xf numFmtId="0" fontId="3" fillId="75" borderId="0" xfId="5" applyFont="1" applyFill="1" applyAlignment="1">
      <alignment horizontal="center"/>
    </xf>
    <xf numFmtId="0" fontId="1" fillId="0" borderId="0" xfId="0" applyFont="1" applyFill="1" applyBorder="1" applyAlignment="1" applyProtection="1">
      <alignment wrapText="1"/>
    </xf>
    <xf numFmtId="0" fontId="1" fillId="75" borderId="0" xfId="5" applyFont="1" applyFill="1" applyBorder="1" applyAlignment="1" applyProtection="1">
      <alignment wrapText="1"/>
    </xf>
    <xf numFmtId="0" fontId="260" fillId="75" borderId="0" xfId="0" applyFont="1" applyFill="1" applyAlignment="1">
      <alignment horizontal="center"/>
    </xf>
    <xf numFmtId="0" fontId="1" fillId="75" borderId="0" xfId="5" applyFont="1" applyFill="1" applyBorder="1" applyAlignment="1">
      <alignment horizontal="left" vertical="top" wrapText="1"/>
    </xf>
    <xf numFmtId="0" fontId="3" fillId="0" borderId="0" xfId="0" applyFont="1" applyFill="1" applyAlignment="1" applyProtection="1">
      <alignment horizontal="left" wrapText="1"/>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1" fillId="75" borderId="0" xfId="0" applyFont="1" applyFill="1" applyAlignment="1">
      <alignment horizontal="left" vertical="top" wrapText="1"/>
    </xf>
    <xf numFmtId="0" fontId="260" fillId="75" borderId="2" xfId="0" applyFont="1" applyFill="1" applyBorder="1" applyAlignment="1">
      <alignment horizontal="center"/>
    </xf>
    <xf numFmtId="0" fontId="1" fillId="75" borderId="0" xfId="11" applyFont="1" applyFill="1" applyAlignment="1">
      <alignment horizontal="left" vertical="top" wrapText="1"/>
    </xf>
    <xf numFmtId="164" fontId="1" fillId="75" borderId="13" xfId="8" applyNumberFormat="1" applyFont="1" applyFill="1" applyBorder="1" applyAlignment="1">
      <alignment horizontal="left"/>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0" fontId="1" fillId="0" borderId="0" xfId="11" applyFont="1" applyFill="1" applyAlignment="1">
      <alignment horizontal="left" wrapText="1"/>
    </xf>
    <xf numFmtId="0" fontId="1" fillId="0" borderId="0" xfId="11" applyFont="1" applyFill="1" applyAlignment="1">
      <alignment horizontal="left" vertical="top" wrapText="1"/>
    </xf>
  </cellXfs>
  <cellStyles count="4383">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26" xfId="4359"/>
    <cellStyle name="Normal 27" xfId="4361"/>
    <cellStyle name="Normal 28" xfId="4366"/>
    <cellStyle name="Normal 29" xfId="4362"/>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30" xfId="4365"/>
    <cellStyle name="Normal 31" xfId="4363"/>
    <cellStyle name="Normal 32" xfId="4364"/>
    <cellStyle name="Normal 33" xfId="4367"/>
    <cellStyle name="Normal 34" xfId="4380"/>
    <cellStyle name="Normal 35" xfId="4368"/>
    <cellStyle name="Normal 36" xfId="4379"/>
    <cellStyle name="Normal 37" xfId="4369"/>
    <cellStyle name="Normal 38" xfId="4378"/>
    <cellStyle name="Normal 39" xfId="4370"/>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40" xfId="4377"/>
    <cellStyle name="Normal 41" xfId="4371"/>
    <cellStyle name="Normal 42" xfId="4376"/>
    <cellStyle name="Normal 43" xfId="4372"/>
    <cellStyle name="Normal 44" xfId="4375"/>
    <cellStyle name="Normal 45" xfId="4373"/>
    <cellStyle name="Normal 46" xfId="4374"/>
    <cellStyle name="Normal 47" xfId="4381"/>
    <cellStyle name="Normal 48" xfId="4382"/>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12 2" xfId="4360"/>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S42"/>
  <sheetViews>
    <sheetView showGridLines="0" topLeftCell="A31" zoomScaleNormal="100" zoomScaleSheetLayoutView="100" workbookViewId="0">
      <selection activeCell="A43" sqref="A43"/>
    </sheetView>
  </sheetViews>
  <sheetFormatPr defaultColWidth="9.26953125" defaultRowHeight="12.5"/>
  <cols>
    <col min="1" max="16384" width="9.26953125" style="94"/>
  </cols>
  <sheetData>
    <row r="3" spans="1:18" ht="48.5">
      <c r="A3" s="139" t="s">
        <v>30</v>
      </c>
      <c r="N3" s="140"/>
    </row>
    <row r="4" spans="1:18" ht="12" customHeight="1">
      <c r="A4" s="139"/>
      <c r="N4" s="140"/>
    </row>
    <row r="5" spans="1:18" ht="13" thickBot="1">
      <c r="A5" s="141"/>
      <c r="B5" s="141"/>
      <c r="C5" s="141"/>
      <c r="D5" s="141"/>
      <c r="E5" s="141"/>
      <c r="F5" s="141"/>
      <c r="G5" s="141"/>
      <c r="H5" s="141"/>
      <c r="I5" s="141"/>
      <c r="J5" s="141"/>
      <c r="K5" s="141"/>
      <c r="L5" s="141"/>
      <c r="M5" s="141"/>
      <c r="N5" s="141"/>
      <c r="O5" s="141"/>
      <c r="P5" s="141"/>
      <c r="Q5" s="141"/>
      <c r="R5" s="141"/>
    </row>
    <row r="6" spans="1:18" ht="6" customHeight="1">
      <c r="A6" s="143"/>
      <c r="B6" s="142"/>
      <c r="C6" s="142"/>
      <c r="D6" s="142"/>
      <c r="E6" s="142"/>
      <c r="F6" s="142"/>
      <c r="G6" s="142"/>
      <c r="H6" s="142"/>
      <c r="I6" s="142"/>
      <c r="J6" s="142"/>
      <c r="K6" s="142"/>
      <c r="L6" s="142"/>
      <c r="M6" s="142"/>
      <c r="N6" s="142"/>
      <c r="O6" s="142"/>
    </row>
    <row r="7" spans="1:18" ht="13.5">
      <c r="A7" s="309" t="s">
        <v>174</v>
      </c>
      <c r="B7" s="310"/>
      <c r="C7" s="310"/>
      <c r="D7" s="310"/>
      <c r="E7" s="310"/>
      <c r="F7" s="310"/>
      <c r="G7" s="310"/>
      <c r="H7" s="310"/>
      <c r="I7" s="310"/>
      <c r="J7" s="310"/>
      <c r="K7" s="310"/>
      <c r="L7" s="310"/>
      <c r="M7" s="310"/>
      <c r="N7" s="310"/>
      <c r="O7" s="310"/>
      <c r="P7" s="233"/>
      <c r="Q7" s="233"/>
      <c r="R7" s="233"/>
    </row>
    <row r="8" spans="1:18" ht="55.5" customHeight="1">
      <c r="A8" s="1066" t="s">
        <v>175</v>
      </c>
      <c r="B8" s="1067"/>
      <c r="C8" s="1067"/>
      <c r="D8" s="1067"/>
      <c r="E8" s="1067"/>
      <c r="F8" s="1067"/>
      <c r="G8" s="1067"/>
      <c r="H8" s="1067"/>
      <c r="I8" s="1067"/>
      <c r="J8" s="1067"/>
      <c r="K8" s="1067"/>
      <c r="L8" s="1067"/>
      <c r="M8" s="1067"/>
      <c r="N8" s="1067"/>
      <c r="O8" s="1067"/>
      <c r="P8" s="1067"/>
      <c r="Q8" s="1067"/>
      <c r="R8" s="1067"/>
    </row>
    <row r="9" spans="1:18" ht="6" customHeight="1">
      <c r="A9" s="311"/>
      <c r="B9" s="310"/>
      <c r="C9" s="310"/>
      <c r="D9" s="310"/>
      <c r="E9" s="310"/>
      <c r="F9" s="310"/>
      <c r="G9" s="310"/>
      <c r="H9" s="310"/>
      <c r="I9" s="310"/>
      <c r="J9" s="310"/>
      <c r="K9" s="310"/>
      <c r="L9" s="310"/>
      <c r="M9" s="310"/>
      <c r="N9" s="310"/>
      <c r="O9" s="310"/>
      <c r="P9" s="233"/>
      <c r="Q9" s="233"/>
      <c r="R9" s="233"/>
    </row>
    <row r="10" spans="1:18" ht="71.25" customHeight="1">
      <c r="A10" s="1066" t="s">
        <v>189</v>
      </c>
      <c r="B10" s="1067"/>
      <c r="C10" s="1067"/>
      <c r="D10" s="1067"/>
      <c r="E10" s="1067"/>
      <c r="F10" s="1067"/>
      <c r="G10" s="1067"/>
      <c r="H10" s="1067"/>
      <c r="I10" s="1067"/>
      <c r="J10" s="1067"/>
      <c r="K10" s="1067"/>
      <c r="L10" s="1067"/>
      <c r="M10" s="1067"/>
      <c r="N10" s="1067"/>
      <c r="O10" s="1067"/>
      <c r="P10" s="1067"/>
      <c r="Q10" s="1067"/>
      <c r="R10" s="1067"/>
    </row>
    <row r="11" spans="1:18" ht="13.5">
      <c r="A11" s="312"/>
      <c r="B11" s="313"/>
      <c r="C11" s="313"/>
      <c r="D11" s="313"/>
      <c r="E11" s="313"/>
      <c r="F11" s="313"/>
      <c r="G11" s="313"/>
      <c r="H11" s="313"/>
      <c r="I11" s="313"/>
      <c r="J11" s="313"/>
      <c r="K11" s="313"/>
      <c r="L11" s="313"/>
      <c r="M11" s="313"/>
      <c r="N11" s="313"/>
      <c r="O11" s="313"/>
      <c r="P11" s="233"/>
      <c r="Q11" s="233"/>
      <c r="R11" s="233"/>
    </row>
    <row r="12" spans="1:18" ht="13.5">
      <c r="A12" s="314" t="s">
        <v>240</v>
      </c>
      <c r="B12" s="233"/>
      <c r="C12" s="233"/>
      <c r="D12" s="233"/>
      <c r="E12" s="233"/>
      <c r="F12" s="233"/>
      <c r="G12" s="233"/>
      <c r="H12" s="233"/>
      <c r="I12" s="233"/>
      <c r="J12" s="233"/>
      <c r="K12" s="233"/>
      <c r="L12" s="233"/>
      <c r="M12" s="233"/>
      <c r="N12" s="233"/>
      <c r="O12" s="233"/>
      <c r="P12" s="233"/>
      <c r="Q12" s="233"/>
      <c r="R12" s="233"/>
    </row>
    <row r="13" spans="1:18" ht="13.5">
      <c r="A13" s="314" t="s">
        <v>276</v>
      </c>
      <c r="B13" s="233"/>
      <c r="C13" s="233"/>
      <c r="D13" s="233"/>
      <c r="E13" s="233"/>
      <c r="F13" s="233"/>
      <c r="G13" s="233"/>
      <c r="H13" s="233"/>
      <c r="I13" s="233"/>
      <c r="J13" s="233"/>
      <c r="K13" s="233"/>
      <c r="L13" s="233"/>
      <c r="M13" s="233"/>
      <c r="N13" s="233"/>
      <c r="O13" s="233"/>
      <c r="P13" s="233"/>
      <c r="Q13" s="233"/>
      <c r="R13" s="233"/>
    </row>
    <row r="14" spans="1:18" ht="15.5">
      <c r="A14" s="326" t="s">
        <v>277</v>
      </c>
    </row>
    <row r="15" spans="1:18" ht="13.5">
      <c r="A15" s="326" t="s">
        <v>278</v>
      </c>
    </row>
    <row r="16" spans="1:18" ht="13.5">
      <c r="A16" s="326"/>
      <c r="B16" s="402" t="s">
        <v>223</v>
      </c>
    </row>
    <row r="17" spans="1:19" ht="13.5">
      <c r="A17" s="326" t="s">
        <v>224</v>
      </c>
      <c r="B17" s="401"/>
    </row>
    <row r="18" spans="1:19" ht="13.5">
      <c r="A18" s="314" t="s">
        <v>262</v>
      </c>
      <c r="B18" s="233"/>
    </row>
    <row r="19" spans="1:19" ht="13.5">
      <c r="A19" s="314" t="s">
        <v>279</v>
      </c>
      <c r="B19" s="233"/>
      <c r="C19" s="233"/>
      <c r="D19" s="233"/>
      <c r="E19" s="233"/>
      <c r="F19" s="233"/>
      <c r="G19" s="233"/>
      <c r="H19" s="233"/>
      <c r="I19" s="233"/>
      <c r="J19" s="233"/>
      <c r="K19" s="233"/>
      <c r="L19" s="233"/>
      <c r="M19" s="233"/>
      <c r="N19" s="233"/>
      <c r="O19" s="233"/>
      <c r="P19" s="233"/>
      <c r="Q19" s="233"/>
      <c r="R19" s="233"/>
    </row>
    <row r="20" spans="1:19" ht="13.5">
      <c r="A20" s="233"/>
      <c r="B20" s="402" t="s">
        <v>211</v>
      </c>
      <c r="C20" s="233"/>
      <c r="D20" s="233"/>
      <c r="E20" s="233"/>
      <c r="F20" s="233"/>
      <c r="G20" s="233"/>
      <c r="H20" s="233"/>
      <c r="I20" s="233"/>
      <c r="J20" s="233"/>
      <c r="K20" s="233"/>
      <c r="L20" s="233"/>
      <c r="M20" s="233"/>
      <c r="N20" s="233"/>
      <c r="O20" s="233"/>
      <c r="P20" s="233"/>
      <c r="Q20" s="233"/>
      <c r="R20" s="233"/>
    </row>
    <row r="21" spans="1:19" ht="13.5">
      <c r="A21" s="314" t="s">
        <v>307</v>
      </c>
      <c r="B21" s="233"/>
    </row>
    <row r="22" spans="1:19" ht="13.5">
      <c r="A22" s="314" t="s">
        <v>308</v>
      </c>
      <c r="B22" s="233"/>
    </row>
    <row r="23" spans="1:19" ht="12" customHeight="1">
      <c r="A23" s="311"/>
      <c r="B23" s="310"/>
      <c r="C23" s="310"/>
      <c r="D23" s="310"/>
      <c r="E23" s="310"/>
      <c r="F23" s="310"/>
      <c r="G23" s="310"/>
      <c r="H23" s="310"/>
      <c r="I23" s="310"/>
      <c r="J23" s="310"/>
      <c r="K23" s="310"/>
      <c r="L23" s="310"/>
      <c r="M23" s="310"/>
      <c r="N23" s="310"/>
      <c r="O23" s="310"/>
      <c r="P23" s="233"/>
      <c r="Q23" s="233"/>
      <c r="R23" s="233"/>
    </row>
    <row r="24" spans="1:19" ht="207" customHeight="1">
      <c r="A24" s="1066" t="s">
        <v>302</v>
      </c>
      <c r="B24" s="1068"/>
      <c r="C24" s="1068"/>
      <c r="D24" s="1068"/>
      <c r="E24" s="1068"/>
      <c r="F24" s="1068"/>
      <c r="G24" s="1068"/>
      <c r="H24" s="1068"/>
      <c r="I24" s="1068"/>
      <c r="J24" s="1068"/>
      <c r="K24" s="1068"/>
      <c r="L24" s="1068"/>
      <c r="M24" s="1068"/>
      <c r="N24" s="1068"/>
      <c r="O24" s="1068"/>
      <c r="P24" s="1068"/>
      <c r="Q24" s="1068"/>
      <c r="R24" s="1068"/>
    </row>
    <row r="25" spans="1:19" ht="6" customHeight="1">
      <c r="A25" s="311"/>
      <c r="B25" s="310"/>
      <c r="C25" s="310"/>
      <c r="D25" s="310"/>
      <c r="E25" s="310"/>
      <c r="F25" s="310"/>
      <c r="G25" s="310"/>
      <c r="H25" s="310"/>
      <c r="I25" s="310"/>
      <c r="J25" s="310"/>
      <c r="K25" s="310"/>
      <c r="L25" s="310"/>
      <c r="M25" s="310"/>
      <c r="N25" s="310"/>
      <c r="O25" s="310"/>
      <c r="P25" s="233"/>
      <c r="Q25" s="233"/>
      <c r="R25" s="233"/>
    </row>
    <row r="26" spans="1:19" ht="34.5" customHeight="1">
      <c r="A26" s="1066" t="s">
        <v>113</v>
      </c>
      <c r="B26" s="1068"/>
      <c r="C26" s="1068"/>
      <c r="D26" s="1068"/>
      <c r="E26" s="1068"/>
      <c r="F26" s="1068"/>
      <c r="G26" s="1068"/>
      <c r="H26" s="1068"/>
      <c r="I26" s="1068"/>
      <c r="J26" s="1068"/>
      <c r="K26" s="1068"/>
      <c r="L26" s="1068"/>
      <c r="M26" s="1068"/>
      <c r="N26" s="1068"/>
      <c r="O26" s="1068"/>
      <c r="P26" s="1068"/>
      <c r="Q26" s="1068"/>
      <c r="R26" s="1068"/>
    </row>
    <row r="27" spans="1:19" ht="6" customHeight="1">
      <c r="A27" s="311"/>
      <c r="B27" s="310"/>
      <c r="C27" s="310"/>
      <c r="D27" s="310"/>
      <c r="E27" s="310"/>
      <c r="F27" s="310"/>
      <c r="G27" s="310"/>
      <c r="H27" s="310"/>
      <c r="I27" s="310"/>
      <c r="J27" s="310"/>
      <c r="K27" s="310"/>
      <c r="L27" s="310"/>
      <c r="M27" s="310"/>
      <c r="N27" s="310"/>
      <c r="O27" s="310"/>
      <c r="P27" s="233"/>
      <c r="Q27" s="233"/>
      <c r="R27" s="233"/>
    </row>
    <row r="28" spans="1:19">
      <c r="A28" s="1066" t="s">
        <v>181</v>
      </c>
      <c r="B28" s="1068"/>
      <c r="C28" s="1068"/>
      <c r="D28" s="1068"/>
      <c r="E28" s="1068"/>
      <c r="F28" s="1068"/>
      <c r="G28" s="1068"/>
      <c r="H28" s="1068"/>
      <c r="I28" s="1068"/>
      <c r="J28" s="1068"/>
      <c r="K28" s="1068"/>
      <c r="L28" s="1068"/>
      <c r="M28" s="1068"/>
      <c r="N28" s="1068"/>
      <c r="O28" s="1068"/>
      <c r="P28" s="1068"/>
      <c r="Q28" s="1068"/>
      <c r="R28" s="1068"/>
      <c r="S28" s="319"/>
    </row>
    <row r="29" spans="1:19" ht="5.25" customHeight="1">
      <c r="A29" s="315"/>
      <c r="B29" s="316"/>
      <c r="C29" s="316"/>
      <c r="D29" s="316"/>
      <c r="E29" s="316"/>
      <c r="F29" s="316"/>
      <c r="G29" s="316"/>
      <c r="H29" s="316"/>
      <c r="I29" s="316"/>
      <c r="J29" s="316"/>
      <c r="K29" s="316"/>
      <c r="L29" s="316"/>
      <c r="M29" s="316"/>
      <c r="N29" s="316"/>
      <c r="O29" s="316"/>
      <c r="P29" s="316"/>
      <c r="Q29" s="316"/>
      <c r="R29" s="316"/>
    </row>
    <row r="30" spans="1:19">
      <c r="A30" s="1066" t="s">
        <v>86</v>
      </c>
      <c r="B30" s="1068"/>
      <c r="C30" s="1068"/>
      <c r="D30" s="1068"/>
      <c r="E30" s="1068"/>
      <c r="F30" s="1068"/>
      <c r="G30" s="1068"/>
      <c r="H30" s="1068"/>
      <c r="I30" s="1068"/>
      <c r="J30" s="1068"/>
      <c r="K30" s="1068"/>
      <c r="L30" s="1068"/>
      <c r="M30" s="1068"/>
      <c r="N30" s="1068"/>
      <c r="O30" s="1068"/>
      <c r="P30" s="1068"/>
      <c r="Q30" s="1068"/>
      <c r="R30" s="1068"/>
    </row>
    <row r="31" spans="1:19" ht="13.5">
      <c r="A31" s="315"/>
      <c r="B31" s="316"/>
      <c r="C31" s="316"/>
      <c r="D31" s="316"/>
      <c r="E31" s="316"/>
      <c r="F31" s="316"/>
      <c r="G31" s="316"/>
      <c r="H31" s="316"/>
      <c r="I31" s="316"/>
      <c r="J31" s="316"/>
      <c r="K31" s="316"/>
      <c r="L31" s="316"/>
      <c r="M31" s="316"/>
      <c r="N31" s="316"/>
      <c r="O31" s="316"/>
      <c r="P31" s="316"/>
      <c r="Q31" s="316"/>
      <c r="R31" s="316"/>
    </row>
    <row r="32" spans="1:19" ht="13.5">
      <c r="A32" s="317" t="s">
        <v>176</v>
      </c>
      <c r="B32" s="331"/>
      <c r="C32" s="331"/>
      <c r="D32" s="331"/>
      <c r="E32" s="331"/>
      <c r="F32" s="331"/>
      <c r="G32" s="331"/>
      <c r="H32" s="331"/>
      <c r="I32" s="331"/>
      <c r="J32" s="331"/>
      <c r="K32" s="331"/>
      <c r="L32" s="331"/>
      <c r="M32" s="331"/>
      <c r="N32" s="331"/>
      <c r="O32" s="331"/>
      <c r="P32" s="331"/>
      <c r="Q32" s="331"/>
      <c r="R32" s="331"/>
    </row>
    <row r="33" spans="1:18" ht="159" customHeight="1">
      <c r="A33" s="1066" t="s">
        <v>266</v>
      </c>
      <c r="B33" s="1072"/>
      <c r="C33" s="1072"/>
      <c r="D33" s="1072"/>
      <c r="E33" s="1072"/>
      <c r="F33" s="1072"/>
      <c r="G33" s="1072"/>
      <c r="H33" s="1072"/>
      <c r="I33" s="1072"/>
      <c r="J33" s="1072"/>
      <c r="K33" s="1072"/>
      <c r="L33" s="1072"/>
      <c r="M33" s="1072"/>
      <c r="N33" s="1072"/>
      <c r="O33" s="1072"/>
      <c r="P33" s="1072"/>
      <c r="Q33" s="1072"/>
      <c r="R33" s="1072"/>
    </row>
    <row r="34" spans="1:18" ht="5.25" customHeight="1">
      <c r="A34" s="318"/>
      <c r="B34" s="316"/>
      <c r="C34" s="316"/>
      <c r="D34" s="316"/>
      <c r="E34" s="316"/>
      <c r="F34" s="316"/>
      <c r="G34" s="316"/>
      <c r="H34" s="316"/>
      <c r="I34" s="316"/>
      <c r="J34" s="316"/>
      <c r="K34" s="316"/>
      <c r="L34" s="316"/>
      <c r="M34" s="316"/>
      <c r="N34" s="316"/>
      <c r="O34" s="316"/>
      <c r="P34" s="316"/>
      <c r="Q34" s="316"/>
      <c r="R34" s="316"/>
    </row>
    <row r="35" spans="1:18" s="144" customFormat="1">
      <c r="A35" s="1069" t="s">
        <v>177</v>
      </c>
      <c r="B35" s="1070"/>
      <c r="C35" s="1070"/>
      <c r="D35" s="1070"/>
      <c r="E35" s="1070"/>
      <c r="F35" s="1070"/>
      <c r="G35" s="1070"/>
      <c r="H35" s="1070"/>
      <c r="I35" s="1070"/>
      <c r="J35" s="1070"/>
      <c r="K35" s="1070"/>
      <c r="L35" s="1070"/>
      <c r="M35" s="1070"/>
      <c r="N35" s="1070"/>
      <c r="O35" s="1070"/>
      <c r="P35" s="1070"/>
      <c r="Q35" s="1070"/>
      <c r="R35" s="1070"/>
    </row>
    <row r="36" spans="1:18">
      <c r="A36" s="1069" t="s">
        <v>116</v>
      </c>
      <c r="B36" s="1071"/>
      <c r="C36" s="1071"/>
      <c r="D36" s="1071"/>
      <c r="E36" s="1071"/>
      <c r="F36" s="1071"/>
      <c r="G36" s="1071"/>
      <c r="H36" s="1071"/>
      <c r="I36" s="1071"/>
      <c r="J36" s="1071"/>
      <c r="K36" s="1071"/>
      <c r="L36" s="1071"/>
      <c r="M36" s="1071"/>
      <c r="N36" s="1071"/>
      <c r="O36" s="1071"/>
      <c r="P36" s="1071"/>
      <c r="Q36" s="1071"/>
      <c r="R36" s="1071"/>
    </row>
    <row r="37" spans="1:18" ht="39" customHeight="1">
      <c r="A37" s="1069" t="s">
        <v>332</v>
      </c>
      <c r="B37" s="1071"/>
      <c r="C37" s="1071"/>
      <c r="D37" s="1071"/>
      <c r="E37" s="1071"/>
      <c r="F37" s="1071"/>
      <c r="G37" s="1071"/>
      <c r="H37" s="1071"/>
      <c r="I37" s="1071"/>
      <c r="J37" s="1071"/>
      <c r="K37" s="1071"/>
      <c r="L37" s="1071"/>
      <c r="M37" s="1071"/>
      <c r="N37" s="1071"/>
      <c r="O37" s="1071"/>
      <c r="P37" s="1071"/>
      <c r="Q37" s="1071"/>
      <c r="R37" s="1071"/>
    </row>
    <row r="39" spans="1:18" ht="13.5">
      <c r="A39" s="309" t="s">
        <v>327</v>
      </c>
      <c r="B39" s="310"/>
      <c r="C39" s="310"/>
      <c r="D39" s="310"/>
      <c r="E39" s="310"/>
      <c r="F39" s="310"/>
      <c r="G39" s="310"/>
      <c r="H39" s="310"/>
      <c r="I39" s="310"/>
      <c r="J39" s="310"/>
      <c r="K39" s="310"/>
      <c r="L39" s="310"/>
      <c r="M39" s="310"/>
      <c r="N39" s="310"/>
      <c r="O39" s="310"/>
      <c r="P39" s="233"/>
      <c r="Q39" s="233"/>
      <c r="R39" s="233"/>
    </row>
    <row r="40" spans="1:18" ht="55.5" customHeight="1">
      <c r="A40" s="1066" t="s">
        <v>331</v>
      </c>
      <c r="B40" s="1067"/>
      <c r="C40" s="1067"/>
      <c r="D40" s="1067"/>
      <c r="E40" s="1067"/>
      <c r="F40" s="1067"/>
      <c r="G40" s="1067"/>
      <c r="H40" s="1067"/>
      <c r="I40" s="1067"/>
      <c r="J40" s="1067"/>
      <c r="K40" s="1067"/>
      <c r="L40" s="1067"/>
      <c r="M40" s="1067"/>
      <c r="N40" s="1067"/>
      <c r="O40" s="1067"/>
      <c r="P40" s="1067"/>
      <c r="Q40" s="1067"/>
      <c r="R40" s="1067"/>
    </row>
    <row r="41" spans="1:18" ht="6" customHeight="1">
      <c r="A41" s="311"/>
      <c r="B41" s="310"/>
      <c r="C41" s="310"/>
      <c r="D41" s="310"/>
      <c r="E41" s="310"/>
      <c r="F41" s="310"/>
      <c r="G41" s="310"/>
      <c r="H41" s="310"/>
      <c r="I41" s="310"/>
      <c r="J41" s="310"/>
      <c r="K41" s="310"/>
      <c r="L41" s="310"/>
      <c r="M41" s="310"/>
      <c r="N41" s="310"/>
      <c r="O41" s="310"/>
      <c r="P41" s="233"/>
      <c r="Q41" s="233"/>
      <c r="R41" s="233"/>
    </row>
    <row r="42" spans="1:18" ht="37.5" customHeight="1">
      <c r="A42" s="1066" t="s">
        <v>345</v>
      </c>
      <c r="B42" s="1067"/>
      <c r="C42" s="1067"/>
      <c r="D42" s="1067"/>
      <c r="E42" s="1067"/>
      <c r="F42" s="1067"/>
      <c r="G42" s="1067"/>
      <c r="H42" s="1067"/>
      <c r="I42" s="1067"/>
      <c r="J42" s="1067"/>
      <c r="K42" s="1067"/>
      <c r="L42" s="1067"/>
      <c r="M42" s="1067"/>
      <c r="N42" s="1067"/>
      <c r="O42" s="1067"/>
      <c r="P42" s="1067"/>
      <c r="Q42" s="1067"/>
      <c r="R42" s="1067"/>
    </row>
  </sheetData>
  <sheetProtection sheet="1" objects="1" scenarios="1"/>
  <mergeCells count="12">
    <mergeCell ref="A40:R40"/>
    <mergeCell ref="A42:R42"/>
    <mergeCell ref="A8:R8"/>
    <mergeCell ref="A10:R10"/>
    <mergeCell ref="A24:R24"/>
    <mergeCell ref="A26:R26"/>
    <mergeCell ref="A28:R28"/>
    <mergeCell ref="A35:R35"/>
    <mergeCell ref="A36:R36"/>
    <mergeCell ref="A37:R37"/>
    <mergeCell ref="A33:R33"/>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I209"/>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N47" sqref="N47"/>
    </sheetView>
  </sheetViews>
  <sheetFormatPr defaultColWidth="9.26953125" defaultRowHeight="11.5"/>
  <cols>
    <col min="1" max="1" width="6.54296875" style="119" customWidth="1"/>
    <col min="2" max="2" width="45.7265625" style="119" customWidth="1"/>
    <col min="3" max="14" width="9.7265625" style="125" customWidth="1"/>
    <col min="15" max="15" width="1.7265625" style="119" customWidth="1"/>
    <col min="16" max="16384" width="9.26953125" style="119"/>
  </cols>
  <sheetData>
    <row r="1" spans="1:35" collapsed="1">
      <c r="A1" s="1075" t="s">
        <v>32</v>
      </c>
      <c r="B1" s="1075"/>
      <c r="C1" s="1075"/>
      <c r="D1" s="1075"/>
      <c r="E1" s="1075"/>
      <c r="F1" s="1075"/>
      <c r="G1" s="1075"/>
      <c r="H1" s="1075"/>
      <c r="I1" s="1075"/>
      <c r="J1" s="1075"/>
      <c r="K1" s="1075"/>
      <c r="L1" s="1075"/>
      <c r="M1" s="1075"/>
      <c r="N1" s="1075"/>
      <c r="O1" s="1075"/>
      <c r="P1" s="103"/>
      <c r="Q1" s="103"/>
      <c r="R1" s="103"/>
      <c r="S1" s="103"/>
      <c r="T1" s="103"/>
      <c r="U1" s="103"/>
      <c r="V1" s="103"/>
      <c r="W1" s="103"/>
      <c r="X1" s="103"/>
      <c r="Y1" s="103"/>
      <c r="Z1" s="103"/>
      <c r="AA1" s="103"/>
      <c r="AB1" s="103"/>
      <c r="AC1" s="103"/>
      <c r="AD1" s="103"/>
      <c r="AE1" s="103"/>
      <c r="AF1" s="103"/>
      <c r="AG1" s="103"/>
      <c r="AH1" s="103"/>
      <c r="AI1" s="103"/>
    </row>
    <row r="2" spans="1:35">
      <c r="A2" s="1075" t="s">
        <v>25</v>
      </c>
      <c r="B2" s="1075"/>
      <c r="C2" s="1075"/>
      <c r="D2" s="1075"/>
      <c r="E2" s="1075"/>
      <c r="F2" s="1075"/>
      <c r="G2" s="1075"/>
      <c r="H2" s="1075"/>
      <c r="I2" s="1075"/>
      <c r="J2" s="1075"/>
      <c r="K2" s="1075"/>
      <c r="L2" s="1075"/>
      <c r="M2" s="1075"/>
      <c r="N2" s="1075"/>
      <c r="O2" s="1075"/>
      <c r="P2" s="103"/>
      <c r="Q2" s="103"/>
      <c r="R2" s="103"/>
      <c r="S2" s="103"/>
      <c r="T2" s="103"/>
      <c r="U2" s="103"/>
      <c r="V2" s="103"/>
      <c r="W2" s="103"/>
      <c r="X2" s="103"/>
      <c r="Y2" s="103"/>
      <c r="Z2" s="103"/>
      <c r="AA2" s="103"/>
      <c r="AB2" s="103"/>
      <c r="AC2" s="103"/>
      <c r="AD2" s="103"/>
      <c r="AE2" s="103"/>
      <c r="AF2" s="103"/>
      <c r="AG2" s="103"/>
      <c r="AH2" s="103"/>
      <c r="AI2" s="103"/>
    </row>
    <row r="3" spans="1:35">
      <c r="A3" s="1075" t="s">
        <v>24</v>
      </c>
      <c r="B3" s="1075"/>
      <c r="C3" s="1075"/>
      <c r="D3" s="1075"/>
      <c r="E3" s="1075"/>
      <c r="F3" s="1075"/>
      <c r="G3" s="1075"/>
      <c r="H3" s="1075"/>
      <c r="I3" s="1075"/>
      <c r="J3" s="1075"/>
      <c r="K3" s="1075"/>
      <c r="L3" s="1075"/>
      <c r="M3" s="1075"/>
      <c r="N3" s="1075"/>
      <c r="O3" s="1075"/>
      <c r="P3" s="103"/>
      <c r="Q3" s="103"/>
      <c r="R3" s="103"/>
      <c r="S3" s="103"/>
      <c r="T3" s="103"/>
      <c r="U3" s="103"/>
      <c r="V3" s="103"/>
      <c r="W3" s="103"/>
      <c r="X3" s="103"/>
      <c r="Y3" s="103"/>
      <c r="Z3" s="103"/>
      <c r="AA3" s="103"/>
      <c r="AB3" s="103"/>
      <c r="AC3" s="103"/>
      <c r="AD3" s="103"/>
      <c r="AE3" s="103"/>
      <c r="AF3" s="103"/>
      <c r="AG3" s="103"/>
      <c r="AH3" s="103"/>
      <c r="AI3" s="103"/>
    </row>
    <row r="4" spans="1:35">
      <c r="A4" s="120"/>
      <c r="B4" s="121"/>
      <c r="C4" s="122"/>
      <c r="D4" s="122"/>
      <c r="E4" s="122"/>
      <c r="F4" s="122"/>
      <c r="G4" s="122"/>
      <c r="H4" s="122"/>
      <c r="I4" s="122"/>
      <c r="J4" s="122"/>
      <c r="K4" s="122"/>
      <c r="L4" s="122"/>
      <c r="M4" s="122"/>
      <c r="N4" s="122"/>
    </row>
    <row r="5" spans="1:35">
      <c r="A5" s="1031"/>
      <c r="B5" s="1032"/>
      <c r="C5" s="830" t="s">
        <v>5</v>
      </c>
      <c r="D5" s="830" t="s">
        <v>6</v>
      </c>
      <c r="E5" s="830" t="s">
        <v>3</v>
      </c>
      <c r="F5" s="830" t="s">
        <v>4</v>
      </c>
      <c r="G5" s="830" t="s">
        <v>5</v>
      </c>
      <c r="H5" s="830" t="s">
        <v>6</v>
      </c>
      <c r="I5" s="830" t="s">
        <v>3</v>
      </c>
      <c r="J5" s="830" t="s">
        <v>4</v>
      </c>
      <c r="K5" s="830" t="s">
        <v>5</v>
      </c>
      <c r="L5" s="830" t="s">
        <v>6</v>
      </c>
      <c r="M5" s="95" t="s">
        <v>3</v>
      </c>
      <c r="N5" s="95" t="s">
        <v>4</v>
      </c>
    </row>
    <row r="6" spans="1:35">
      <c r="A6" s="1032" t="s">
        <v>7</v>
      </c>
      <c r="B6" s="1032"/>
      <c r="C6" s="832" t="s">
        <v>120</v>
      </c>
      <c r="D6" s="832" t="s">
        <v>120</v>
      </c>
      <c r="E6" s="832" t="s">
        <v>126</v>
      </c>
      <c r="F6" s="832" t="s">
        <v>126</v>
      </c>
      <c r="G6" s="832" t="s">
        <v>126</v>
      </c>
      <c r="H6" s="832" t="s">
        <v>126</v>
      </c>
      <c r="I6" s="832" t="s">
        <v>227</v>
      </c>
      <c r="J6" s="832" t="s">
        <v>227</v>
      </c>
      <c r="K6" s="832" t="s">
        <v>227</v>
      </c>
      <c r="L6" s="832" t="s">
        <v>227</v>
      </c>
      <c r="M6" s="96" t="s">
        <v>325</v>
      </c>
      <c r="N6" s="96" t="s">
        <v>325</v>
      </c>
    </row>
    <row r="7" spans="1:35" ht="5.25" customHeight="1">
      <c r="A7" s="1031"/>
      <c r="B7" s="1033"/>
      <c r="C7" s="1034"/>
      <c r="D7" s="1034"/>
      <c r="E7" s="1034"/>
      <c r="F7" s="1034"/>
      <c r="G7" s="1034"/>
      <c r="H7" s="1034"/>
      <c r="I7" s="1034"/>
      <c r="J7" s="1034"/>
      <c r="K7" s="1034"/>
      <c r="L7" s="1034"/>
      <c r="M7" s="124"/>
      <c r="N7" s="124"/>
    </row>
    <row r="8" spans="1:35">
      <c r="A8" s="1031"/>
      <c r="B8" s="1031" t="s">
        <v>13</v>
      </c>
      <c r="C8" s="1034"/>
      <c r="D8" s="1034"/>
      <c r="E8" s="1034"/>
      <c r="F8" s="1034"/>
      <c r="G8" s="1034"/>
      <c r="H8" s="1034"/>
      <c r="I8" s="1034"/>
      <c r="J8" s="1034"/>
      <c r="K8" s="1034"/>
      <c r="L8" s="1034"/>
      <c r="M8" s="124"/>
      <c r="N8" s="124"/>
    </row>
    <row r="9" spans="1:35">
      <c r="A9" s="1031"/>
      <c r="B9" s="1031" t="s">
        <v>36</v>
      </c>
      <c r="C9" s="810">
        <v>4365</v>
      </c>
      <c r="D9" s="810">
        <v>1823</v>
      </c>
      <c r="E9" s="810">
        <v>2872</v>
      </c>
      <c r="F9" s="810">
        <v>2271</v>
      </c>
      <c r="G9" s="810">
        <v>4029</v>
      </c>
      <c r="H9" s="810">
        <v>3245</v>
      </c>
      <c r="I9" s="810">
        <v>3248</v>
      </c>
      <c r="J9" s="810">
        <v>3278</v>
      </c>
      <c r="K9" s="810">
        <v>3576</v>
      </c>
      <c r="L9" s="810">
        <v>4713</v>
      </c>
      <c r="M9" s="491">
        <v>5217</v>
      </c>
      <c r="N9" s="491">
        <v>4857</v>
      </c>
    </row>
    <row r="10" spans="1:35">
      <c r="A10" s="1031"/>
      <c r="B10" s="1031" t="s">
        <v>37</v>
      </c>
      <c r="C10" s="811">
        <v>503</v>
      </c>
      <c r="D10" s="811">
        <v>679</v>
      </c>
      <c r="E10" s="811">
        <v>383</v>
      </c>
      <c r="F10" s="811">
        <v>462</v>
      </c>
      <c r="G10" s="811">
        <v>446</v>
      </c>
      <c r="H10" s="811">
        <v>732</v>
      </c>
      <c r="I10" s="811">
        <v>344</v>
      </c>
      <c r="J10" s="811">
        <v>360</v>
      </c>
      <c r="K10" s="811">
        <v>888</v>
      </c>
      <c r="L10" s="811">
        <v>918</v>
      </c>
      <c r="M10" s="492">
        <v>431</v>
      </c>
      <c r="N10" s="492">
        <v>418</v>
      </c>
    </row>
    <row r="11" spans="1:35">
      <c r="A11" s="1031"/>
      <c r="B11" s="1031" t="s">
        <v>95</v>
      </c>
      <c r="C11" s="811">
        <v>238</v>
      </c>
      <c r="D11" s="811">
        <v>128</v>
      </c>
      <c r="E11" s="811">
        <v>103</v>
      </c>
      <c r="F11" s="811">
        <v>94</v>
      </c>
      <c r="G11" s="811">
        <v>131</v>
      </c>
      <c r="H11" s="811">
        <v>49</v>
      </c>
      <c r="I11" s="811">
        <v>48</v>
      </c>
      <c r="J11" s="811">
        <v>51</v>
      </c>
      <c r="K11" s="811">
        <v>94</v>
      </c>
      <c r="L11" s="811">
        <v>46</v>
      </c>
      <c r="M11" s="492">
        <v>42</v>
      </c>
      <c r="N11" s="492">
        <v>36</v>
      </c>
    </row>
    <row r="12" spans="1:35">
      <c r="A12" s="1031"/>
      <c r="B12" s="1031" t="s">
        <v>38</v>
      </c>
      <c r="C12" s="811">
        <v>342</v>
      </c>
      <c r="D12" s="811">
        <v>336</v>
      </c>
      <c r="E12" s="811">
        <v>296</v>
      </c>
      <c r="F12" s="811">
        <v>287</v>
      </c>
      <c r="G12" s="811">
        <v>414</v>
      </c>
      <c r="H12" s="811">
        <v>412</v>
      </c>
      <c r="I12" s="811">
        <v>370</v>
      </c>
      <c r="J12" s="811">
        <v>349</v>
      </c>
      <c r="K12" s="811">
        <v>377</v>
      </c>
      <c r="L12" s="811">
        <v>367</v>
      </c>
      <c r="M12" s="492">
        <v>298</v>
      </c>
      <c r="N12" s="492">
        <v>320</v>
      </c>
    </row>
    <row r="13" spans="1:35" ht="12.5">
      <c r="A13" s="1031"/>
      <c r="B13" s="1031" t="s">
        <v>259</v>
      </c>
      <c r="C13" s="811">
        <v>373</v>
      </c>
      <c r="D13" s="811">
        <v>0</v>
      </c>
      <c r="E13" s="811">
        <v>0</v>
      </c>
      <c r="F13" s="811">
        <v>0</v>
      </c>
      <c r="G13" s="811">
        <v>0</v>
      </c>
      <c r="H13" s="811">
        <v>0</v>
      </c>
      <c r="I13" s="811">
        <v>0</v>
      </c>
      <c r="J13" s="811">
        <v>0</v>
      </c>
      <c r="K13" s="811">
        <v>0</v>
      </c>
      <c r="L13" s="811">
        <v>0</v>
      </c>
      <c r="M13" s="492">
        <v>0</v>
      </c>
      <c r="N13" s="492">
        <v>0</v>
      </c>
    </row>
    <row r="14" spans="1:35" s="123" customFormat="1">
      <c r="A14" s="1032"/>
      <c r="B14" s="1031" t="s">
        <v>257</v>
      </c>
      <c r="C14" s="987">
        <v>488</v>
      </c>
      <c r="D14" s="987">
        <v>421</v>
      </c>
      <c r="E14" s="987">
        <v>354</v>
      </c>
      <c r="F14" s="987">
        <v>306</v>
      </c>
      <c r="G14" s="987">
        <v>314</v>
      </c>
      <c r="H14" s="987">
        <v>392</v>
      </c>
      <c r="I14" s="987">
        <v>346</v>
      </c>
      <c r="J14" s="987">
        <v>314</v>
      </c>
      <c r="K14" s="987">
        <v>451</v>
      </c>
      <c r="L14" s="987">
        <v>476</v>
      </c>
      <c r="M14" s="505">
        <v>422</v>
      </c>
      <c r="N14" s="505">
        <v>503</v>
      </c>
    </row>
    <row r="15" spans="1:35">
      <c r="A15" s="1031"/>
      <c r="B15" s="1032" t="s">
        <v>12</v>
      </c>
      <c r="C15" s="1035">
        <f t="shared" ref="C15:G15" si="0">SUM(C9:C14)</f>
        <v>6309</v>
      </c>
      <c r="D15" s="1035">
        <f t="shared" si="0"/>
        <v>3387</v>
      </c>
      <c r="E15" s="1035">
        <f t="shared" si="0"/>
        <v>4008</v>
      </c>
      <c r="F15" s="1035">
        <f t="shared" si="0"/>
        <v>3420</v>
      </c>
      <c r="G15" s="1035">
        <f t="shared" si="0"/>
        <v>5334</v>
      </c>
      <c r="H15" s="1035">
        <f t="shared" ref="H15:I15" si="1">SUM(H9:H14)</f>
        <v>4830</v>
      </c>
      <c r="I15" s="1035">
        <f t="shared" si="1"/>
        <v>4356</v>
      </c>
      <c r="J15" s="1035">
        <f t="shared" ref="J15:K15" si="2">SUM(J9:J14)</f>
        <v>4352</v>
      </c>
      <c r="K15" s="1035">
        <f t="shared" si="2"/>
        <v>5386</v>
      </c>
      <c r="L15" s="1035">
        <f t="shared" ref="L15:M15" si="3">SUM(L9:L14)</f>
        <v>6520</v>
      </c>
      <c r="M15" s="519">
        <f t="shared" si="3"/>
        <v>6410</v>
      </c>
      <c r="N15" s="519">
        <f t="shared" ref="N15" si="4">SUM(N9:N14)</f>
        <v>6134</v>
      </c>
    </row>
    <row r="16" spans="1:35">
      <c r="A16" s="1031"/>
      <c r="B16" s="1031"/>
      <c r="C16" s="811"/>
      <c r="D16" s="811"/>
      <c r="E16" s="811"/>
      <c r="F16" s="811"/>
      <c r="G16" s="811"/>
      <c r="H16" s="811"/>
      <c r="I16" s="811"/>
      <c r="J16" s="811"/>
      <c r="K16" s="811"/>
      <c r="L16" s="811"/>
      <c r="M16" s="492"/>
      <c r="N16" s="492"/>
    </row>
    <row r="17" spans="1:14">
      <c r="A17" s="1031"/>
      <c r="B17" s="1031" t="s">
        <v>106</v>
      </c>
      <c r="C17" s="811">
        <v>0</v>
      </c>
      <c r="D17" s="811">
        <v>3561</v>
      </c>
      <c r="E17" s="811">
        <v>0</v>
      </c>
      <c r="F17" s="811">
        <v>0</v>
      </c>
      <c r="G17" s="811">
        <v>0</v>
      </c>
      <c r="H17" s="811">
        <v>0</v>
      </c>
      <c r="I17" s="811">
        <v>0</v>
      </c>
      <c r="J17" s="811">
        <v>0</v>
      </c>
      <c r="K17" s="811">
        <v>0</v>
      </c>
      <c r="L17" s="811">
        <v>0</v>
      </c>
      <c r="M17" s="492">
        <v>0</v>
      </c>
      <c r="N17" s="492">
        <v>0</v>
      </c>
    </row>
    <row r="18" spans="1:14" s="123" customFormat="1">
      <c r="A18" s="1032"/>
      <c r="B18" s="1031" t="s">
        <v>38</v>
      </c>
      <c r="C18" s="811">
        <v>73</v>
      </c>
      <c r="D18" s="811">
        <v>80</v>
      </c>
      <c r="E18" s="811">
        <v>114</v>
      </c>
      <c r="F18" s="811">
        <v>150</v>
      </c>
      <c r="G18" s="811">
        <v>64</v>
      </c>
      <c r="H18" s="811">
        <v>54</v>
      </c>
      <c r="I18" s="811">
        <v>74</v>
      </c>
      <c r="J18" s="811">
        <v>104</v>
      </c>
      <c r="K18" s="811">
        <v>114</v>
      </c>
      <c r="L18" s="811">
        <v>86</v>
      </c>
      <c r="M18" s="492">
        <v>92</v>
      </c>
      <c r="N18" s="492">
        <v>131</v>
      </c>
    </row>
    <row r="19" spans="1:14" s="123" customFormat="1">
      <c r="A19" s="1032"/>
      <c r="B19" s="1031" t="s">
        <v>14</v>
      </c>
      <c r="C19" s="811">
        <v>200</v>
      </c>
      <c r="D19" s="811">
        <v>189</v>
      </c>
      <c r="E19" s="811">
        <v>246</v>
      </c>
      <c r="F19" s="811">
        <v>260</v>
      </c>
      <c r="G19" s="811">
        <v>258</v>
      </c>
      <c r="H19" s="811">
        <v>258</v>
      </c>
      <c r="I19" s="811">
        <v>245</v>
      </c>
      <c r="J19" s="811">
        <v>246</v>
      </c>
      <c r="K19" s="811">
        <v>254</v>
      </c>
      <c r="L19" s="811">
        <v>294</v>
      </c>
      <c r="M19" s="492">
        <v>286</v>
      </c>
      <c r="N19" s="492">
        <v>281</v>
      </c>
    </row>
    <row r="20" spans="1:14" s="123" customFormat="1" ht="12.5">
      <c r="A20" s="1032"/>
      <c r="B20" s="1031" t="s">
        <v>259</v>
      </c>
      <c r="C20" s="811">
        <v>0</v>
      </c>
      <c r="D20" s="811">
        <v>275</v>
      </c>
      <c r="E20" s="811">
        <v>362</v>
      </c>
      <c r="F20" s="811">
        <v>405</v>
      </c>
      <c r="G20" s="811">
        <v>485</v>
      </c>
      <c r="H20" s="811">
        <v>283</v>
      </c>
      <c r="I20" s="811">
        <v>371</v>
      </c>
      <c r="J20" s="811">
        <v>398</v>
      </c>
      <c r="K20" s="811">
        <v>439</v>
      </c>
      <c r="L20" s="811">
        <v>459</v>
      </c>
      <c r="M20" s="492">
        <v>400</v>
      </c>
      <c r="N20" s="492">
        <v>324</v>
      </c>
    </row>
    <row r="21" spans="1:14" s="123" customFormat="1">
      <c r="A21" s="1032"/>
      <c r="B21" s="1031" t="s">
        <v>9</v>
      </c>
      <c r="C21" s="811">
        <v>180</v>
      </c>
      <c r="D21" s="811">
        <v>182</v>
      </c>
      <c r="E21" s="811">
        <v>316</v>
      </c>
      <c r="F21" s="811">
        <v>320</v>
      </c>
      <c r="G21" s="811">
        <v>382</v>
      </c>
      <c r="H21" s="811">
        <v>401</v>
      </c>
      <c r="I21" s="811">
        <v>439</v>
      </c>
      <c r="J21" s="811">
        <v>466</v>
      </c>
      <c r="K21" s="811">
        <v>469</v>
      </c>
      <c r="L21" s="811">
        <v>440</v>
      </c>
      <c r="M21" s="492">
        <v>458</v>
      </c>
      <c r="N21" s="492">
        <v>415</v>
      </c>
    </row>
    <row r="22" spans="1:14" s="123" customFormat="1">
      <c r="A22" s="1032"/>
      <c r="B22" s="1031" t="s">
        <v>258</v>
      </c>
      <c r="C22" s="811">
        <v>457</v>
      </c>
      <c r="D22" s="811">
        <v>482</v>
      </c>
      <c r="E22" s="811">
        <v>2484</v>
      </c>
      <c r="F22" s="811">
        <v>2281</v>
      </c>
      <c r="G22" s="811">
        <v>2070</v>
      </c>
      <c r="H22" s="811">
        <v>1858</v>
      </c>
      <c r="I22" s="811">
        <v>1673</v>
      </c>
      <c r="J22" s="811">
        <v>1479</v>
      </c>
      <c r="K22" s="811">
        <v>1292</v>
      </c>
      <c r="L22" s="811">
        <v>1106</v>
      </c>
      <c r="M22" s="492">
        <v>987</v>
      </c>
      <c r="N22" s="492">
        <v>910</v>
      </c>
    </row>
    <row r="23" spans="1:14">
      <c r="A23" s="1031"/>
      <c r="B23" s="1031" t="s">
        <v>8</v>
      </c>
      <c r="C23" s="987">
        <v>7083</v>
      </c>
      <c r="D23" s="987">
        <v>7095</v>
      </c>
      <c r="E23" s="987">
        <v>9772</v>
      </c>
      <c r="F23" s="987">
        <v>9771</v>
      </c>
      <c r="G23" s="987">
        <v>9787</v>
      </c>
      <c r="H23" s="987">
        <v>9768</v>
      </c>
      <c r="I23" s="987">
        <v>9763</v>
      </c>
      <c r="J23" s="987">
        <v>9763</v>
      </c>
      <c r="K23" s="987">
        <v>9764</v>
      </c>
      <c r="L23" s="987">
        <v>9763</v>
      </c>
      <c r="M23" s="505">
        <v>9764</v>
      </c>
      <c r="N23" s="505">
        <v>9763</v>
      </c>
    </row>
    <row r="24" spans="1:14" ht="12" thickBot="1">
      <c r="A24" s="1031"/>
      <c r="B24" s="1032" t="s">
        <v>19</v>
      </c>
      <c r="C24" s="1036">
        <f t="shared" ref="C24:D24" si="5">SUM(C15:C23)</f>
        <v>14302</v>
      </c>
      <c r="D24" s="1036">
        <f t="shared" si="5"/>
        <v>15251</v>
      </c>
      <c r="E24" s="1036">
        <f t="shared" ref="E24:I24" si="6">SUM(E15:E23)</f>
        <v>17302</v>
      </c>
      <c r="F24" s="1036">
        <f t="shared" si="6"/>
        <v>16607</v>
      </c>
      <c r="G24" s="1036">
        <f t="shared" si="6"/>
        <v>18380</v>
      </c>
      <c r="H24" s="1036">
        <f t="shared" si="6"/>
        <v>17452</v>
      </c>
      <c r="I24" s="1036">
        <f t="shared" si="6"/>
        <v>16921</v>
      </c>
      <c r="J24" s="1036">
        <f>SUM(J15:J23)</f>
        <v>16808</v>
      </c>
      <c r="K24" s="1036">
        <f>SUM(K15:K23)</f>
        <v>17718</v>
      </c>
      <c r="L24" s="1036">
        <f>SUM(L15:L23)</f>
        <v>18668</v>
      </c>
      <c r="M24" s="520">
        <f>SUM(M15:M23)</f>
        <v>18397</v>
      </c>
      <c r="N24" s="520">
        <f>SUM(N15:N23)</f>
        <v>17958</v>
      </c>
    </row>
    <row r="25" spans="1:14" ht="12" thickTop="1">
      <c r="A25" s="1031"/>
      <c r="B25" s="1032"/>
      <c r="C25" s="1035"/>
      <c r="D25" s="1035"/>
      <c r="E25" s="1035"/>
      <c r="F25" s="1035"/>
      <c r="G25" s="1035"/>
      <c r="H25" s="1035"/>
      <c r="I25" s="1035"/>
      <c r="J25" s="1035"/>
      <c r="K25" s="1035"/>
      <c r="L25" s="1035"/>
      <c r="M25" s="519"/>
      <c r="N25" s="519"/>
    </row>
    <row r="26" spans="1:14">
      <c r="A26" s="1032" t="s">
        <v>15</v>
      </c>
      <c r="B26" s="1032"/>
      <c r="C26" s="811"/>
      <c r="D26" s="811"/>
      <c r="E26" s="811"/>
      <c r="F26" s="811"/>
      <c r="G26" s="811"/>
      <c r="H26" s="811"/>
      <c r="I26" s="811"/>
      <c r="J26" s="811"/>
      <c r="K26" s="811"/>
      <c r="L26" s="811"/>
      <c r="M26" s="492"/>
      <c r="N26" s="492"/>
    </row>
    <row r="27" spans="1:14">
      <c r="A27" s="1031"/>
      <c r="B27" s="1032"/>
      <c r="C27" s="811"/>
      <c r="D27" s="811"/>
      <c r="E27" s="811"/>
      <c r="F27" s="811"/>
      <c r="G27" s="811"/>
      <c r="H27" s="811"/>
      <c r="I27" s="811"/>
      <c r="J27" s="811"/>
      <c r="K27" s="811"/>
      <c r="L27" s="811"/>
      <c r="M27" s="492"/>
      <c r="N27" s="492"/>
    </row>
    <row r="28" spans="1:14">
      <c r="A28" s="1031"/>
      <c r="B28" s="1031" t="s">
        <v>16</v>
      </c>
      <c r="C28" s="811"/>
      <c r="D28" s="811"/>
      <c r="E28" s="811"/>
      <c r="F28" s="811"/>
      <c r="G28" s="811"/>
      <c r="H28" s="811"/>
      <c r="I28" s="811"/>
      <c r="J28" s="811"/>
      <c r="K28" s="811"/>
      <c r="L28" s="811"/>
      <c r="M28" s="492"/>
      <c r="N28" s="492"/>
    </row>
    <row r="29" spans="1:14">
      <c r="A29" s="1031"/>
      <c r="B29" s="1031" t="s">
        <v>39</v>
      </c>
      <c r="C29" s="810">
        <v>309</v>
      </c>
      <c r="D29" s="810">
        <v>284</v>
      </c>
      <c r="E29" s="810">
        <v>150</v>
      </c>
      <c r="F29" s="810">
        <v>176</v>
      </c>
      <c r="G29" s="810">
        <v>211</v>
      </c>
      <c r="H29" s="810">
        <v>222</v>
      </c>
      <c r="I29" s="810">
        <v>150</v>
      </c>
      <c r="J29" s="810">
        <v>163</v>
      </c>
      <c r="K29" s="810">
        <v>313</v>
      </c>
      <c r="L29" s="810">
        <v>323</v>
      </c>
      <c r="M29" s="491">
        <v>172</v>
      </c>
      <c r="N29" s="491">
        <v>167</v>
      </c>
    </row>
    <row r="30" spans="1:14" s="123" customFormat="1">
      <c r="A30" s="1032"/>
      <c r="B30" s="1031" t="s">
        <v>40</v>
      </c>
      <c r="C30" s="811">
        <v>907</v>
      </c>
      <c r="D30" s="811">
        <v>1702</v>
      </c>
      <c r="E30" s="811">
        <v>1207</v>
      </c>
      <c r="F30" s="811">
        <v>1238</v>
      </c>
      <c r="G30" s="811">
        <v>1320</v>
      </c>
      <c r="H30" s="811">
        <v>1628</v>
      </c>
      <c r="I30" s="811">
        <v>1153</v>
      </c>
      <c r="J30" s="811">
        <v>940</v>
      </c>
      <c r="K30" s="811">
        <v>1373</v>
      </c>
      <c r="L30" s="811">
        <v>1929</v>
      </c>
      <c r="M30" s="492">
        <v>1204</v>
      </c>
      <c r="N30" s="492">
        <v>832</v>
      </c>
    </row>
    <row r="31" spans="1:14" s="123" customFormat="1">
      <c r="A31" s="1032"/>
      <c r="B31" s="1031" t="s">
        <v>41</v>
      </c>
      <c r="C31" s="811">
        <v>394</v>
      </c>
      <c r="D31" s="811">
        <v>625</v>
      </c>
      <c r="E31" s="811">
        <v>901</v>
      </c>
      <c r="F31" s="811">
        <v>721</v>
      </c>
      <c r="G31" s="811">
        <v>689</v>
      </c>
      <c r="H31" s="811">
        <v>806</v>
      </c>
      <c r="I31" s="811">
        <v>936</v>
      </c>
      <c r="J31" s="811">
        <v>662</v>
      </c>
      <c r="K31" s="811">
        <v>703</v>
      </c>
      <c r="L31" s="811">
        <v>1411</v>
      </c>
      <c r="M31" s="492">
        <v>1551</v>
      </c>
      <c r="N31" s="492">
        <v>1061</v>
      </c>
    </row>
    <row r="32" spans="1:14" s="123" customFormat="1">
      <c r="A32" s="1032"/>
      <c r="B32" s="1031" t="s">
        <v>187</v>
      </c>
      <c r="C32" s="987">
        <v>0</v>
      </c>
      <c r="D32" s="987">
        <v>0</v>
      </c>
      <c r="E32" s="987">
        <v>64</v>
      </c>
      <c r="F32" s="987">
        <v>56</v>
      </c>
      <c r="G32" s="987">
        <v>1481</v>
      </c>
      <c r="H32" s="987">
        <v>0</v>
      </c>
      <c r="I32" s="987">
        <v>0</v>
      </c>
      <c r="J32" s="987">
        <v>0</v>
      </c>
      <c r="K32" s="987">
        <v>0</v>
      </c>
      <c r="L32" s="987">
        <v>0</v>
      </c>
      <c r="M32" s="505">
        <v>0</v>
      </c>
      <c r="N32" s="505">
        <v>0</v>
      </c>
    </row>
    <row r="33" spans="1:14">
      <c r="A33" s="1031"/>
      <c r="B33" s="1032" t="s">
        <v>20</v>
      </c>
      <c r="C33" s="1035">
        <f t="shared" ref="C33:H33" si="7">SUM(C29:C32)</f>
        <v>1610</v>
      </c>
      <c r="D33" s="1035">
        <f t="shared" si="7"/>
        <v>2611</v>
      </c>
      <c r="E33" s="1035">
        <f t="shared" si="7"/>
        <v>2322</v>
      </c>
      <c r="F33" s="1035">
        <f t="shared" si="7"/>
        <v>2191</v>
      </c>
      <c r="G33" s="1035">
        <f t="shared" si="7"/>
        <v>3701</v>
      </c>
      <c r="H33" s="1035">
        <f t="shared" si="7"/>
        <v>2656</v>
      </c>
      <c r="I33" s="1035">
        <f t="shared" ref="I33:J33" si="8">SUM(I29:I32)</f>
        <v>2239</v>
      </c>
      <c r="J33" s="1035">
        <f t="shared" si="8"/>
        <v>1765</v>
      </c>
      <c r="K33" s="1035">
        <f t="shared" ref="K33:L33" si="9">SUM(K29:K32)</f>
        <v>2389</v>
      </c>
      <c r="L33" s="1035">
        <f t="shared" si="9"/>
        <v>3663</v>
      </c>
      <c r="M33" s="519">
        <f t="shared" ref="M33:N33" si="10">SUM(M29:M32)</f>
        <v>2927</v>
      </c>
      <c r="N33" s="519">
        <f t="shared" si="10"/>
        <v>2060</v>
      </c>
    </row>
    <row r="34" spans="1:14">
      <c r="A34" s="1031"/>
      <c r="B34" s="1031"/>
      <c r="C34" s="811"/>
      <c r="D34" s="811"/>
      <c r="E34" s="811"/>
      <c r="F34" s="811"/>
      <c r="G34" s="811"/>
      <c r="H34" s="811"/>
      <c r="I34" s="811"/>
      <c r="J34" s="811"/>
      <c r="K34" s="811"/>
      <c r="L34" s="811"/>
      <c r="M34" s="492"/>
      <c r="N34" s="492"/>
    </row>
    <row r="35" spans="1:14">
      <c r="A35" s="1031"/>
      <c r="B35" s="1031" t="s">
        <v>107</v>
      </c>
      <c r="C35" s="811">
        <v>4078</v>
      </c>
      <c r="D35" s="811">
        <v>4079</v>
      </c>
      <c r="E35" s="811">
        <v>5777</v>
      </c>
      <c r="F35" s="811">
        <v>4977</v>
      </c>
      <c r="G35" s="811">
        <v>4881</v>
      </c>
      <c r="H35" s="811">
        <v>4887</v>
      </c>
      <c r="I35" s="811">
        <v>4393</v>
      </c>
      <c r="J35" s="811">
        <v>4387</v>
      </c>
      <c r="K35" s="811">
        <v>4388</v>
      </c>
      <c r="L35" s="811">
        <v>4390</v>
      </c>
      <c r="M35" s="492">
        <v>4392</v>
      </c>
      <c r="N35" s="492">
        <v>4394</v>
      </c>
    </row>
    <row r="36" spans="1:14" s="123" customFormat="1" ht="12.5">
      <c r="A36" s="1032"/>
      <c r="B36" s="1031" t="s">
        <v>259</v>
      </c>
      <c r="C36" s="811">
        <v>110</v>
      </c>
      <c r="D36" s="811">
        <v>10</v>
      </c>
      <c r="E36" s="811">
        <v>57</v>
      </c>
      <c r="F36" s="811">
        <v>50</v>
      </c>
      <c r="G36" s="811">
        <v>43</v>
      </c>
      <c r="H36" s="811">
        <v>44</v>
      </c>
      <c r="I36" s="811">
        <v>41</v>
      </c>
      <c r="J36" s="811">
        <v>38</v>
      </c>
      <c r="K36" s="811">
        <v>40</v>
      </c>
      <c r="L36" s="811">
        <v>21</v>
      </c>
      <c r="M36" s="492">
        <v>16</v>
      </c>
      <c r="N36" s="492">
        <v>13</v>
      </c>
    </row>
    <row r="37" spans="1:14">
      <c r="A37" s="1031"/>
      <c r="B37" s="1031" t="s">
        <v>10</v>
      </c>
      <c r="C37" s="987">
        <v>515</v>
      </c>
      <c r="D37" s="987">
        <v>483</v>
      </c>
      <c r="E37" s="987">
        <v>798</v>
      </c>
      <c r="F37" s="987">
        <v>835</v>
      </c>
      <c r="G37" s="987">
        <v>937</v>
      </c>
      <c r="H37" s="987">
        <v>746</v>
      </c>
      <c r="I37" s="987">
        <v>812</v>
      </c>
      <c r="J37" s="987">
        <v>903</v>
      </c>
      <c r="K37" s="987">
        <v>934</v>
      </c>
      <c r="L37" s="987">
        <v>1132</v>
      </c>
      <c r="M37" s="505">
        <v>1243</v>
      </c>
      <c r="N37" s="505">
        <v>1145</v>
      </c>
    </row>
    <row r="38" spans="1:14">
      <c r="A38" s="1031"/>
      <c r="B38" s="1032" t="s">
        <v>17</v>
      </c>
      <c r="C38" s="1035">
        <f t="shared" ref="C38:D38" si="11">SUM(C33:C37)</f>
        <v>6313</v>
      </c>
      <c r="D38" s="1035">
        <f t="shared" si="11"/>
        <v>7183</v>
      </c>
      <c r="E38" s="1035">
        <f t="shared" ref="E38:F38" si="12">SUM(E33:E37)</f>
        <v>8954</v>
      </c>
      <c r="F38" s="1035">
        <f t="shared" si="12"/>
        <v>8053</v>
      </c>
      <c r="G38" s="1035">
        <f t="shared" ref="G38:H38" si="13">SUM(G33:G37)</f>
        <v>9562</v>
      </c>
      <c r="H38" s="1035">
        <f t="shared" si="13"/>
        <v>8333</v>
      </c>
      <c r="I38" s="1035">
        <f t="shared" ref="I38" si="14">SUM(I33:I37)</f>
        <v>7485</v>
      </c>
      <c r="J38" s="1035">
        <f>SUM(J33:J37)</f>
        <v>7093</v>
      </c>
      <c r="K38" s="1035">
        <f>SUM(K33:K37)</f>
        <v>7751</v>
      </c>
      <c r="L38" s="1035">
        <f>SUM(L33:L37)</f>
        <v>9206</v>
      </c>
      <c r="M38" s="519">
        <f>SUM(M33:M37)</f>
        <v>8578</v>
      </c>
      <c r="N38" s="519">
        <f>SUM(N33:N37)</f>
        <v>7612</v>
      </c>
    </row>
    <row r="39" spans="1:14">
      <c r="A39" s="1031"/>
      <c r="B39" s="1031"/>
      <c r="C39" s="811"/>
      <c r="D39" s="811"/>
      <c r="E39" s="811"/>
      <c r="F39" s="811"/>
      <c r="G39" s="811"/>
      <c r="H39" s="811"/>
      <c r="I39" s="811"/>
      <c r="J39" s="811"/>
      <c r="K39" s="811"/>
      <c r="L39" s="811"/>
      <c r="M39" s="492"/>
      <c r="N39" s="492"/>
    </row>
    <row r="40" spans="1:14">
      <c r="A40" s="1031"/>
      <c r="B40" s="1031" t="s">
        <v>18</v>
      </c>
      <c r="C40" s="811">
        <v>0</v>
      </c>
      <c r="D40" s="811">
        <v>0</v>
      </c>
      <c r="E40" s="811">
        <v>0</v>
      </c>
      <c r="F40" s="811">
        <v>0</v>
      </c>
      <c r="G40" s="811">
        <v>0</v>
      </c>
      <c r="H40" s="811">
        <v>0</v>
      </c>
      <c r="I40" s="811">
        <v>0</v>
      </c>
      <c r="J40" s="811">
        <v>0</v>
      </c>
      <c r="K40" s="811">
        <v>0</v>
      </c>
      <c r="L40" s="811">
        <v>0</v>
      </c>
      <c r="M40" s="492">
        <v>0</v>
      </c>
      <c r="N40" s="492">
        <v>0</v>
      </c>
    </row>
    <row r="41" spans="1:14" ht="13.5">
      <c r="A41" s="1031"/>
      <c r="B41" s="1031" t="s">
        <v>260</v>
      </c>
      <c r="C41" s="811">
        <v>10209</v>
      </c>
      <c r="D41" s="811">
        <v>10242</v>
      </c>
      <c r="E41" s="811">
        <f>10343-27</f>
        <v>10316</v>
      </c>
      <c r="F41" s="811">
        <f>10425-51</f>
        <v>10374</v>
      </c>
      <c r="G41" s="811">
        <v>10427</v>
      </c>
      <c r="H41" s="811">
        <v>10442</v>
      </c>
      <c r="I41" s="811">
        <v>10555</v>
      </c>
      <c r="J41" s="811">
        <v>10606</v>
      </c>
      <c r="K41" s="811">
        <v>10671</v>
      </c>
      <c r="L41" s="811">
        <v>10747</v>
      </c>
      <c r="M41" s="492">
        <v>10786</v>
      </c>
      <c r="N41" s="492">
        <v>10867</v>
      </c>
    </row>
    <row r="42" spans="1:14">
      <c r="A42" s="1031"/>
      <c r="B42" s="1031" t="s">
        <v>42</v>
      </c>
      <c r="C42" s="811">
        <v>-5613</v>
      </c>
      <c r="D42" s="811">
        <v>-5637</v>
      </c>
      <c r="E42" s="811">
        <v>-5591</v>
      </c>
      <c r="F42" s="811">
        <v>-5588</v>
      </c>
      <c r="G42" s="811">
        <v>-5572</v>
      </c>
      <c r="H42" s="811">
        <v>-5563</v>
      </c>
      <c r="I42" s="811">
        <v>-5563</v>
      </c>
      <c r="J42" s="811">
        <v>-5563</v>
      </c>
      <c r="K42" s="811">
        <v>-5563</v>
      </c>
      <c r="L42" s="811">
        <v>-5563</v>
      </c>
      <c r="M42" s="492">
        <v>-5563</v>
      </c>
      <c r="N42" s="492">
        <v>-5563</v>
      </c>
    </row>
    <row r="43" spans="1:14" ht="13.5">
      <c r="A43" s="1031"/>
      <c r="B43" s="1031" t="s">
        <v>261</v>
      </c>
      <c r="C43" s="811">
        <v>3937</v>
      </c>
      <c r="D43" s="811">
        <v>4096</v>
      </c>
      <c r="E43" s="811">
        <f>4239+27</f>
        <v>4266</v>
      </c>
      <c r="F43" s="811">
        <f>4366+51</f>
        <v>4417</v>
      </c>
      <c r="G43" s="811">
        <v>4616</v>
      </c>
      <c r="H43" s="811">
        <v>4869</v>
      </c>
      <c r="I43" s="811">
        <v>5069</v>
      </c>
      <c r="J43" s="811">
        <v>5312</v>
      </c>
      <c r="K43" s="811">
        <v>5501</v>
      </c>
      <c r="L43" s="811">
        <v>4916</v>
      </c>
      <c r="M43" s="492">
        <v>5245</v>
      </c>
      <c r="N43" s="492">
        <v>5647</v>
      </c>
    </row>
    <row r="44" spans="1:14">
      <c r="A44" s="1031"/>
      <c r="B44" s="1031" t="s">
        <v>85</v>
      </c>
      <c r="C44" s="811">
        <v>-544</v>
      </c>
      <c r="D44" s="811">
        <v>-633</v>
      </c>
      <c r="E44" s="811">
        <v>-643</v>
      </c>
      <c r="F44" s="811">
        <v>-649</v>
      </c>
      <c r="G44" s="811">
        <v>-653</v>
      </c>
      <c r="H44" s="811">
        <v>-629</v>
      </c>
      <c r="I44" s="811">
        <v>-625</v>
      </c>
      <c r="J44" s="811">
        <v>-640</v>
      </c>
      <c r="K44" s="811">
        <v>-642</v>
      </c>
      <c r="L44" s="811">
        <v>-638</v>
      </c>
      <c r="M44" s="492">
        <v>-649</v>
      </c>
      <c r="N44" s="492">
        <v>-605</v>
      </c>
    </row>
    <row r="45" spans="1:14">
      <c r="A45" s="1031"/>
      <c r="B45" s="1032" t="s">
        <v>21</v>
      </c>
      <c r="C45" s="1037">
        <f t="shared" ref="C45:H45" si="15">SUM(C40:C44)</f>
        <v>7989</v>
      </c>
      <c r="D45" s="1037">
        <f t="shared" si="15"/>
        <v>8068</v>
      </c>
      <c r="E45" s="1037">
        <f t="shared" si="15"/>
        <v>8348</v>
      </c>
      <c r="F45" s="1037">
        <f t="shared" si="15"/>
        <v>8554</v>
      </c>
      <c r="G45" s="1037">
        <f t="shared" si="15"/>
        <v>8818</v>
      </c>
      <c r="H45" s="1037">
        <f t="shared" si="15"/>
        <v>9119</v>
      </c>
      <c r="I45" s="1037">
        <f t="shared" ref="I45:J45" si="16">SUM(I40:I44)</f>
        <v>9436</v>
      </c>
      <c r="J45" s="1037">
        <f t="shared" si="16"/>
        <v>9715</v>
      </c>
      <c r="K45" s="1037">
        <f t="shared" ref="K45:L45" si="17">SUM(K40:K44)</f>
        <v>9967</v>
      </c>
      <c r="L45" s="1037">
        <f t="shared" si="17"/>
        <v>9462</v>
      </c>
      <c r="M45" s="521">
        <f t="shared" ref="M45:N45" si="18">SUM(M40:M44)</f>
        <v>9819</v>
      </c>
      <c r="N45" s="521">
        <f t="shared" si="18"/>
        <v>10346</v>
      </c>
    </row>
    <row r="46" spans="1:14">
      <c r="A46" s="1031"/>
      <c r="B46" s="1032"/>
      <c r="C46" s="1037"/>
      <c r="D46" s="1037"/>
      <c r="E46" s="1037"/>
      <c r="F46" s="1037"/>
      <c r="G46" s="1037"/>
      <c r="H46" s="1037"/>
      <c r="I46" s="1037"/>
      <c r="J46" s="1037"/>
      <c r="K46" s="1037"/>
      <c r="L46" s="1037"/>
      <c r="M46" s="521"/>
      <c r="N46" s="521"/>
    </row>
    <row r="47" spans="1:14" ht="12" thickBot="1">
      <c r="A47" s="1031"/>
      <c r="B47" s="1032" t="s">
        <v>244</v>
      </c>
      <c r="C47" s="1036">
        <f t="shared" ref="C47:D47" si="19">C38+C45</f>
        <v>14302</v>
      </c>
      <c r="D47" s="1036">
        <f t="shared" si="19"/>
        <v>15251</v>
      </c>
      <c r="E47" s="1036">
        <f t="shared" ref="E47:F47" si="20">E38+E45</f>
        <v>17302</v>
      </c>
      <c r="F47" s="1036">
        <f t="shared" si="20"/>
        <v>16607</v>
      </c>
      <c r="G47" s="1036">
        <f t="shared" ref="G47:H47" si="21">G38+G45</f>
        <v>18380</v>
      </c>
      <c r="H47" s="1036">
        <f t="shared" si="21"/>
        <v>17452</v>
      </c>
      <c r="I47" s="1036">
        <f t="shared" ref="I47" si="22">I38+I45</f>
        <v>16921</v>
      </c>
      <c r="J47" s="1036">
        <f>J38+J45</f>
        <v>16808</v>
      </c>
      <c r="K47" s="1036">
        <f>K38+K45</f>
        <v>17718</v>
      </c>
      <c r="L47" s="1036">
        <f>L38+L45</f>
        <v>18668</v>
      </c>
      <c r="M47" s="520">
        <f>M38+M45</f>
        <v>18397</v>
      </c>
      <c r="N47" s="520">
        <f>N38+N45</f>
        <v>17958</v>
      </c>
    </row>
    <row r="48" spans="1:14" ht="12" thickTop="1">
      <c r="C48" s="179"/>
      <c r="D48" s="179"/>
      <c r="E48" s="179"/>
      <c r="F48" s="179"/>
      <c r="G48" s="179"/>
      <c r="H48" s="179"/>
      <c r="I48" s="179"/>
      <c r="J48" s="179"/>
      <c r="K48" s="179"/>
      <c r="L48" s="179"/>
      <c r="M48" s="179"/>
      <c r="N48" s="179"/>
    </row>
    <row r="50" spans="1:15" ht="13.5">
      <c r="A50" s="183">
        <v>1</v>
      </c>
      <c r="B50" s="308" t="s">
        <v>169</v>
      </c>
    </row>
    <row r="51" spans="1:15">
      <c r="B51" s="308" t="s">
        <v>170</v>
      </c>
    </row>
    <row r="52" spans="1:15">
      <c r="B52" s="308" t="s">
        <v>171</v>
      </c>
    </row>
    <row r="53" spans="1:15" ht="48.65" customHeight="1">
      <c r="A53" s="335">
        <v>2</v>
      </c>
      <c r="B53" s="1094" t="s">
        <v>226</v>
      </c>
      <c r="C53" s="1094"/>
      <c r="D53" s="1094"/>
      <c r="E53" s="1094"/>
      <c r="F53" s="1094"/>
      <c r="G53" s="1094"/>
      <c r="H53" s="1094"/>
      <c r="I53" s="1094"/>
      <c r="J53" s="1094"/>
      <c r="K53" s="1094"/>
      <c r="L53" s="1094"/>
      <c r="M53" s="1094"/>
      <c r="N53" s="1094"/>
      <c r="O53" s="1094"/>
    </row>
    <row r="55" spans="1:15">
      <c r="C55" s="188"/>
      <c r="D55" s="188"/>
      <c r="E55" s="188"/>
      <c r="F55" s="188"/>
      <c r="G55" s="405"/>
      <c r="H55" s="405"/>
    </row>
    <row r="56" spans="1:15" s="609" customFormat="1">
      <c r="C56" s="747"/>
      <c r="D56" s="747"/>
      <c r="E56" s="747"/>
      <c r="F56" s="747"/>
      <c r="G56" s="778"/>
      <c r="H56" s="778"/>
      <c r="I56" s="778"/>
      <c r="J56" s="778"/>
      <c r="K56" s="778"/>
      <c r="L56" s="778"/>
      <c r="M56" s="777"/>
      <c r="N56" s="777"/>
    </row>
    <row r="57" spans="1:15" s="609" customFormat="1">
      <c r="C57" s="492"/>
      <c r="D57" s="492"/>
      <c r="E57" s="492"/>
      <c r="F57" s="492"/>
      <c r="G57" s="606"/>
      <c r="H57" s="606"/>
      <c r="I57" s="606"/>
      <c r="J57" s="606"/>
      <c r="K57" s="606"/>
      <c r="L57" s="606"/>
      <c r="M57" s="777"/>
      <c r="N57" s="777"/>
    </row>
    <row r="58" spans="1:15" s="609" customFormat="1">
      <c r="C58" s="492"/>
      <c r="D58" s="492"/>
      <c r="E58" s="492"/>
      <c r="F58" s="492"/>
      <c r="G58" s="606"/>
      <c r="H58" s="606"/>
      <c r="I58" s="606"/>
      <c r="J58" s="606"/>
      <c r="K58" s="606"/>
      <c r="L58" s="606"/>
      <c r="M58" s="777"/>
      <c r="N58" s="777"/>
    </row>
    <row r="59" spans="1:15" s="609" customFormat="1">
      <c r="C59" s="492"/>
      <c r="D59" s="492"/>
      <c r="E59" s="492"/>
      <c r="F59" s="492"/>
      <c r="G59" s="606"/>
      <c r="H59" s="606"/>
      <c r="I59" s="606"/>
      <c r="J59" s="606"/>
      <c r="K59" s="606"/>
      <c r="L59" s="606"/>
      <c r="M59" s="777"/>
      <c r="N59" s="777"/>
    </row>
    <row r="60" spans="1:15" s="609" customFormat="1">
      <c r="C60" s="492"/>
      <c r="D60" s="492"/>
      <c r="E60" s="492"/>
      <c r="F60" s="492"/>
      <c r="G60" s="606"/>
      <c r="H60" s="606"/>
      <c r="I60" s="606"/>
      <c r="J60" s="606"/>
      <c r="K60" s="606"/>
      <c r="L60" s="606"/>
      <c r="M60" s="777"/>
      <c r="N60" s="777"/>
    </row>
    <row r="61" spans="1:15" s="609" customFormat="1">
      <c r="C61" s="492"/>
      <c r="D61" s="492"/>
      <c r="E61" s="492"/>
      <c r="F61" s="492"/>
      <c r="G61" s="606"/>
      <c r="H61" s="606"/>
      <c r="I61" s="606"/>
      <c r="J61" s="606"/>
      <c r="K61" s="606"/>
      <c r="L61" s="606"/>
      <c r="M61" s="777"/>
      <c r="N61" s="777"/>
    </row>
    <row r="62" spans="1:15" s="609" customFormat="1">
      <c r="C62" s="519"/>
      <c r="D62" s="519"/>
      <c r="E62" s="519"/>
      <c r="F62" s="519"/>
      <c r="G62" s="606"/>
      <c r="H62" s="606"/>
      <c r="I62" s="606"/>
      <c r="J62" s="606"/>
      <c r="K62" s="606"/>
      <c r="L62" s="606"/>
      <c r="M62" s="777"/>
      <c r="N62" s="777"/>
    </row>
    <row r="63" spans="1:15" s="609" customFormat="1">
      <c r="C63" s="492"/>
      <c r="D63" s="492"/>
      <c r="E63" s="492"/>
      <c r="F63" s="492"/>
      <c r="G63" s="606"/>
      <c r="H63" s="606"/>
      <c r="I63" s="606"/>
      <c r="J63" s="606"/>
      <c r="K63" s="606"/>
      <c r="L63" s="606"/>
      <c r="M63" s="777"/>
      <c r="N63" s="777"/>
    </row>
    <row r="64" spans="1:15" s="609" customFormat="1">
      <c r="C64" s="492"/>
      <c r="D64" s="492"/>
      <c r="E64" s="492"/>
      <c r="F64" s="492"/>
      <c r="G64" s="606"/>
      <c r="H64" s="606"/>
      <c r="I64" s="606"/>
      <c r="J64" s="606"/>
      <c r="K64" s="606"/>
      <c r="L64" s="606"/>
      <c r="M64" s="777"/>
      <c r="N64" s="777"/>
    </row>
    <row r="65" spans="3:14" s="609" customFormat="1">
      <c r="C65" s="492"/>
      <c r="D65" s="492"/>
      <c r="E65" s="492"/>
      <c r="F65" s="492"/>
      <c r="G65" s="606"/>
      <c r="H65" s="606"/>
      <c r="I65" s="606"/>
      <c r="J65" s="606"/>
      <c r="K65" s="606"/>
      <c r="L65" s="606"/>
      <c r="M65" s="777"/>
      <c r="N65" s="777"/>
    </row>
    <row r="66" spans="3:14" s="609" customFormat="1">
      <c r="C66" s="492"/>
      <c r="D66" s="492"/>
      <c r="E66" s="492"/>
      <c r="F66" s="492"/>
      <c r="G66" s="606"/>
      <c r="H66" s="606"/>
      <c r="I66" s="606"/>
      <c r="J66" s="606"/>
      <c r="K66" s="606"/>
      <c r="L66" s="606"/>
      <c r="M66" s="777"/>
      <c r="N66" s="777"/>
    </row>
    <row r="67" spans="3:14" s="609" customFormat="1">
      <c r="C67" s="492"/>
      <c r="D67" s="492"/>
      <c r="E67" s="492"/>
      <c r="F67" s="492"/>
      <c r="G67" s="606"/>
      <c r="H67" s="606"/>
      <c r="I67" s="606"/>
      <c r="J67" s="606"/>
      <c r="K67" s="606"/>
      <c r="L67" s="606"/>
      <c r="M67" s="777"/>
      <c r="N67" s="777"/>
    </row>
    <row r="68" spans="3:14" s="609" customFormat="1">
      <c r="C68" s="492"/>
      <c r="D68" s="492"/>
      <c r="E68" s="492"/>
      <c r="F68" s="492"/>
      <c r="G68" s="606"/>
      <c r="H68" s="606"/>
      <c r="I68" s="606"/>
      <c r="J68" s="606"/>
      <c r="K68" s="606"/>
      <c r="L68" s="606"/>
      <c r="M68" s="777"/>
      <c r="N68" s="777"/>
    </row>
    <row r="69" spans="3:14" s="609" customFormat="1">
      <c r="C69" s="492"/>
      <c r="D69" s="492"/>
      <c r="E69" s="492"/>
      <c r="F69" s="492"/>
      <c r="G69" s="606"/>
      <c r="H69" s="606"/>
      <c r="I69" s="606"/>
      <c r="J69" s="606"/>
      <c r="K69" s="606"/>
      <c r="L69" s="606"/>
      <c r="M69" s="777"/>
      <c r="N69" s="777"/>
    </row>
    <row r="70" spans="3:14" s="609" customFormat="1">
      <c r="C70" s="492"/>
      <c r="D70" s="492"/>
      <c r="E70" s="492"/>
      <c r="F70" s="492"/>
      <c r="G70" s="606"/>
      <c r="H70" s="606"/>
      <c r="I70" s="606"/>
      <c r="J70" s="606"/>
      <c r="K70" s="606"/>
      <c r="L70" s="606"/>
      <c r="M70" s="777"/>
      <c r="N70" s="777"/>
    </row>
    <row r="71" spans="3:14" s="609" customFormat="1">
      <c r="C71" s="592"/>
      <c r="D71" s="592"/>
      <c r="E71" s="592"/>
      <c r="F71" s="592"/>
      <c r="G71" s="778"/>
      <c r="H71" s="778"/>
      <c r="I71" s="778"/>
      <c r="J71" s="778"/>
      <c r="K71" s="778"/>
      <c r="L71" s="778"/>
      <c r="M71" s="777"/>
      <c r="N71" s="777"/>
    </row>
    <row r="72" spans="3:14" s="609" customFormat="1">
      <c r="C72" s="519"/>
      <c r="D72" s="519"/>
      <c r="E72" s="519"/>
      <c r="F72" s="519"/>
      <c r="G72" s="606"/>
      <c r="H72" s="606"/>
      <c r="I72" s="606"/>
      <c r="J72" s="606"/>
      <c r="K72" s="606"/>
      <c r="L72" s="606"/>
      <c r="M72" s="777"/>
      <c r="N72" s="777"/>
    </row>
    <row r="73" spans="3:14" s="609" customFormat="1">
      <c r="C73" s="492"/>
      <c r="D73" s="492"/>
      <c r="E73" s="492"/>
      <c r="F73" s="492"/>
      <c r="G73" s="606"/>
      <c r="H73" s="606"/>
      <c r="I73" s="606"/>
      <c r="J73" s="606"/>
      <c r="K73" s="606"/>
      <c r="L73" s="606"/>
      <c r="M73" s="777"/>
      <c r="N73" s="777"/>
    </row>
    <row r="74" spans="3:14" s="609" customFormat="1">
      <c r="C74" s="492"/>
      <c r="D74" s="492"/>
      <c r="E74" s="492"/>
      <c r="F74" s="492"/>
      <c r="G74" s="606"/>
      <c r="H74" s="606"/>
      <c r="I74" s="606"/>
      <c r="J74" s="606"/>
      <c r="K74" s="606"/>
      <c r="L74" s="606"/>
      <c r="M74" s="777"/>
      <c r="N74" s="777"/>
    </row>
    <row r="75" spans="3:14" s="609" customFormat="1">
      <c r="C75" s="492"/>
      <c r="D75" s="492"/>
      <c r="E75" s="492"/>
      <c r="F75" s="492"/>
      <c r="G75" s="606"/>
      <c r="H75" s="606"/>
      <c r="I75" s="606"/>
      <c r="J75" s="606"/>
      <c r="K75" s="606"/>
      <c r="L75" s="606"/>
      <c r="M75" s="777"/>
      <c r="N75" s="777"/>
    </row>
    <row r="76" spans="3:14" s="609" customFormat="1">
      <c r="C76" s="491"/>
      <c r="D76" s="491"/>
      <c r="E76" s="491"/>
      <c r="F76" s="491"/>
      <c r="G76" s="778"/>
      <c r="H76" s="778"/>
      <c r="I76" s="778"/>
      <c r="J76" s="778"/>
      <c r="K76" s="778"/>
      <c r="L76" s="778"/>
      <c r="M76" s="777"/>
      <c r="N76" s="777"/>
    </row>
    <row r="77" spans="3:14" s="609" customFormat="1">
      <c r="C77" s="492"/>
      <c r="D77" s="492"/>
      <c r="E77" s="492"/>
      <c r="F77" s="492"/>
      <c r="G77" s="606"/>
      <c r="H77" s="606"/>
      <c r="I77" s="606"/>
      <c r="J77" s="606"/>
      <c r="K77" s="606"/>
      <c r="L77" s="606"/>
      <c r="M77" s="777"/>
      <c r="N77" s="777"/>
    </row>
    <row r="78" spans="3:14" s="609" customFormat="1">
      <c r="C78" s="492"/>
      <c r="D78" s="492"/>
      <c r="E78" s="492"/>
      <c r="F78" s="492"/>
      <c r="G78" s="606"/>
      <c r="H78" s="606"/>
      <c r="I78" s="606"/>
      <c r="J78" s="606"/>
      <c r="K78" s="606"/>
      <c r="L78" s="606"/>
      <c r="M78" s="777"/>
      <c r="N78" s="777"/>
    </row>
    <row r="79" spans="3:14" s="609" customFormat="1">
      <c r="C79" s="492"/>
      <c r="D79" s="492"/>
      <c r="E79" s="492"/>
      <c r="F79" s="492"/>
      <c r="G79" s="606"/>
      <c r="H79" s="606"/>
      <c r="I79" s="606"/>
      <c r="J79" s="606"/>
      <c r="K79" s="606"/>
      <c r="L79" s="606"/>
      <c r="M79" s="777"/>
      <c r="N79" s="777"/>
    </row>
    <row r="80" spans="3:14" s="609" customFormat="1">
      <c r="C80" s="519"/>
      <c r="D80" s="519"/>
      <c r="E80" s="519"/>
      <c r="F80" s="519"/>
      <c r="G80" s="606"/>
      <c r="H80" s="606"/>
      <c r="I80" s="606"/>
      <c r="J80" s="606"/>
      <c r="K80" s="606"/>
      <c r="L80" s="606"/>
      <c r="M80" s="777"/>
      <c r="N80" s="777"/>
    </row>
    <row r="81" spans="3:14" s="609" customFormat="1">
      <c r="C81" s="492"/>
      <c r="D81" s="492"/>
      <c r="E81" s="492"/>
      <c r="F81" s="492"/>
      <c r="G81" s="606"/>
      <c r="H81" s="606"/>
      <c r="I81" s="606"/>
      <c r="J81" s="606"/>
      <c r="K81" s="606"/>
      <c r="L81" s="606"/>
      <c r="M81" s="777"/>
      <c r="N81" s="777"/>
    </row>
    <row r="82" spans="3:14" s="609" customFormat="1">
      <c r="C82" s="492"/>
      <c r="D82" s="492"/>
      <c r="E82" s="492"/>
      <c r="F82" s="492"/>
      <c r="G82" s="606"/>
      <c r="H82" s="606"/>
      <c r="I82" s="606"/>
      <c r="J82" s="606"/>
      <c r="K82" s="606"/>
      <c r="L82" s="606"/>
      <c r="M82" s="777"/>
      <c r="N82" s="777"/>
    </row>
    <row r="83" spans="3:14" s="609" customFormat="1">
      <c r="C83" s="492"/>
      <c r="D83" s="492"/>
      <c r="E83" s="492"/>
      <c r="F83" s="492"/>
      <c r="G83" s="606"/>
      <c r="H83" s="606"/>
      <c r="I83" s="606"/>
      <c r="J83" s="606"/>
      <c r="K83" s="606"/>
      <c r="L83" s="606"/>
      <c r="M83" s="777"/>
      <c r="N83" s="777"/>
    </row>
    <row r="84" spans="3:14" s="609" customFormat="1">
      <c r="C84" s="492"/>
      <c r="D84" s="492"/>
      <c r="E84" s="492"/>
      <c r="F84" s="492"/>
      <c r="G84" s="606"/>
      <c r="H84" s="606"/>
      <c r="I84" s="606"/>
      <c r="J84" s="606"/>
      <c r="K84" s="606"/>
      <c r="L84" s="606"/>
      <c r="M84" s="777"/>
      <c r="N84" s="777"/>
    </row>
    <row r="85" spans="3:14" s="609" customFormat="1">
      <c r="C85" s="519"/>
      <c r="D85" s="519"/>
      <c r="E85" s="519"/>
      <c r="F85" s="519"/>
      <c r="G85" s="606"/>
      <c r="H85" s="606"/>
      <c r="I85" s="606"/>
      <c r="J85" s="606"/>
      <c r="K85" s="606"/>
      <c r="L85" s="606"/>
      <c r="M85" s="777"/>
      <c r="N85" s="777"/>
    </row>
    <row r="86" spans="3:14" s="609" customFormat="1">
      <c r="C86" s="492"/>
      <c r="D86" s="492"/>
      <c r="E86" s="492"/>
      <c r="F86" s="492"/>
      <c r="G86" s="606"/>
      <c r="H86" s="606"/>
      <c r="I86" s="606"/>
      <c r="J86" s="606"/>
      <c r="K86" s="606"/>
      <c r="L86" s="606"/>
      <c r="M86" s="777"/>
      <c r="N86" s="777"/>
    </row>
    <row r="87" spans="3:14" s="609" customFormat="1">
      <c r="C87" s="492"/>
      <c r="D87" s="492"/>
      <c r="E87" s="492"/>
      <c r="F87" s="492"/>
      <c r="G87" s="606"/>
      <c r="H87" s="606"/>
      <c r="I87" s="606"/>
      <c r="J87" s="606"/>
      <c r="K87" s="606"/>
      <c r="L87" s="606"/>
      <c r="M87" s="777"/>
      <c r="N87" s="777"/>
    </row>
    <row r="88" spans="3:14" s="609" customFormat="1">
      <c r="C88" s="492"/>
      <c r="D88" s="492"/>
      <c r="E88" s="492"/>
      <c r="F88" s="492"/>
      <c r="G88" s="606"/>
      <c r="H88" s="606"/>
      <c r="I88" s="606"/>
      <c r="J88" s="606"/>
      <c r="K88" s="606"/>
      <c r="L88" s="606"/>
      <c r="M88" s="777"/>
      <c r="N88" s="777"/>
    </row>
    <row r="89" spans="3:14" s="609" customFormat="1">
      <c r="C89" s="492"/>
      <c r="D89" s="492"/>
      <c r="E89" s="492"/>
      <c r="F89" s="492"/>
      <c r="G89" s="606"/>
      <c r="H89" s="606"/>
      <c r="I89" s="606"/>
      <c r="J89" s="606"/>
      <c r="K89" s="606"/>
      <c r="L89" s="606"/>
      <c r="M89" s="777"/>
      <c r="N89" s="777"/>
    </row>
    <row r="90" spans="3:14" s="609" customFormat="1">
      <c r="C90" s="492"/>
      <c r="D90" s="492"/>
      <c r="E90" s="492"/>
      <c r="F90" s="492"/>
      <c r="G90" s="606"/>
      <c r="H90" s="606"/>
      <c r="I90" s="606"/>
      <c r="J90" s="606"/>
      <c r="K90" s="606"/>
      <c r="L90" s="606"/>
      <c r="M90" s="777"/>
      <c r="N90" s="777"/>
    </row>
    <row r="91" spans="3:14" s="609" customFormat="1">
      <c r="C91" s="492"/>
      <c r="D91" s="492"/>
      <c r="E91" s="492"/>
      <c r="F91" s="492"/>
      <c r="G91" s="606"/>
      <c r="H91" s="606"/>
      <c r="I91" s="606"/>
      <c r="J91" s="606"/>
      <c r="K91" s="606"/>
      <c r="L91" s="606"/>
      <c r="M91" s="777"/>
      <c r="N91" s="777"/>
    </row>
    <row r="92" spans="3:14" s="609" customFormat="1">
      <c r="C92" s="519"/>
      <c r="D92" s="519"/>
      <c r="E92" s="519"/>
      <c r="F92" s="519"/>
      <c r="G92" s="606"/>
      <c r="H92" s="606"/>
      <c r="I92" s="606"/>
      <c r="J92" s="606"/>
      <c r="K92" s="606"/>
      <c r="L92" s="606"/>
      <c r="M92" s="777"/>
      <c r="N92" s="777"/>
    </row>
    <row r="93" spans="3:14" s="609" customFormat="1">
      <c r="C93" s="519"/>
      <c r="D93" s="519"/>
      <c r="E93" s="519"/>
      <c r="F93" s="519"/>
      <c r="G93" s="606"/>
      <c r="H93" s="606"/>
      <c r="I93" s="606"/>
      <c r="J93" s="606"/>
      <c r="K93" s="606"/>
      <c r="L93" s="606"/>
      <c r="M93" s="777"/>
      <c r="N93" s="777"/>
    </row>
    <row r="94" spans="3:14" s="609" customFormat="1">
      <c r="C94" s="592"/>
      <c r="D94" s="592"/>
      <c r="E94" s="592"/>
      <c r="F94" s="592"/>
      <c r="G94" s="778"/>
      <c r="H94" s="778"/>
      <c r="I94" s="778"/>
      <c r="J94" s="778"/>
      <c r="K94" s="778"/>
      <c r="L94" s="778"/>
      <c r="M94" s="777"/>
      <c r="N94" s="777"/>
    </row>
    <row r="95" spans="3:14" s="609" customFormat="1">
      <c r="C95" s="606"/>
      <c r="D95" s="606"/>
      <c r="E95" s="606"/>
      <c r="F95" s="606"/>
      <c r="G95" s="606"/>
      <c r="H95" s="606"/>
      <c r="I95" s="606"/>
      <c r="J95" s="777"/>
      <c r="K95" s="777"/>
      <c r="L95" s="777"/>
      <c r="M95" s="777"/>
      <c r="N95" s="777"/>
    </row>
    <row r="96" spans="3:14" s="609" customFormat="1">
      <c r="C96" s="778"/>
      <c r="D96" s="778"/>
      <c r="E96" s="778"/>
      <c r="F96" s="778"/>
      <c r="G96" s="778"/>
      <c r="H96" s="778"/>
      <c r="I96" s="778"/>
      <c r="J96" s="777"/>
      <c r="K96" s="777"/>
      <c r="L96" s="777"/>
      <c r="M96" s="777"/>
      <c r="N96" s="777"/>
    </row>
    <row r="97" spans="3:14" s="609" customFormat="1">
      <c r="C97" s="777"/>
      <c r="D97" s="777"/>
      <c r="E97" s="777"/>
      <c r="F97" s="777"/>
      <c r="G97" s="777"/>
      <c r="H97" s="777"/>
      <c r="I97" s="777"/>
      <c r="J97" s="777"/>
      <c r="K97" s="777"/>
      <c r="L97" s="777"/>
      <c r="M97" s="749"/>
      <c r="N97" s="749"/>
    </row>
    <row r="98" spans="3:14" s="609" customFormat="1">
      <c r="C98" s="777"/>
      <c r="D98" s="777"/>
      <c r="E98" s="777"/>
      <c r="F98" s="777"/>
      <c r="G98" s="777"/>
      <c r="H98" s="777"/>
      <c r="I98" s="777"/>
      <c r="J98" s="777"/>
      <c r="K98" s="777"/>
      <c r="L98" s="777"/>
      <c r="M98" s="749"/>
      <c r="N98" s="749"/>
    </row>
    <row r="99" spans="3:14" s="609" customFormat="1">
      <c r="C99" s="777"/>
      <c r="D99" s="777"/>
      <c r="E99" s="777"/>
      <c r="F99" s="777"/>
      <c r="G99" s="777"/>
      <c r="H99" s="777"/>
      <c r="I99" s="777"/>
      <c r="J99" s="777"/>
      <c r="K99" s="777"/>
      <c r="L99" s="777"/>
      <c r="M99" s="749"/>
      <c r="N99" s="749"/>
    </row>
    <row r="100" spans="3:14" s="609" customFormat="1">
      <c r="C100" s="777"/>
      <c r="D100" s="777"/>
      <c r="E100" s="777"/>
      <c r="F100" s="777"/>
      <c r="G100" s="777"/>
      <c r="H100" s="777"/>
      <c r="I100" s="777"/>
      <c r="J100" s="777"/>
      <c r="K100" s="777"/>
      <c r="L100" s="777"/>
      <c r="M100" s="749"/>
      <c r="N100" s="749"/>
    </row>
    <row r="101" spans="3:14" s="609" customFormat="1">
      <c r="C101" s="777"/>
      <c r="D101" s="777"/>
      <c r="E101" s="777"/>
      <c r="F101" s="777"/>
      <c r="G101" s="777"/>
      <c r="H101" s="777"/>
      <c r="I101" s="777"/>
      <c r="J101" s="777"/>
      <c r="K101" s="777"/>
      <c r="L101" s="777"/>
      <c r="M101" s="749"/>
      <c r="N101" s="749"/>
    </row>
    <row r="102" spans="3:14" s="609" customFormat="1">
      <c r="C102" s="777"/>
      <c r="D102" s="777"/>
      <c r="E102" s="777"/>
      <c r="F102" s="777"/>
      <c r="G102" s="777"/>
      <c r="H102" s="777"/>
      <c r="I102" s="777"/>
      <c r="J102" s="777"/>
      <c r="K102" s="777"/>
      <c r="L102" s="777"/>
      <c r="M102" s="749"/>
      <c r="N102" s="749"/>
    </row>
    <row r="103" spans="3:14" s="609" customFormat="1">
      <c r="C103" s="777"/>
      <c r="D103" s="777"/>
      <c r="E103" s="777"/>
      <c r="F103" s="777"/>
      <c r="G103" s="777"/>
      <c r="H103" s="777"/>
      <c r="I103" s="777"/>
      <c r="J103" s="777"/>
      <c r="K103" s="777"/>
      <c r="L103" s="777"/>
      <c r="M103" s="749"/>
      <c r="N103" s="749"/>
    </row>
    <row r="104" spans="3:14" s="609" customFormat="1">
      <c r="C104" s="777"/>
      <c r="D104" s="777"/>
      <c r="E104" s="777"/>
      <c r="F104" s="777"/>
      <c r="G104" s="777"/>
      <c r="H104" s="777"/>
      <c r="I104" s="777"/>
      <c r="J104" s="777"/>
      <c r="K104" s="777"/>
      <c r="L104" s="777"/>
      <c r="M104" s="749"/>
      <c r="N104" s="749"/>
    </row>
    <row r="105" spans="3:14" s="609" customFormat="1">
      <c r="C105" s="777"/>
      <c r="D105" s="777"/>
      <c r="E105" s="777"/>
      <c r="F105" s="777"/>
      <c r="G105" s="777"/>
      <c r="H105" s="777"/>
      <c r="I105" s="777"/>
      <c r="J105" s="777"/>
      <c r="K105" s="777"/>
      <c r="L105" s="777"/>
      <c r="M105" s="749"/>
      <c r="N105" s="749"/>
    </row>
    <row r="106" spans="3:14" s="609" customFormat="1">
      <c r="C106" s="777"/>
      <c r="D106" s="777"/>
      <c r="E106" s="777"/>
      <c r="F106" s="777"/>
      <c r="G106" s="777"/>
      <c r="H106" s="777"/>
      <c r="I106" s="777"/>
      <c r="J106" s="777"/>
      <c r="K106" s="777"/>
      <c r="L106" s="777"/>
      <c r="M106" s="749"/>
      <c r="N106" s="749"/>
    </row>
    <row r="107" spans="3:14" s="609" customFormat="1">
      <c r="C107" s="777"/>
      <c r="D107" s="777"/>
      <c r="E107" s="777"/>
      <c r="F107" s="777"/>
      <c r="G107" s="777"/>
      <c r="H107" s="777"/>
      <c r="I107" s="777"/>
      <c r="J107" s="777"/>
      <c r="K107" s="777"/>
      <c r="L107" s="777"/>
      <c r="M107" s="749"/>
      <c r="N107" s="749"/>
    </row>
    <row r="108" spans="3:14" s="609" customFormat="1">
      <c r="C108" s="777"/>
      <c r="D108" s="777"/>
      <c r="E108" s="777"/>
      <c r="F108" s="777"/>
      <c r="G108" s="777"/>
      <c r="H108" s="777"/>
      <c r="I108" s="777"/>
      <c r="J108" s="777"/>
      <c r="K108" s="777"/>
      <c r="L108" s="777"/>
      <c r="M108" s="749"/>
      <c r="N108" s="749"/>
    </row>
    <row r="109" spans="3:14" s="609" customFormat="1">
      <c r="C109" s="777"/>
      <c r="D109" s="777"/>
      <c r="E109" s="777"/>
      <c r="F109" s="777"/>
      <c r="G109" s="777"/>
      <c r="H109" s="777"/>
      <c r="I109" s="777"/>
      <c r="J109" s="777"/>
      <c r="K109" s="777"/>
      <c r="L109" s="777"/>
      <c r="M109" s="749"/>
      <c r="N109" s="749"/>
    </row>
    <row r="110" spans="3:14" s="609" customFormat="1">
      <c r="C110" s="777"/>
      <c r="D110" s="777"/>
      <c r="E110" s="777"/>
      <c r="F110" s="777"/>
      <c r="G110" s="777"/>
      <c r="H110" s="777"/>
      <c r="I110" s="777"/>
      <c r="J110" s="777"/>
      <c r="K110" s="777"/>
      <c r="L110" s="777"/>
      <c r="M110" s="749"/>
      <c r="N110" s="749"/>
    </row>
    <row r="111" spans="3:14" s="609" customFormat="1">
      <c r="C111" s="777"/>
      <c r="D111" s="777"/>
      <c r="E111" s="777"/>
      <c r="F111" s="777"/>
      <c r="G111" s="777"/>
      <c r="H111" s="777"/>
      <c r="I111" s="777"/>
      <c r="J111" s="777"/>
      <c r="K111" s="777"/>
      <c r="L111" s="777"/>
      <c r="M111" s="749"/>
      <c r="N111" s="749"/>
    </row>
    <row r="112" spans="3:14" s="609" customFormat="1">
      <c r="C112" s="777"/>
      <c r="D112" s="777"/>
      <c r="E112" s="777"/>
      <c r="F112" s="777"/>
      <c r="G112" s="777"/>
      <c r="H112" s="777"/>
      <c r="I112" s="777"/>
      <c r="J112" s="777"/>
      <c r="K112" s="777"/>
      <c r="L112" s="777"/>
      <c r="M112" s="749"/>
      <c r="N112" s="749"/>
    </row>
    <row r="113" spans="3:14" s="609" customFormat="1">
      <c r="C113" s="777"/>
      <c r="D113" s="777"/>
      <c r="E113" s="777"/>
      <c r="F113" s="777"/>
      <c r="G113" s="777"/>
      <c r="H113" s="777"/>
      <c r="I113" s="777"/>
      <c r="J113" s="777"/>
      <c r="K113" s="777"/>
      <c r="L113" s="777"/>
      <c r="M113" s="749"/>
      <c r="N113" s="749"/>
    </row>
    <row r="114" spans="3:14" s="609" customFormat="1">
      <c r="C114" s="777"/>
      <c r="D114" s="777"/>
      <c r="E114" s="777"/>
      <c r="F114" s="777"/>
      <c r="G114" s="777"/>
      <c r="H114" s="777"/>
      <c r="I114" s="777"/>
      <c r="J114" s="777"/>
      <c r="K114" s="777"/>
      <c r="L114" s="777"/>
      <c r="M114" s="749"/>
      <c r="N114" s="749"/>
    </row>
    <row r="115" spans="3:14" s="609" customFormat="1">
      <c r="C115" s="777"/>
      <c r="D115" s="777"/>
      <c r="E115" s="777"/>
      <c r="F115" s="777"/>
      <c r="G115" s="777"/>
      <c r="H115" s="777"/>
      <c r="I115" s="777"/>
      <c r="J115" s="777"/>
      <c r="K115" s="777"/>
      <c r="L115" s="777"/>
      <c r="M115" s="749"/>
      <c r="N115" s="749"/>
    </row>
    <row r="116" spans="3:14" s="609" customFormat="1">
      <c r="C116" s="777"/>
      <c r="D116" s="777"/>
      <c r="E116" s="777"/>
      <c r="F116" s="777"/>
      <c r="G116" s="777"/>
      <c r="H116" s="777"/>
      <c r="I116" s="777"/>
      <c r="J116" s="777"/>
      <c r="K116" s="777"/>
      <c r="L116" s="777"/>
      <c r="M116" s="749"/>
      <c r="N116" s="749"/>
    </row>
    <row r="117" spans="3:14" s="609" customFormat="1">
      <c r="C117" s="777"/>
      <c r="D117" s="777"/>
      <c r="E117" s="777"/>
      <c r="F117" s="777"/>
      <c r="G117" s="777"/>
      <c r="H117" s="777"/>
      <c r="I117" s="777"/>
      <c r="J117" s="777"/>
      <c r="K117" s="777"/>
      <c r="L117" s="777"/>
      <c r="M117" s="749"/>
      <c r="N117" s="749"/>
    </row>
    <row r="118" spans="3:14" s="609" customFormat="1">
      <c r="C118" s="777"/>
      <c r="D118" s="777"/>
      <c r="E118" s="777"/>
      <c r="F118" s="777"/>
      <c r="G118" s="777"/>
      <c r="H118" s="777"/>
      <c r="I118" s="777"/>
      <c r="J118" s="777"/>
      <c r="K118" s="777"/>
      <c r="L118" s="777"/>
      <c r="M118" s="749"/>
      <c r="N118" s="749"/>
    </row>
    <row r="119" spans="3:14" s="609" customFormat="1">
      <c r="C119" s="777"/>
      <c r="D119" s="777"/>
      <c r="E119" s="777"/>
      <c r="F119" s="777"/>
      <c r="G119" s="777"/>
      <c r="H119" s="777"/>
      <c r="I119" s="777"/>
      <c r="J119" s="777"/>
      <c r="K119" s="777"/>
      <c r="L119" s="777"/>
      <c r="M119" s="749"/>
      <c r="N119" s="749"/>
    </row>
    <row r="120" spans="3:14" s="609" customFormat="1">
      <c r="C120" s="777"/>
      <c r="D120" s="777"/>
      <c r="E120" s="777"/>
      <c r="F120" s="777"/>
      <c r="G120" s="777"/>
      <c r="H120" s="777"/>
      <c r="I120" s="777"/>
      <c r="J120" s="777"/>
      <c r="K120" s="777"/>
      <c r="L120" s="777"/>
      <c r="M120" s="749"/>
      <c r="N120" s="749"/>
    </row>
    <row r="121" spans="3:14" s="609" customFormat="1">
      <c r="C121" s="777"/>
      <c r="D121" s="777"/>
      <c r="E121" s="777"/>
      <c r="F121" s="777"/>
      <c r="G121" s="777"/>
      <c r="H121" s="777"/>
      <c r="I121" s="777"/>
      <c r="J121" s="777"/>
      <c r="K121" s="777"/>
      <c r="L121" s="777"/>
      <c r="M121" s="749"/>
      <c r="N121" s="749"/>
    </row>
    <row r="122" spans="3:14" s="609" customFormat="1">
      <c r="C122" s="777"/>
      <c r="D122" s="777"/>
      <c r="E122" s="777"/>
      <c r="F122" s="777"/>
      <c r="G122" s="777"/>
      <c r="H122" s="777"/>
      <c r="I122" s="777"/>
      <c r="J122" s="777"/>
      <c r="K122" s="777"/>
      <c r="L122" s="777"/>
      <c r="M122" s="749"/>
      <c r="N122" s="749"/>
    </row>
    <row r="123" spans="3:14" s="609" customFormat="1">
      <c r="C123" s="777"/>
      <c r="D123" s="777"/>
      <c r="E123" s="777"/>
      <c r="F123" s="777"/>
      <c r="G123" s="777"/>
      <c r="H123" s="777"/>
      <c r="I123" s="777"/>
      <c r="J123" s="777"/>
      <c r="K123" s="777"/>
      <c r="L123" s="777"/>
      <c r="M123" s="749"/>
      <c r="N123" s="749"/>
    </row>
    <row r="124" spans="3:14" s="609" customFormat="1">
      <c r="C124" s="777"/>
      <c r="D124" s="777"/>
      <c r="E124" s="777"/>
      <c r="F124" s="777"/>
      <c r="G124" s="777"/>
      <c r="H124" s="777"/>
      <c r="I124" s="777"/>
      <c r="J124" s="777"/>
      <c r="K124" s="777"/>
      <c r="L124" s="777"/>
      <c r="M124" s="749"/>
      <c r="N124" s="749"/>
    </row>
    <row r="125" spans="3:14" s="609" customFormat="1">
      <c r="C125" s="777"/>
      <c r="D125" s="777"/>
      <c r="E125" s="777"/>
      <c r="F125" s="777"/>
      <c r="G125" s="777"/>
      <c r="H125" s="777"/>
      <c r="I125" s="777"/>
      <c r="J125" s="777"/>
      <c r="K125" s="777"/>
      <c r="L125" s="777"/>
      <c r="M125" s="749"/>
      <c r="N125" s="749"/>
    </row>
    <row r="126" spans="3:14" s="609" customFormat="1">
      <c r="C126" s="777"/>
      <c r="D126" s="777"/>
      <c r="E126" s="777"/>
      <c r="F126" s="777"/>
      <c r="G126" s="777"/>
      <c r="H126" s="777"/>
      <c r="I126" s="777"/>
      <c r="J126" s="777"/>
      <c r="K126" s="777"/>
      <c r="L126" s="777"/>
      <c r="M126" s="749"/>
      <c r="N126" s="749"/>
    </row>
    <row r="127" spans="3:14" s="609" customFormat="1">
      <c r="C127" s="777"/>
      <c r="D127" s="777"/>
      <c r="E127" s="777"/>
      <c r="F127" s="777"/>
      <c r="G127" s="777"/>
      <c r="H127" s="777"/>
      <c r="I127" s="777"/>
      <c r="J127" s="777"/>
      <c r="K127" s="777"/>
      <c r="L127" s="777"/>
      <c r="M127" s="749"/>
      <c r="N127" s="749"/>
    </row>
    <row r="128" spans="3:14" s="609" customFormat="1">
      <c r="C128" s="777"/>
      <c r="D128" s="777"/>
      <c r="E128" s="777"/>
      <c r="F128" s="777"/>
      <c r="G128" s="777"/>
      <c r="H128" s="777"/>
      <c r="I128" s="777"/>
      <c r="J128" s="777"/>
      <c r="K128" s="777"/>
      <c r="L128" s="777"/>
      <c r="M128" s="749"/>
      <c r="N128" s="749"/>
    </row>
    <row r="129" spans="3:14" s="609" customFormat="1">
      <c r="C129" s="777"/>
      <c r="D129" s="777"/>
      <c r="E129" s="777"/>
      <c r="F129" s="777"/>
      <c r="G129" s="777"/>
      <c r="H129" s="777"/>
      <c r="I129" s="777"/>
      <c r="J129" s="777"/>
      <c r="K129" s="777"/>
      <c r="L129" s="777"/>
      <c r="M129" s="749"/>
      <c r="N129" s="749"/>
    </row>
    <row r="130" spans="3:14" s="609" customFormat="1">
      <c r="C130" s="777"/>
      <c r="D130" s="777"/>
      <c r="E130" s="777"/>
      <c r="F130" s="777"/>
      <c r="G130" s="777"/>
      <c r="H130" s="777"/>
      <c r="I130" s="777"/>
      <c r="J130" s="777"/>
      <c r="K130" s="777"/>
      <c r="L130" s="777"/>
      <c r="M130" s="749"/>
      <c r="N130" s="749"/>
    </row>
    <row r="131" spans="3:14" s="609" customFormat="1">
      <c r="C131" s="777"/>
      <c r="D131" s="777"/>
      <c r="E131" s="777"/>
      <c r="F131" s="777"/>
      <c r="G131" s="777"/>
      <c r="H131" s="777"/>
      <c r="I131" s="777"/>
      <c r="J131" s="777"/>
      <c r="K131" s="777"/>
      <c r="L131" s="777"/>
      <c r="M131" s="749"/>
      <c r="N131" s="749"/>
    </row>
    <row r="132" spans="3:14" s="609" customFormat="1">
      <c r="C132" s="777"/>
      <c r="D132" s="777"/>
      <c r="E132" s="777"/>
      <c r="F132" s="777"/>
      <c r="G132" s="777"/>
      <c r="H132" s="777"/>
      <c r="I132" s="777"/>
      <c r="J132" s="777"/>
      <c r="K132" s="777"/>
      <c r="L132" s="777"/>
      <c r="M132" s="749"/>
      <c r="N132" s="749"/>
    </row>
    <row r="133" spans="3:14" s="609" customFormat="1">
      <c r="C133" s="777"/>
      <c r="D133" s="777"/>
      <c r="E133" s="777"/>
      <c r="F133" s="777"/>
      <c r="G133" s="777"/>
      <c r="H133" s="777"/>
      <c r="I133" s="777"/>
      <c r="J133" s="777"/>
      <c r="K133" s="777"/>
      <c r="L133" s="777"/>
      <c r="M133" s="749"/>
      <c r="N133" s="749"/>
    </row>
    <row r="134" spans="3:14" s="609" customFormat="1">
      <c r="C134" s="777"/>
      <c r="D134" s="777"/>
      <c r="E134" s="777"/>
      <c r="F134" s="777"/>
      <c r="G134" s="777"/>
      <c r="H134" s="777"/>
      <c r="I134" s="777"/>
      <c r="J134" s="777"/>
      <c r="K134" s="777"/>
      <c r="L134" s="777"/>
      <c r="M134" s="749"/>
      <c r="N134" s="749"/>
    </row>
    <row r="135" spans="3:14" s="609" customFormat="1">
      <c r="C135" s="777"/>
      <c r="D135" s="777"/>
      <c r="E135" s="777"/>
      <c r="F135" s="777"/>
      <c r="G135" s="777"/>
      <c r="H135" s="777"/>
      <c r="I135" s="777"/>
      <c r="J135" s="777"/>
      <c r="K135" s="777"/>
      <c r="L135" s="777"/>
      <c r="M135" s="777"/>
      <c r="N135" s="777"/>
    </row>
    <row r="136" spans="3:14" s="609" customFormat="1">
      <c r="C136" s="777"/>
      <c r="D136" s="777"/>
      <c r="E136" s="777"/>
      <c r="F136" s="777"/>
      <c r="G136" s="777"/>
      <c r="H136" s="777"/>
      <c r="I136" s="777"/>
      <c r="J136" s="777"/>
      <c r="K136" s="777"/>
      <c r="L136" s="777"/>
      <c r="M136" s="777"/>
      <c r="N136" s="777"/>
    </row>
    <row r="137" spans="3:14" s="609" customFormat="1">
      <c r="C137" s="777"/>
      <c r="D137" s="777"/>
      <c r="E137" s="777"/>
      <c r="F137" s="777"/>
      <c r="G137" s="777"/>
      <c r="H137" s="777"/>
      <c r="I137" s="777"/>
      <c r="J137" s="777"/>
      <c r="K137" s="777"/>
      <c r="L137" s="777"/>
      <c r="M137" s="777"/>
      <c r="N137" s="777"/>
    </row>
    <row r="138" spans="3:14" s="609" customFormat="1">
      <c r="C138" s="777"/>
      <c r="D138" s="777"/>
      <c r="E138" s="777"/>
      <c r="F138" s="777"/>
      <c r="G138" s="777"/>
      <c r="H138" s="777"/>
      <c r="I138" s="777"/>
      <c r="J138" s="777"/>
      <c r="K138" s="777"/>
      <c r="L138" s="777"/>
      <c r="M138" s="777"/>
      <c r="N138" s="777"/>
    </row>
    <row r="139" spans="3:14" s="609" customFormat="1">
      <c r="C139" s="777"/>
      <c r="D139" s="777"/>
      <c r="E139" s="777"/>
      <c r="F139" s="777"/>
      <c r="G139" s="777"/>
      <c r="H139" s="777"/>
      <c r="I139" s="777"/>
      <c r="J139" s="777"/>
      <c r="K139" s="777"/>
      <c r="L139" s="777"/>
      <c r="M139" s="777"/>
      <c r="N139" s="777"/>
    </row>
    <row r="140" spans="3:14" s="609" customFormat="1">
      <c r="C140" s="777"/>
      <c r="D140" s="777"/>
      <c r="E140" s="777"/>
      <c r="F140" s="777"/>
      <c r="G140" s="777"/>
      <c r="H140" s="777"/>
      <c r="I140" s="777"/>
      <c r="J140" s="777"/>
      <c r="K140" s="777"/>
      <c r="L140" s="777"/>
      <c r="M140" s="777"/>
      <c r="N140" s="777"/>
    </row>
    <row r="141" spans="3:14" s="609" customFormat="1">
      <c r="C141" s="777"/>
      <c r="D141" s="777"/>
      <c r="E141" s="777"/>
      <c r="F141" s="777"/>
      <c r="G141" s="777"/>
      <c r="H141" s="777"/>
      <c r="I141" s="777"/>
      <c r="J141" s="777"/>
      <c r="K141" s="777"/>
      <c r="L141" s="777"/>
      <c r="M141" s="777"/>
      <c r="N141" s="777"/>
    </row>
    <row r="142" spans="3:14" s="609" customFormat="1">
      <c r="C142" s="777"/>
      <c r="D142" s="777"/>
      <c r="E142" s="777"/>
      <c r="F142" s="777"/>
      <c r="G142" s="777"/>
      <c r="H142" s="777"/>
      <c r="I142" s="777"/>
      <c r="J142" s="777"/>
      <c r="K142" s="777"/>
      <c r="L142" s="777"/>
      <c r="M142" s="777"/>
      <c r="N142" s="777"/>
    </row>
    <row r="143" spans="3:14" s="609" customFormat="1">
      <c r="C143" s="777"/>
      <c r="D143" s="777"/>
      <c r="E143" s="777"/>
      <c r="F143" s="777"/>
      <c r="G143" s="777"/>
      <c r="H143" s="777"/>
      <c r="I143" s="777"/>
      <c r="J143" s="777"/>
      <c r="K143" s="777"/>
      <c r="L143" s="777"/>
      <c r="M143" s="777"/>
      <c r="N143" s="777"/>
    </row>
    <row r="144" spans="3:14" s="609" customFormat="1">
      <c r="C144" s="777"/>
      <c r="D144" s="777"/>
      <c r="E144" s="777"/>
      <c r="F144" s="777"/>
      <c r="G144" s="777"/>
      <c r="H144" s="777"/>
      <c r="I144" s="777"/>
      <c r="J144" s="777"/>
      <c r="K144" s="777"/>
      <c r="L144" s="777"/>
      <c r="M144" s="777"/>
      <c r="N144" s="777"/>
    </row>
    <row r="145" spans="3:14" s="609" customFormat="1">
      <c r="C145" s="777"/>
      <c r="D145" s="777"/>
      <c r="E145" s="777"/>
      <c r="F145" s="777"/>
      <c r="G145" s="777"/>
      <c r="H145" s="777"/>
      <c r="I145" s="777"/>
      <c r="J145" s="777"/>
      <c r="K145" s="777"/>
      <c r="L145" s="777"/>
      <c r="M145" s="777"/>
      <c r="N145" s="777"/>
    </row>
    <row r="146" spans="3:14" s="609" customFormat="1">
      <c r="C146" s="777"/>
      <c r="D146" s="777"/>
      <c r="E146" s="777"/>
      <c r="F146" s="777"/>
      <c r="G146" s="777"/>
      <c r="H146" s="777"/>
      <c r="I146" s="777"/>
      <c r="J146" s="777"/>
      <c r="K146" s="777"/>
      <c r="L146" s="777"/>
      <c r="M146" s="777"/>
      <c r="N146" s="777"/>
    </row>
    <row r="147" spans="3:14" s="609" customFormat="1">
      <c r="C147" s="777"/>
      <c r="D147" s="777"/>
      <c r="E147" s="777"/>
      <c r="F147" s="777"/>
      <c r="G147" s="777"/>
      <c r="H147" s="777"/>
      <c r="I147" s="777"/>
      <c r="J147" s="777"/>
      <c r="K147" s="777"/>
      <c r="L147" s="777"/>
      <c r="M147" s="777"/>
      <c r="N147" s="777"/>
    </row>
    <row r="148" spans="3:14" s="609" customFormat="1">
      <c r="C148" s="777"/>
      <c r="D148" s="777"/>
      <c r="E148" s="777"/>
      <c r="F148" s="777"/>
      <c r="G148" s="777"/>
      <c r="H148" s="777"/>
      <c r="I148" s="777"/>
      <c r="J148" s="777"/>
      <c r="K148" s="777"/>
      <c r="L148" s="777"/>
      <c r="M148" s="777"/>
      <c r="N148" s="777"/>
    </row>
    <row r="149" spans="3:14" s="609" customFormat="1">
      <c r="C149" s="777"/>
      <c r="D149" s="777"/>
      <c r="E149" s="777"/>
      <c r="F149" s="777"/>
      <c r="G149" s="777"/>
      <c r="H149" s="777"/>
      <c r="I149" s="777"/>
      <c r="J149" s="777"/>
      <c r="K149" s="777"/>
      <c r="L149" s="777"/>
      <c r="M149" s="777"/>
      <c r="N149" s="777"/>
    </row>
    <row r="150" spans="3:14" s="609" customFormat="1">
      <c r="C150" s="777"/>
      <c r="D150" s="777"/>
      <c r="E150" s="777"/>
      <c r="F150" s="777"/>
      <c r="G150" s="777"/>
      <c r="H150" s="777"/>
      <c r="I150" s="777"/>
      <c r="J150" s="777"/>
      <c r="K150" s="777"/>
      <c r="L150" s="777"/>
      <c r="M150" s="777"/>
      <c r="N150" s="777"/>
    </row>
    <row r="151" spans="3:14" s="609" customFormat="1">
      <c r="C151" s="777"/>
      <c r="D151" s="777"/>
      <c r="E151" s="777"/>
      <c r="F151" s="777"/>
      <c r="G151" s="777"/>
      <c r="H151" s="777"/>
      <c r="I151" s="777"/>
      <c r="J151" s="777"/>
      <c r="K151" s="777"/>
      <c r="L151" s="777"/>
      <c r="M151" s="777"/>
      <c r="N151" s="777"/>
    </row>
    <row r="152" spans="3:14" s="609" customFormat="1">
      <c r="C152" s="777"/>
      <c r="D152" s="777"/>
      <c r="E152" s="777"/>
      <c r="F152" s="777"/>
      <c r="G152" s="777"/>
      <c r="H152" s="777"/>
      <c r="I152" s="777"/>
      <c r="J152" s="777"/>
      <c r="K152" s="777"/>
      <c r="L152" s="777"/>
      <c r="M152" s="777"/>
      <c r="N152" s="777"/>
    </row>
    <row r="153" spans="3:14" s="609" customFormat="1">
      <c r="C153" s="777"/>
      <c r="D153" s="777"/>
      <c r="E153" s="777"/>
      <c r="F153" s="777"/>
      <c r="G153" s="777"/>
      <c r="H153" s="777"/>
      <c r="I153" s="777"/>
      <c r="J153" s="777"/>
      <c r="K153" s="777"/>
      <c r="L153" s="777"/>
      <c r="M153" s="777"/>
      <c r="N153" s="777"/>
    </row>
    <row r="154" spans="3:14" s="609" customFormat="1">
      <c r="C154" s="777"/>
      <c r="D154" s="777"/>
      <c r="E154" s="777"/>
      <c r="F154" s="777"/>
      <c r="G154" s="777"/>
      <c r="H154" s="777"/>
      <c r="I154" s="777"/>
      <c r="J154" s="777"/>
      <c r="K154" s="777"/>
      <c r="L154" s="777"/>
      <c r="M154" s="777"/>
      <c r="N154" s="777"/>
    </row>
    <row r="155" spans="3:14" s="609" customFormat="1">
      <c r="C155" s="777"/>
      <c r="D155" s="777"/>
      <c r="E155" s="777"/>
      <c r="F155" s="777"/>
      <c r="G155" s="777"/>
      <c r="H155" s="777"/>
      <c r="I155" s="777"/>
      <c r="J155" s="777"/>
      <c r="K155" s="777"/>
      <c r="L155" s="777"/>
      <c r="M155" s="777"/>
      <c r="N155" s="777"/>
    </row>
    <row r="156" spans="3:14" s="609" customFormat="1">
      <c r="C156" s="777"/>
      <c r="D156" s="777"/>
      <c r="E156" s="777"/>
      <c r="F156" s="777"/>
      <c r="G156" s="777"/>
      <c r="H156" s="777"/>
      <c r="I156" s="777"/>
      <c r="J156" s="777"/>
      <c r="K156" s="777"/>
      <c r="L156" s="777"/>
      <c r="M156" s="777"/>
      <c r="N156" s="777"/>
    </row>
    <row r="157" spans="3:14" s="609" customFormat="1">
      <c r="C157" s="777"/>
      <c r="D157" s="777"/>
      <c r="E157" s="777"/>
      <c r="F157" s="777"/>
      <c r="G157" s="777"/>
      <c r="H157" s="777"/>
      <c r="I157" s="777"/>
      <c r="J157" s="777"/>
      <c r="K157" s="777"/>
      <c r="L157" s="777"/>
      <c r="M157" s="777"/>
      <c r="N157" s="777"/>
    </row>
    <row r="158" spans="3:14" s="609" customFormat="1">
      <c r="C158" s="777"/>
      <c r="D158" s="777"/>
      <c r="E158" s="777"/>
      <c r="F158" s="777"/>
      <c r="G158" s="777"/>
      <c r="H158" s="777"/>
      <c r="I158" s="777"/>
      <c r="J158" s="777"/>
      <c r="K158" s="777"/>
      <c r="L158" s="777"/>
      <c r="M158" s="777"/>
      <c r="N158" s="777"/>
    </row>
    <row r="159" spans="3:14" s="609" customFormat="1">
      <c r="C159" s="777"/>
      <c r="D159" s="777"/>
      <c r="E159" s="777"/>
      <c r="F159" s="777"/>
      <c r="G159" s="777"/>
      <c r="H159" s="777"/>
      <c r="I159" s="777"/>
      <c r="J159" s="777"/>
      <c r="K159" s="777"/>
      <c r="L159" s="777"/>
      <c r="M159" s="777"/>
      <c r="N159" s="777"/>
    </row>
    <row r="160" spans="3:14" s="609" customFormat="1">
      <c r="C160" s="777"/>
      <c r="D160" s="777"/>
      <c r="E160" s="777"/>
      <c r="F160" s="777"/>
      <c r="G160" s="777"/>
      <c r="H160" s="777"/>
      <c r="I160" s="777"/>
      <c r="J160" s="777"/>
      <c r="K160" s="777"/>
      <c r="L160" s="777"/>
      <c r="M160" s="777"/>
      <c r="N160" s="777"/>
    </row>
    <row r="161" spans="3:14" s="609" customFormat="1">
      <c r="C161" s="777"/>
      <c r="D161" s="777"/>
      <c r="E161" s="777"/>
      <c r="F161" s="777"/>
      <c r="G161" s="777"/>
      <c r="H161" s="777"/>
      <c r="I161" s="777"/>
      <c r="J161" s="777"/>
      <c r="K161" s="777"/>
      <c r="L161" s="777"/>
      <c r="M161" s="777"/>
      <c r="N161" s="777"/>
    </row>
    <row r="162" spans="3:14" s="609" customFormat="1">
      <c r="C162" s="777"/>
      <c r="D162" s="777"/>
      <c r="E162" s="777"/>
      <c r="F162" s="777"/>
      <c r="G162" s="777"/>
      <c r="H162" s="777"/>
      <c r="I162" s="777"/>
      <c r="J162" s="777"/>
      <c r="K162" s="777"/>
      <c r="L162" s="777"/>
      <c r="M162" s="777"/>
      <c r="N162" s="777"/>
    </row>
    <row r="163" spans="3:14" s="609" customFormat="1">
      <c r="C163" s="777"/>
      <c r="D163" s="777"/>
      <c r="E163" s="777"/>
      <c r="F163" s="777"/>
      <c r="G163" s="777"/>
      <c r="H163" s="777"/>
      <c r="I163" s="777"/>
      <c r="J163" s="777"/>
      <c r="K163" s="777"/>
      <c r="L163" s="777"/>
      <c r="M163" s="777"/>
      <c r="N163" s="777"/>
    </row>
    <row r="164" spans="3:14" s="609" customFormat="1">
      <c r="C164" s="777"/>
      <c r="D164" s="777"/>
      <c r="E164" s="777"/>
      <c r="F164" s="777"/>
      <c r="G164" s="777"/>
      <c r="H164" s="777"/>
      <c r="I164" s="777"/>
      <c r="J164" s="777"/>
      <c r="K164" s="777"/>
      <c r="L164" s="777"/>
      <c r="M164" s="777"/>
      <c r="N164" s="777"/>
    </row>
    <row r="165" spans="3:14" s="609" customFormat="1">
      <c r="C165" s="777"/>
      <c r="D165" s="777"/>
      <c r="E165" s="777"/>
      <c r="F165" s="777"/>
      <c r="G165" s="777"/>
      <c r="H165" s="777"/>
      <c r="I165" s="777"/>
      <c r="J165" s="777"/>
      <c r="K165" s="777"/>
      <c r="L165" s="777"/>
      <c r="M165" s="777"/>
      <c r="N165" s="777"/>
    </row>
    <row r="166" spans="3:14" s="609" customFormat="1">
      <c r="C166" s="777"/>
      <c r="D166" s="777"/>
      <c r="E166" s="777"/>
      <c r="F166" s="777"/>
      <c r="G166" s="777"/>
      <c r="H166" s="777"/>
      <c r="I166" s="777"/>
      <c r="J166" s="777"/>
      <c r="K166" s="777"/>
      <c r="L166" s="777"/>
      <c r="M166" s="777"/>
      <c r="N166" s="777"/>
    </row>
    <row r="167" spans="3:14" s="609" customFormat="1">
      <c r="C167" s="777"/>
      <c r="D167" s="777"/>
      <c r="E167" s="777"/>
      <c r="F167" s="777"/>
      <c r="G167" s="777"/>
      <c r="H167" s="777"/>
      <c r="I167" s="777"/>
      <c r="J167" s="777"/>
      <c r="K167" s="777"/>
      <c r="L167" s="777"/>
      <c r="M167" s="777"/>
      <c r="N167" s="777"/>
    </row>
    <row r="168" spans="3:14" s="609" customFormat="1">
      <c r="C168" s="777"/>
      <c r="D168" s="777"/>
      <c r="E168" s="777"/>
      <c r="F168" s="777"/>
      <c r="G168" s="777"/>
      <c r="H168" s="777"/>
      <c r="I168" s="777"/>
      <c r="J168" s="777"/>
      <c r="K168" s="777"/>
      <c r="L168" s="777"/>
      <c r="M168" s="777"/>
      <c r="N168" s="777"/>
    </row>
    <row r="169" spans="3:14" s="609" customFormat="1">
      <c r="C169" s="777"/>
      <c r="D169" s="777"/>
      <c r="E169" s="777"/>
      <c r="F169" s="777"/>
      <c r="G169" s="777"/>
      <c r="H169" s="777"/>
      <c r="I169" s="777"/>
      <c r="J169" s="777"/>
      <c r="K169" s="777"/>
      <c r="L169" s="777"/>
      <c r="M169" s="777"/>
      <c r="N169" s="777"/>
    </row>
    <row r="170" spans="3:14" s="609" customFormat="1">
      <c r="C170" s="777"/>
      <c r="D170" s="777"/>
      <c r="E170" s="777"/>
      <c r="F170" s="777"/>
      <c r="G170" s="777"/>
      <c r="H170" s="777"/>
      <c r="I170" s="777"/>
      <c r="J170" s="777"/>
      <c r="K170" s="777"/>
      <c r="L170" s="777"/>
      <c r="M170" s="777"/>
      <c r="N170" s="777"/>
    </row>
    <row r="171" spans="3:14" s="609" customFormat="1">
      <c r="C171" s="777"/>
      <c r="D171" s="777"/>
      <c r="E171" s="777"/>
      <c r="F171" s="777"/>
      <c r="G171" s="777"/>
      <c r="H171" s="777"/>
      <c r="I171" s="777"/>
      <c r="J171" s="777"/>
      <c r="K171" s="777"/>
      <c r="L171" s="777"/>
      <c r="M171" s="777"/>
      <c r="N171" s="777"/>
    </row>
    <row r="172" spans="3:14" s="609" customFormat="1">
      <c r="C172" s="777"/>
      <c r="D172" s="777"/>
      <c r="E172" s="777"/>
      <c r="F172" s="777"/>
      <c r="G172" s="777"/>
      <c r="H172" s="777"/>
      <c r="I172" s="777"/>
      <c r="J172" s="777"/>
      <c r="K172" s="777"/>
      <c r="L172" s="777"/>
      <c r="M172" s="777"/>
      <c r="N172" s="777"/>
    </row>
    <row r="173" spans="3:14" s="609" customFormat="1">
      <c r="C173" s="777"/>
      <c r="D173" s="777"/>
      <c r="E173" s="777"/>
      <c r="F173" s="777"/>
      <c r="G173" s="777"/>
      <c r="H173" s="777"/>
      <c r="I173" s="777"/>
      <c r="J173" s="777"/>
      <c r="K173" s="777"/>
      <c r="L173" s="777"/>
      <c r="M173" s="777"/>
      <c r="N173" s="777"/>
    </row>
    <row r="174" spans="3:14" s="609" customFormat="1">
      <c r="C174" s="777"/>
      <c r="D174" s="777"/>
      <c r="E174" s="777"/>
      <c r="F174" s="777"/>
      <c r="G174" s="777"/>
      <c r="H174" s="777"/>
      <c r="I174" s="777"/>
      <c r="J174" s="777"/>
      <c r="K174" s="777"/>
      <c r="L174" s="777"/>
      <c r="M174" s="777"/>
      <c r="N174" s="777"/>
    </row>
    <row r="175" spans="3:14" s="609" customFormat="1">
      <c r="C175" s="777"/>
      <c r="D175" s="777"/>
      <c r="E175" s="777"/>
      <c r="F175" s="777"/>
      <c r="G175" s="777"/>
      <c r="H175" s="777"/>
      <c r="I175" s="777"/>
      <c r="J175" s="777"/>
      <c r="K175" s="777"/>
      <c r="L175" s="777"/>
      <c r="M175" s="777"/>
      <c r="N175" s="777"/>
    </row>
    <row r="176" spans="3:14" s="609" customFormat="1">
      <c r="C176" s="777"/>
      <c r="D176" s="777"/>
      <c r="E176" s="777"/>
      <c r="F176" s="777"/>
      <c r="G176" s="777"/>
      <c r="H176" s="777"/>
      <c r="I176" s="777"/>
      <c r="J176" s="777"/>
      <c r="K176" s="777"/>
      <c r="L176" s="777"/>
      <c r="M176" s="777"/>
      <c r="N176" s="777"/>
    </row>
    <row r="177" spans="3:14" s="609" customFormat="1">
      <c r="C177" s="777"/>
      <c r="D177" s="777"/>
      <c r="E177" s="777"/>
      <c r="F177" s="777"/>
      <c r="G177" s="777"/>
      <c r="H177" s="777"/>
      <c r="I177" s="777"/>
      <c r="J177" s="777"/>
      <c r="K177" s="777"/>
      <c r="L177" s="777"/>
      <c r="M177" s="777"/>
      <c r="N177" s="777"/>
    </row>
    <row r="178" spans="3:14" s="609" customFormat="1">
      <c r="C178" s="777"/>
      <c r="D178" s="777"/>
      <c r="E178" s="777"/>
      <c r="F178" s="777"/>
      <c r="G178" s="777"/>
      <c r="H178" s="777"/>
      <c r="I178" s="777"/>
      <c r="J178" s="777"/>
      <c r="K178" s="777"/>
      <c r="L178" s="777"/>
      <c r="M178" s="777"/>
      <c r="N178" s="777"/>
    </row>
    <row r="179" spans="3:14" s="609" customFormat="1">
      <c r="C179" s="777"/>
      <c r="D179" s="777"/>
      <c r="E179" s="777"/>
      <c r="F179" s="777"/>
      <c r="G179" s="777"/>
      <c r="H179" s="777"/>
      <c r="I179" s="777"/>
      <c r="J179" s="777"/>
      <c r="K179" s="777"/>
      <c r="L179" s="777"/>
      <c r="M179" s="777"/>
      <c r="N179" s="777"/>
    </row>
    <row r="180" spans="3:14" s="609" customFormat="1">
      <c r="C180" s="777"/>
      <c r="D180" s="777"/>
      <c r="E180" s="777"/>
      <c r="F180" s="777"/>
      <c r="G180" s="777"/>
      <c r="H180" s="777"/>
      <c r="I180" s="777"/>
      <c r="J180" s="777"/>
      <c r="K180" s="777"/>
      <c r="L180" s="777"/>
      <c r="M180" s="777"/>
      <c r="N180" s="777"/>
    </row>
    <row r="181" spans="3:14" s="609" customFormat="1">
      <c r="C181" s="777"/>
      <c r="D181" s="777"/>
      <c r="E181" s="777"/>
      <c r="F181" s="777"/>
      <c r="G181" s="777"/>
      <c r="H181" s="777"/>
      <c r="I181" s="777"/>
      <c r="J181" s="777"/>
      <c r="K181" s="777"/>
      <c r="L181" s="777"/>
      <c r="M181" s="777"/>
      <c r="N181" s="777"/>
    </row>
    <row r="182" spans="3:14" s="609" customFormat="1">
      <c r="C182" s="777"/>
      <c r="D182" s="777"/>
      <c r="E182" s="777"/>
      <c r="F182" s="777"/>
      <c r="G182" s="777"/>
      <c r="H182" s="777"/>
      <c r="I182" s="777"/>
      <c r="J182" s="777"/>
      <c r="K182" s="777"/>
      <c r="L182" s="777"/>
      <c r="M182" s="777"/>
      <c r="N182" s="777"/>
    </row>
    <row r="183" spans="3:14" s="609" customFormat="1">
      <c r="C183" s="777"/>
      <c r="D183" s="777"/>
      <c r="E183" s="777"/>
      <c r="F183" s="777"/>
      <c r="G183" s="777"/>
      <c r="H183" s="777"/>
      <c r="I183" s="777"/>
      <c r="J183" s="777"/>
      <c r="K183" s="777"/>
      <c r="L183" s="777"/>
      <c r="M183" s="777"/>
      <c r="N183" s="777"/>
    </row>
    <row r="184" spans="3:14" s="609" customFormat="1">
      <c r="C184" s="777"/>
      <c r="D184" s="777"/>
      <c r="E184" s="777"/>
      <c r="F184" s="777"/>
      <c r="G184" s="777"/>
      <c r="H184" s="777"/>
      <c r="I184" s="777"/>
      <c r="J184" s="777"/>
      <c r="K184" s="777"/>
      <c r="L184" s="777"/>
      <c r="M184" s="777"/>
      <c r="N184" s="777"/>
    </row>
    <row r="185" spans="3:14" s="609" customFormat="1">
      <c r="C185" s="777"/>
      <c r="D185" s="777"/>
      <c r="E185" s="777"/>
      <c r="F185" s="777"/>
      <c r="G185" s="777"/>
      <c r="H185" s="777"/>
      <c r="I185" s="777"/>
      <c r="J185" s="777"/>
      <c r="K185" s="777"/>
      <c r="L185" s="777"/>
      <c r="M185" s="777"/>
      <c r="N185" s="777"/>
    </row>
    <row r="186" spans="3:14" s="609" customFormat="1">
      <c r="C186" s="777"/>
      <c r="D186" s="777"/>
      <c r="E186" s="777"/>
      <c r="F186" s="777"/>
      <c r="G186" s="777"/>
      <c r="H186" s="777"/>
      <c r="I186" s="777"/>
      <c r="J186" s="777"/>
      <c r="K186" s="777"/>
      <c r="L186" s="777"/>
      <c r="M186" s="777"/>
      <c r="N186" s="777"/>
    </row>
    <row r="187" spans="3:14" s="609" customFormat="1">
      <c r="C187" s="777"/>
      <c r="D187" s="777"/>
      <c r="E187" s="777"/>
      <c r="F187" s="777"/>
      <c r="G187" s="777"/>
      <c r="H187" s="777"/>
      <c r="I187" s="777"/>
      <c r="J187" s="777"/>
      <c r="K187" s="777"/>
      <c r="L187" s="777"/>
      <c r="M187" s="777"/>
      <c r="N187" s="777"/>
    </row>
    <row r="188" spans="3:14" s="609" customFormat="1">
      <c r="C188" s="777"/>
      <c r="D188" s="777"/>
      <c r="E188" s="777"/>
      <c r="F188" s="777"/>
      <c r="G188" s="777"/>
      <c r="H188" s="777"/>
      <c r="I188" s="777"/>
      <c r="J188" s="777"/>
      <c r="K188" s="777"/>
      <c r="L188" s="777"/>
      <c r="M188" s="777"/>
      <c r="N188" s="777"/>
    </row>
    <row r="189" spans="3:14" s="609" customFormat="1">
      <c r="C189" s="777"/>
      <c r="D189" s="777"/>
      <c r="E189" s="777"/>
      <c r="F189" s="777"/>
      <c r="G189" s="777"/>
      <c r="H189" s="777"/>
      <c r="I189" s="777"/>
      <c r="J189" s="777"/>
      <c r="K189" s="777"/>
      <c r="L189" s="777"/>
      <c r="M189" s="777"/>
      <c r="N189" s="777"/>
    </row>
    <row r="190" spans="3:14" s="609" customFormat="1">
      <c r="C190" s="777"/>
      <c r="D190" s="777"/>
      <c r="E190" s="777"/>
      <c r="F190" s="777"/>
      <c r="G190" s="777"/>
      <c r="H190" s="777"/>
      <c r="I190" s="777"/>
      <c r="J190" s="777"/>
      <c r="K190" s="777"/>
      <c r="L190" s="777"/>
      <c r="M190" s="777"/>
      <c r="N190" s="777"/>
    </row>
    <row r="191" spans="3:14" s="609" customFormat="1">
      <c r="C191" s="777"/>
      <c r="D191" s="777"/>
      <c r="E191" s="777"/>
      <c r="F191" s="777"/>
      <c r="G191" s="777"/>
      <c r="H191" s="777"/>
      <c r="I191" s="777"/>
      <c r="J191" s="777"/>
      <c r="K191" s="777"/>
      <c r="L191" s="777"/>
      <c r="M191" s="777"/>
      <c r="N191" s="777"/>
    </row>
    <row r="192" spans="3:14" s="609" customFormat="1">
      <c r="C192" s="777"/>
      <c r="D192" s="777"/>
      <c r="E192" s="777"/>
      <c r="F192" s="777"/>
      <c r="G192" s="777"/>
      <c r="H192" s="777"/>
      <c r="I192" s="777"/>
      <c r="J192" s="777"/>
      <c r="K192" s="777"/>
      <c r="L192" s="777"/>
      <c r="M192" s="777"/>
      <c r="N192" s="777"/>
    </row>
    <row r="193" spans="3:14" s="609" customFormat="1">
      <c r="C193" s="777"/>
      <c r="D193" s="777"/>
      <c r="E193" s="777"/>
      <c r="F193" s="777"/>
      <c r="G193" s="777"/>
      <c r="H193" s="777"/>
      <c r="I193" s="777"/>
      <c r="J193" s="777"/>
      <c r="K193" s="777"/>
      <c r="L193" s="777"/>
      <c r="M193" s="777"/>
      <c r="N193" s="777"/>
    </row>
    <row r="194" spans="3:14" s="609" customFormat="1">
      <c r="C194" s="777"/>
      <c r="D194" s="777"/>
      <c r="E194" s="777"/>
      <c r="F194" s="777"/>
      <c r="G194" s="777"/>
      <c r="H194" s="777"/>
      <c r="I194" s="777"/>
      <c r="J194" s="777"/>
      <c r="K194" s="777"/>
      <c r="L194" s="777"/>
      <c r="M194" s="777"/>
      <c r="N194" s="777"/>
    </row>
    <row r="195" spans="3:14" s="609" customFormat="1">
      <c r="C195" s="777"/>
      <c r="D195" s="777"/>
      <c r="E195" s="777"/>
      <c r="F195" s="777"/>
      <c r="G195" s="777"/>
      <c r="H195" s="777"/>
      <c r="I195" s="777"/>
      <c r="J195" s="777"/>
      <c r="K195" s="777"/>
      <c r="L195" s="777"/>
      <c r="M195" s="777"/>
      <c r="N195" s="777"/>
    </row>
    <row r="196" spans="3:14" s="609" customFormat="1">
      <c r="C196" s="777"/>
      <c r="D196" s="777"/>
      <c r="E196" s="777"/>
      <c r="F196" s="777"/>
      <c r="G196" s="777"/>
      <c r="H196" s="777"/>
      <c r="I196" s="777"/>
      <c r="J196" s="777"/>
      <c r="K196" s="777"/>
      <c r="L196" s="777"/>
      <c r="M196" s="777"/>
      <c r="N196" s="777"/>
    </row>
    <row r="197" spans="3:14" s="609" customFormat="1">
      <c r="C197" s="777"/>
      <c r="D197" s="777"/>
      <c r="E197" s="777"/>
      <c r="F197" s="777"/>
      <c r="G197" s="777"/>
      <c r="H197" s="777"/>
      <c r="I197" s="777"/>
      <c r="J197" s="777"/>
      <c r="K197" s="777"/>
      <c r="L197" s="777"/>
      <c r="M197" s="777"/>
      <c r="N197" s="777"/>
    </row>
    <row r="198" spans="3:14" s="609" customFormat="1">
      <c r="C198" s="777"/>
      <c r="D198" s="777"/>
      <c r="E198" s="777"/>
      <c r="F198" s="777"/>
      <c r="G198" s="777"/>
      <c r="H198" s="777"/>
      <c r="I198" s="777"/>
      <c r="J198" s="777"/>
      <c r="K198" s="777"/>
      <c r="L198" s="777"/>
      <c r="M198" s="777"/>
      <c r="N198" s="777"/>
    </row>
    <row r="199" spans="3:14" s="609" customFormat="1">
      <c r="C199" s="777"/>
      <c r="D199" s="777"/>
      <c r="E199" s="777"/>
      <c r="F199" s="777"/>
      <c r="G199" s="777"/>
      <c r="H199" s="777"/>
      <c r="I199" s="777"/>
      <c r="J199" s="777"/>
      <c r="K199" s="777"/>
      <c r="L199" s="777"/>
      <c r="M199" s="777"/>
      <c r="N199" s="777"/>
    </row>
    <row r="200" spans="3:14" s="609" customFormat="1">
      <c r="C200" s="777"/>
      <c r="D200" s="777"/>
      <c r="E200" s="777"/>
      <c r="F200" s="777"/>
      <c r="G200" s="777"/>
      <c r="H200" s="777"/>
      <c r="I200" s="777"/>
      <c r="J200" s="777"/>
      <c r="K200" s="777"/>
      <c r="L200" s="777"/>
      <c r="M200" s="777"/>
      <c r="N200" s="777"/>
    </row>
    <row r="201" spans="3:14" s="609" customFormat="1">
      <c r="C201" s="777"/>
      <c r="D201" s="777"/>
      <c r="E201" s="777"/>
      <c r="F201" s="777"/>
      <c r="G201" s="777"/>
      <c r="H201" s="777"/>
      <c r="I201" s="777"/>
      <c r="J201" s="777"/>
      <c r="K201" s="777"/>
      <c r="L201" s="777"/>
      <c r="M201" s="777"/>
      <c r="N201" s="777"/>
    </row>
    <row r="202" spans="3:14" s="609" customFormat="1">
      <c r="C202" s="777"/>
      <c r="D202" s="777"/>
      <c r="E202" s="777"/>
      <c r="F202" s="777"/>
      <c r="G202" s="777"/>
      <c r="H202" s="777"/>
      <c r="I202" s="777"/>
      <c r="J202" s="777"/>
      <c r="K202" s="777"/>
      <c r="L202" s="777"/>
      <c r="M202" s="777"/>
      <c r="N202" s="777"/>
    </row>
    <row r="203" spans="3:14" s="609" customFormat="1">
      <c r="C203" s="777"/>
      <c r="D203" s="777"/>
      <c r="E203" s="777"/>
      <c r="F203" s="777"/>
      <c r="G203" s="777"/>
      <c r="H203" s="777"/>
      <c r="I203" s="777"/>
      <c r="J203" s="777"/>
      <c r="K203" s="777"/>
      <c r="L203" s="777"/>
      <c r="M203" s="777"/>
      <c r="N203" s="777"/>
    </row>
    <row r="204" spans="3:14" s="609" customFormat="1">
      <c r="C204" s="777"/>
      <c r="D204" s="777"/>
      <c r="E204" s="777"/>
      <c r="F204" s="777"/>
      <c r="G204" s="777"/>
      <c r="H204" s="777"/>
      <c r="I204" s="777"/>
      <c r="J204" s="777"/>
      <c r="K204" s="777"/>
      <c r="L204" s="777"/>
      <c r="M204" s="777"/>
      <c r="N204" s="777"/>
    </row>
    <row r="205" spans="3:14" s="609" customFormat="1">
      <c r="C205" s="777"/>
      <c r="D205" s="777"/>
      <c r="E205" s="777"/>
      <c r="F205" s="777"/>
      <c r="G205" s="777"/>
      <c r="H205" s="777"/>
      <c r="I205" s="777"/>
      <c r="J205" s="777"/>
      <c r="K205" s="777"/>
      <c r="L205" s="777"/>
      <c r="M205" s="777"/>
      <c r="N205" s="777"/>
    </row>
    <row r="206" spans="3:14" s="609" customFormat="1">
      <c r="C206" s="777"/>
      <c r="D206" s="777"/>
      <c r="E206" s="777"/>
      <c r="F206" s="777"/>
      <c r="G206" s="777"/>
      <c r="H206" s="777"/>
      <c r="I206" s="777"/>
      <c r="J206" s="777"/>
      <c r="K206" s="777"/>
      <c r="L206" s="777"/>
      <c r="M206" s="777"/>
      <c r="N206" s="777"/>
    </row>
    <row r="207" spans="3:14" s="609" customFormat="1">
      <c r="C207" s="777"/>
      <c r="D207" s="777"/>
      <c r="E207" s="777"/>
      <c r="F207" s="777"/>
      <c r="G207" s="777"/>
      <c r="H207" s="777"/>
      <c r="I207" s="777"/>
      <c r="J207" s="777"/>
      <c r="K207" s="777"/>
      <c r="L207" s="777"/>
      <c r="M207" s="777"/>
      <c r="N207" s="777"/>
    </row>
    <row r="208" spans="3:14" s="609" customFormat="1">
      <c r="C208" s="777"/>
      <c r="D208" s="777"/>
      <c r="E208" s="777"/>
      <c r="F208" s="777"/>
      <c r="G208" s="777"/>
      <c r="H208" s="777"/>
      <c r="I208" s="777"/>
      <c r="J208" s="777"/>
      <c r="K208" s="777"/>
      <c r="L208" s="777"/>
      <c r="M208" s="777"/>
      <c r="N208" s="777"/>
    </row>
    <row r="209" spans="3:14" s="609" customFormat="1">
      <c r="C209" s="777"/>
      <c r="D209" s="777"/>
      <c r="E209" s="777"/>
      <c r="F209" s="777"/>
      <c r="G209" s="777"/>
      <c r="H209" s="777"/>
      <c r="I209" s="777"/>
      <c r="J209" s="777"/>
      <c r="K209" s="777"/>
      <c r="L209" s="777"/>
      <c r="M209" s="777"/>
      <c r="N209" s="777"/>
    </row>
  </sheetData>
  <sheetProtection sheet="1" objects="1" scenarios="1"/>
  <mergeCells count="4">
    <mergeCell ref="A1:O1"/>
    <mergeCell ref="A2:O2"/>
    <mergeCell ref="A3:O3"/>
    <mergeCell ref="B53:O53"/>
  </mergeCells>
  <pageMargins left="0.7" right="0.7" top="0.25" bottom="0.44" header="0.3" footer="0.3"/>
  <pageSetup scale="72"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55"/>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B23" sqref="B23:P23"/>
    </sheetView>
  </sheetViews>
  <sheetFormatPr defaultColWidth="9.26953125" defaultRowHeight="11.5"/>
  <cols>
    <col min="1" max="1" width="2.26953125" style="40" customWidth="1"/>
    <col min="2" max="2" width="30.7265625" style="40" customWidth="1"/>
    <col min="3" max="3" width="2.54296875" style="40" customWidth="1"/>
    <col min="4" max="7" width="8.7265625" style="40" customWidth="1"/>
    <col min="8" max="15" width="8.7265625" style="274" customWidth="1"/>
    <col min="16" max="16" width="1.26953125" style="40" customWidth="1"/>
    <col min="17" max="16384" width="9.26953125" style="40"/>
  </cols>
  <sheetData>
    <row r="1" spans="1:16" ht="15" customHeight="1">
      <c r="B1" s="1095" t="s">
        <v>64</v>
      </c>
      <c r="C1" s="1095"/>
      <c r="D1" s="1095"/>
      <c r="E1" s="1095"/>
      <c r="F1" s="1095"/>
      <c r="G1" s="1095"/>
      <c r="H1" s="1095"/>
      <c r="I1" s="1095"/>
      <c r="J1" s="1095"/>
      <c r="K1" s="1095"/>
      <c r="L1" s="1095"/>
      <c r="M1" s="1095"/>
      <c r="N1" s="1095"/>
      <c r="O1" s="1095"/>
      <c r="P1" s="1095"/>
    </row>
    <row r="2" spans="1:16">
      <c r="B2" s="1095" t="s">
        <v>101</v>
      </c>
      <c r="C2" s="1095"/>
      <c r="D2" s="1095"/>
      <c r="E2" s="1095"/>
      <c r="F2" s="1095"/>
      <c r="G2" s="1095"/>
      <c r="H2" s="1095"/>
      <c r="I2" s="1095"/>
      <c r="J2" s="1095"/>
      <c r="K2" s="1095"/>
      <c r="L2" s="1095"/>
      <c r="M2" s="1095"/>
      <c r="N2" s="1095"/>
      <c r="O2" s="1095"/>
      <c r="P2" s="1095"/>
    </row>
    <row r="3" spans="1:16" s="48" customFormat="1">
      <c r="B3" s="1095" t="s">
        <v>45</v>
      </c>
      <c r="C3" s="1095"/>
      <c r="D3" s="1095"/>
      <c r="E3" s="1095"/>
      <c r="F3" s="1095"/>
      <c r="G3" s="1095"/>
      <c r="H3" s="1095"/>
      <c r="I3" s="1095"/>
      <c r="J3" s="1095"/>
      <c r="K3" s="1095"/>
      <c r="L3" s="1095"/>
      <c r="M3" s="1095"/>
      <c r="N3" s="1095"/>
      <c r="O3" s="1095"/>
      <c r="P3" s="1095"/>
    </row>
    <row r="4" spans="1:16">
      <c r="B4" s="164"/>
      <c r="C4" s="164"/>
      <c r="D4" s="174"/>
      <c r="E4" s="180"/>
      <c r="F4" s="185"/>
      <c r="G4" s="224"/>
      <c r="H4" s="327"/>
      <c r="I4" s="386"/>
      <c r="J4" s="395"/>
      <c r="K4" s="407"/>
      <c r="L4" s="426"/>
      <c r="M4" s="430"/>
      <c r="N4" s="779"/>
      <c r="O4" s="1057"/>
    </row>
    <row r="5" spans="1:16">
      <c r="B5" s="41"/>
      <c r="C5" s="41"/>
      <c r="D5" s="41"/>
      <c r="E5" s="41"/>
      <c r="F5" s="41"/>
      <c r="G5" s="41"/>
      <c r="H5" s="41"/>
      <c r="I5" s="41"/>
      <c r="J5" s="41"/>
      <c r="K5" s="41"/>
      <c r="L5" s="41"/>
      <c r="M5" s="41"/>
      <c r="N5" s="41"/>
      <c r="O5" s="41"/>
    </row>
    <row r="6" spans="1:16" ht="15" customHeight="1">
      <c r="A6" s="48"/>
      <c r="B6" s="135"/>
      <c r="C6" s="165"/>
      <c r="D6" s="175"/>
      <c r="E6" s="181"/>
      <c r="F6" s="186"/>
      <c r="G6" s="225"/>
      <c r="H6" s="328"/>
      <c r="I6" s="387"/>
      <c r="J6" s="396"/>
      <c r="K6" s="408"/>
      <c r="L6" s="427"/>
      <c r="M6" s="431"/>
      <c r="N6" s="431"/>
      <c r="O6" s="431"/>
    </row>
    <row r="7" spans="1:16" ht="15" customHeight="1">
      <c r="A7" s="48"/>
      <c r="B7" s="135"/>
      <c r="C7" s="165"/>
      <c r="D7" s="11" t="s">
        <v>5</v>
      </c>
      <c r="E7" s="11" t="s">
        <v>6</v>
      </c>
      <c r="F7" s="11" t="s">
        <v>3</v>
      </c>
      <c r="G7" s="11" t="s">
        <v>4</v>
      </c>
      <c r="H7" s="11" t="s">
        <v>5</v>
      </c>
      <c r="I7" s="11" t="s">
        <v>6</v>
      </c>
      <c r="J7" s="11" t="s">
        <v>3</v>
      </c>
      <c r="K7" s="11" t="s">
        <v>4</v>
      </c>
      <c r="L7" s="11" t="s">
        <v>5</v>
      </c>
      <c r="M7" s="11" t="s">
        <v>6</v>
      </c>
      <c r="N7" s="11" t="s">
        <v>3</v>
      </c>
      <c r="O7" s="11" t="s">
        <v>4</v>
      </c>
    </row>
    <row r="8" spans="1:16" ht="12" thickBot="1">
      <c r="B8" s="87"/>
      <c r="C8" s="163"/>
      <c r="D8" s="28" t="s">
        <v>120</v>
      </c>
      <c r="E8" s="28" t="s">
        <v>120</v>
      </c>
      <c r="F8" s="28" t="s">
        <v>126</v>
      </c>
      <c r="G8" s="28" t="s">
        <v>126</v>
      </c>
      <c r="H8" s="28" t="s">
        <v>126</v>
      </c>
      <c r="I8" s="28" t="s">
        <v>126</v>
      </c>
      <c r="J8" s="28" t="s">
        <v>227</v>
      </c>
      <c r="K8" s="28" t="s">
        <v>227</v>
      </c>
      <c r="L8" s="28" t="s">
        <v>227</v>
      </c>
      <c r="M8" s="28" t="s">
        <v>227</v>
      </c>
      <c r="N8" s="28" t="s">
        <v>325</v>
      </c>
      <c r="O8" s="28" t="s">
        <v>325</v>
      </c>
    </row>
    <row r="9" spans="1:16">
      <c r="B9" s="88" t="s">
        <v>84</v>
      </c>
      <c r="C9" s="86"/>
      <c r="D9" s="91"/>
      <c r="E9" s="91"/>
      <c r="F9" s="91"/>
      <c r="G9" s="91"/>
      <c r="H9" s="91"/>
      <c r="I9" s="91"/>
      <c r="J9" s="91"/>
      <c r="K9" s="91"/>
      <c r="L9" s="91"/>
      <c r="M9" s="91"/>
      <c r="N9" s="91"/>
      <c r="O9" s="91"/>
    </row>
    <row r="10" spans="1:16" ht="13.5">
      <c r="B10" s="90" t="s">
        <v>198</v>
      </c>
      <c r="C10" s="86"/>
      <c r="D10" s="1042">
        <v>-171</v>
      </c>
      <c r="E10" s="1042">
        <v>1063</v>
      </c>
      <c r="F10" s="1042">
        <v>337</v>
      </c>
      <c r="G10" s="1042">
        <v>503</v>
      </c>
      <c r="H10" s="1042">
        <v>456</v>
      </c>
      <c r="I10" s="1042">
        <v>859</v>
      </c>
      <c r="J10" s="1042">
        <v>411</v>
      </c>
      <c r="K10" s="1042">
        <v>265</v>
      </c>
      <c r="L10" s="1042">
        <v>379</v>
      </c>
      <c r="M10" s="1042">
        <v>1158</v>
      </c>
      <c r="N10" s="522">
        <v>529</v>
      </c>
      <c r="O10" s="522">
        <v>9</v>
      </c>
      <c r="P10" s="147"/>
    </row>
    <row r="11" spans="1:16">
      <c r="B11" s="90" t="s">
        <v>97</v>
      </c>
      <c r="C11" s="86"/>
      <c r="D11" s="1043">
        <v>46</v>
      </c>
      <c r="E11" s="1043">
        <v>16</v>
      </c>
      <c r="F11" s="1043">
        <v>27</v>
      </c>
      <c r="G11" s="1043">
        <v>44</v>
      </c>
      <c r="H11" s="1043">
        <v>28</v>
      </c>
      <c r="I11" s="1043">
        <v>37</v>
      </c>
      <c r="J11" s="1043">
        <v>21</v>
      </c>
      <c r="K11" s="1043">
        <v>31</v>
      </c>
      <c r="L11" s="1043">
        <v>34</v>
      </c>
      <c r="M11" s="1043">
        <v>69</v>
      </c>
      <c r="N11" s="523">
        <v>31</v>
      </c>
      <c r="O11" s="523">
        <v>30</v>
      </c>
      <c r="P11" s="147"/>
    </row>
    <row r="12" spans="1:16">
      <c r="B12" s="90" t="s">
        <v>90</v>
      </c>
      <c r="C12" s="86"/>
      <c r="D12" s="1042">
        <f t="shared" ref="D12:I12" si="0">D10-D11</f>
        <v>-217</v>
      </c>
      <c r="E12" s="1042">
        <f t="shared" si="0"/>
        <v>1047</v>
      </c>
      <c r="F12" s="1042">
        <f t="shared" si="0"/>
        <v>310</v>
      </c>
      <c r="G12" s="1042">
        <f t="shared" si="0"/>
        <v>459</v>
      </c>
      <c r="H12" s="1042">
        <f t="shared" si="0"/>
        <v>428</v>
      </c>
      <c r="I12" s="1042">
        <f t="shared" si="0"/>
        <v>822</v>
      </c>
      <c r="J12" s="1042">
        <f t="shared" ref="J12:O12" si="1">J10-J11</f>
        <v>390</v>
      </c>
      <c r="K12" s="1042">
        <f t="shared" si="1"/>
        <v>234</v>
      </c>
      <c r="L12" s="1042">
        <f t="shared" si="1"/>
        <v>345</v>
      </c>
      <c r="M12" s="1042">
        <f t="shared" si="1"/>
        <v>1089</v>
      </c>
      <c r="N12" s="522">
        <f t="shared" si="1"/>
        <v>498</v>
      </c>
      <c r="O12" s="522">
        <f t="shared" si="1"/>
        <v>-21</v>
      </c>
    </row>
    <row r="13" spans="1:16">
      <c r="D13" s="1044"/>
      <c r="E13" s="1044"/>
      <c r="F13" s="1044"/>
      <c r="G13" s="1044"/>
      <c r="H13" s="1044"/>
      <c r="I13" s="1044"/>
      <c r="J13" s="1044"/>
      <c r="K13" s="1044"/>
      <c r="L13" s="1044"/>
      <c r="M13" s="1044"/>
      <c r="N13" s="524"/>
      <c r="O13" s="524"/>
    </row>
    <row r="14" spans="1:16">
      <c r="B14" s="90" t="s">
        <v>109</v>
      </c>
      <c r="D14" s="1042">
        <v>1401</v>
      </c>
      <c r="E14" s="1042">
        <v>1259</v>
      </c>
      <c r="F14" s="1042">
        <v>1373</v>
      </c>
      <c r="G14" s="1042">
        <f t="shared" ref="G14:I14" si="2">SUM(D10:G10)</f>
        <v>1732</v>
      </c>
      <c r="H14" s="1042">
        <f t="shared" si="2"/>
        <v>2359</v>
      </c>
      <c r="I14" s="1042">
        <f t="shared" si="2"/>
        <v>2155</v>
      </c>
      <c r="J14" s="1042">
        <f t="shared" ref="J14:O14" si="3">SUM(G10:J10)</f>
        <v>2229</v>
      </c>
      <c r="K14" s="1042">
        <f t="shared" si="3"/>
        <v>1991</v>
      </c>
      <c r="L14" s="1042">
        <f t="shared" si="3"/>
        <v>1914</v>
      </c>
      <c r="M14" s="1042">
        <f t="shared" si="3"/>
        <v>2213</v>
      </c>
      <c r="N14" s="522">
        <f t="shared" si="3"/>
        <v>2331</v>
      </c>
      <c r="O14" s="522">
        <f t="shared" si="3"/>
        <v>2075</v>
      </c>
    </row>
    <row r="15" spans="1:16">
      <c r="B15" s="90" t="s">
        <v>110</v>
      </c>
      <c r="D15" s="1043">
        <v>112</v>
      </c>
      <c r="E15" s="1043">
        <v>111</v>
      </c>
      <c r="F15" s="1043">
        <v>117</v>
      </c>
      <c r="G15" s="1043">
        <f t="shared" ref="G15:J15" si="4">SUM(D11:G11)</f>
        <v>133</v>
      </c>
      <c r="H15" s="1043">
        <f t="shared" si="4"/>
        <v>115</v>
      </c>
      <c r="I15" s="1043">
        <f t="shared" si="4"/>
        <v>136</v>
      </c>
      <c r="J15" s="1043">
        <f t="shared" si="4"/>
        <v>130</v>
      </c>
      <c r="K15" s="1043">
        <f>SUM(H11:K11)</f>
        <v>117</v>
      </c>
      <c r="L15" s="1043">
        <f>SUM(I11:L11)</f>
        <v>123</v>
      </c>
      <c r="M15" s="1043">
        <f>SUM(J11:M11)</f>
        <v>155</v>
      </c>
      <c r="N15" s="523">
        <f>SUM(K11:N11)</f>
        <v>165</v>
      </c>
      <c r="O15" s="523">
        <f>SUM(L11:O11)</f>
        <v>164</v>
      </c>
    </row>
    <row r="16" spans="1:16">
      <c r="B16" s="90" t="s">
        <v>111</v>
      </c>
      <c r="D16" s="1045">
        <f t="shared" ref="D16:I16" si="5">D14-D15</f>
        <v>1289</v>
      </c>
      <c r="E16" s="1045">
        <f t="shared" si="5"/>
        <v>1148</v>
      </c>
      <c r="F16" s="1045">
        <f t="shared" si="5"/>
        <v>1256</v>
      </c>
      <c r="G16" s="1045">
        <f t="shared" si="5"/>
        <v>1599</v>
      </c>
      <c r="H16" s="1045">
        <f t="shared" si="5"/>
        <v>2244</v>
      </c>
      <c r="I16" s="1045">
        <f t="shared" si="5"/>
        <v>2019</v>
      </c>
      <c r="J16" s="1045">
        <f t="shared" ref="J16" si="6">J14-J15</f>
        <v>2099</v>
      </c>
      <c r="K16" s="1045">
        <f>K14-K15</f>
        <v>1874</v>
      </c>
      <c r="L16" s="1045">
        <f>L14-L15</f>
        <v>1791</v>
      </c>
      <c r="M16" s="1045">
        <f>M14-M15</f>
        <v>2058</v>
      </c>
      <c r="N16" s="525">
        <f>N14-N15</f>
        <v>2166</v>
      </c>
      <c r="O16" s="525">
        <f>O14-O15</f>
        <v>1911</v>
      </c>
    </row>
    <row r="19" spans="2:17">
      <c r="B19" s="40" t="s">
        <v>125</v>
      </c>
    </row>
    <row r="21" spans="2:17">
      <c r="B21" s="40" t="s">
        <v>104</v>
      </c>
    </row>
    <row r="22" spans="2:17" s="274" customFormat="1"/>
    <row r="23" spans="2:17" ht="40.5" customHeight="1">
      <c r="B23" s="1096" t="s">
        <v>209</v>
      </c>
      <c r="C23" s="1096"/>
      <c r="D23" s="1096"/>
      <c r="E23" s="1096"/>
      <c r="F23" s="1096"/>
      <c r="G23" s="1096"/>
      <c r="H23" s="1096"/>
      <c r="I23" s="1096"/>
      <c r="J23" s="1096"/>
      <c r="K23" s="1096"/>
      <c r="L23" s="1096"/>
      <c r="M23" s="1096"/>
      <c r="N23" s="1096"/>
      <c r="O23" s="1096"/>
      <c r="P23" s="1096"/>
      <c r="Q23" s="784"/>
    </row>
    <row r="24" spans="2:17">
      <c r="D24" s="275"/>
      <c r="E24" s="275"/>
      <c r="F24" s="275"/>
      <c r="G24" s="275"/>
      <c r="H24" s="275"/>
      <c r="I24" s="275"/>
    </row>
    <row r="25" spans="2:17">
      <c r="D25" s="406"/>
      <c r="E25" s="406"/>
      <c r="F25" s="406"/>
      <c r="G25" s="406"/>
      <c r="H25" s="132"/>
      <c r="I25" s="132"/>
    </row>
    <row r="26" spans="2:17" s="524" customFormat="1">
      <c r="D26" s="522"/>
      <c r="E26" s="522"/>
      <c r="F26" s="522"/>
      <c r="G26" s="522"/>
      <c r="H26" s="522"/>
      <c r="I26" s="522"/>
      <c r="J26" s="522"/>
      <c r="K26" s="522"/>
      <c r="L26" s="522"/>
      <c r="M26" s="522"/>
    </row>
    <row r="27" spans="2:17" s="524" customFormat="1">
      <c r="D27" s="1038"/>
      <c r="E27" s="1038"/>
      <c r="F27" s="1038"/>
      <c r="G27" s="1038"/>
      <c r="H27" s="1038"/>
      <c r="I27" s="1038"/>
      <c r="J27" s="1038"/>
      <c r="K27" s="1038"/>
      <c r="L27" s="1038"/>
      <c r="M27" s="1038"/>
      <c r="N27" s="1039"/>
      <c r="O27" s="1039"/>
      <c r="P27" s="1039"/>
      <c r="Q27" s="1039"/>
    </row>
    <row r="28" spans="2:17" s="524" customFormat="1">
      <c r="D28" s="1040"/>
      <c r="E28" s="1040"/>
      <c r="F28" s="1040"/>
      <c r="G28" s="1040"/>
      <c r="H28" s="1040"/>
      <c r="I28" s="1040"/>
      <c r="J28" s="1040"/>
      <c r="K28" s="1040"/>
      <c r="L28" s="1040"/>
      <c r="M28" s="1040"/>
      <c r="N28" s="1039"/>
      <c r="O28" s="1039"/>
      <c r="P28" s="1039"/>
      <c r="Q28" s="1039"/>
    </row>
    <row r="29" spans="2:17" s="524" customFormat="1">
      <c r="D29" s="1039"/>
      <c r="E29" s="1039"/>
      <c r="F29" s="1039"/>
      <c r="G29" s="1039"/>
      <c r="H29" s="1039"/>
      <c r="I29" s="1039"/>
      <c r="J29" s="1039"/>
      <c r="K29" s="1039"/>
      <c r="L29" s="1039"/>
      <c r="M29" s="1039"/>
      <c r="N29" s="1039"/>
      <c r="O29" s="1039"/>
      <c r="P29" s="1039"/>
      <c r="Q29" s="1039"/>
    </row>
    <row r="30" spans="2:17" s="524" customFormat="1">
      <c r="D30" s="1040"/>
      <c r="E30" s="1040"/>
      <c r="F30" s="1040"/>
      <c r="G30" s="1040"/>
      <c r="H30" s="1040"/>
      <c r="I30" s="1040"/>
      <c r="J30" s="1040"/>
      <c r="K30" s="1040"/>
      <c r="L30" s="1040"/>
      <c r="M30" s="1040"/>
      <c r="N30" s="1039"/>
      <c r="O30" s="1039"/>
      <c r="P30" s="1039"/>
      <c r="Q30" s="1039"/>
    </row>
    <row r="31" spans="2:17" s="524" customFormat="1">
      <c r="D31" s="1038"/>
      <c r="E31" s="1038"/>
      <c r="F31" s="1038"/>
      <c r="G31" s="1038"/>
      <c r="H31" s="1038"/>
      <c r="I31" s="1038"/>
      <c r="J31" s="1038"/>
      <c r="K31" s="1038"/>
      <c r="L31" s="1038"/>
      <c r="M31" s="1038"/>
      <c r="N31" s="1039"/>
      <c r="O31" s="1039"/>
      <c r="P31" s="1039"/>
      <c r="Q31" s="1039"/>
    </row>
    <row r="32" spans="2:17" s="524" customFormat="1">
      <c r="D32" s="1041"/>
      <c r="E32" s="1041"/>
      <c r="F32" s="1041"/>
      <c r="G32" s="1041"/>
      <c r="H32" s="1041"/>
      <c r="I32" s="1041"/>
      <c r="J32" s="1041"/>
      <c r="K32" s="1041"/>
      <c r="L32" s="1041"/>
      <c r="M32" s="1041"/>
      <c r="N32" s="1039"/>
      <c r="O32" s="1039"/>
      <c r="P32" s="1039"/>
      <c r="Q32" s="1039"/>
    </row>
    <row r="33" spans="4:17" s="524" customFormat="1">
      <c r="D33" s="776"/>
      <c r="E33" s="776"/>
      <c r="F33" s="776"/>
      <c r="G33" s="776"/>
      <c r="H33" s="776"/>
      <c r="I33" s="776"/>
      <c r="J33" s="776"/>
      <c r="K33" s="1039"/>
      <c r="L33" s="1039"/>
      <c r="M33" s="1039"/>
      <c r="N33" s="1039"/>
      <c r="O33" s="1039"/>
      <c r="P33" s="1039"/>
      <c r="Q33" s="1039"/>
    </row>
    <row r="34" spans="4:17" s="524" customFormat="1">
      <c r="D34" s="776"/>
      <c r="E34" s="776"/>
      <c r="F34" s="776"/>
      <c r="G34" s="776"/>
      <c r="H34" s="776"/>
      <c r="I34" s="776"/>
      <c r="J34" s="776"/>
      <c r="K34" s="776"/>
      <c r="L34" s="776"/>
      <c r="M34" s="776"/>
      <c r="N34" s="1039"/>
      <c r="O34" s="1039"/>
      <c r="P34" s="1039"/>
      <c r="Q34" s="1039"/>
    </row>
    <row r="35" spans="4:17" s="524" customFormat="1">
      <c r="D35" s="769"/>
      <c r="E35" s="769"/>
      <c r="F35" s="769"/>
      <c r="G35" s="769"/>
      <c r="H35" s="769"/>
      <c r="I35" s="769"/>
      <c r="J35" s="769"/>
      <c r="K35" s="769"/>
      <c r="L35" s="769"/>
      <c r="M35" s="769"/>
    </row>
    <row r="36" spans="4:17" s="524" customFormat="1">
      <c r="D36" s="769"/>
      <c r="E36" s="769"/>
      <c r="F36" s="769"/>
      <c r="G36" s="769"/>
      <c r="H36" s="769"/>
      <c r="I36" s="769"/>
      <c r="J36" s="769"/>
      <c r="K36" s="769"/>
      <c r="L36" s="769"/>
      <c r="M36" s="769"/>
    </row>
    <row r="37" spans="4:17" s="524" customFormat="1">
      <c r="D37" s="769"/>
      <c r="E37" s="769"/>
      <c r="F37" s="769"/>
      <c r="G37" s="769"/>
      <c r="H37" s="769"/>
      <c r="I37" s="769"/>
      <c r="J37" s="769"/>
      <c r="K37" s="769"/>
      <c r="L37" s="769"/>
      <c r="M37" s="769"/>
    </row>
    <row r="38" spans="4:17" s="524" customFormat="1">
      <c r="D38" s="769"/>
      <c r="E38" s="769"/>
      <c r="F38" s="769"/>
      <c r="G38" s="769"/>
      <c r="H38" s="769"/>
      <c r="I38" s="769"/>
      <c r="J38" s="769"/>
      <c r="K38" s="769"/>
      <c r="L38" s="769"/>
      <c r="M38" s="769"/>
    </row>
    <row r="39" spans="4:17" s="524" customFormat="1">
      <c r="D39" s="769"/>
      <c r="E39" s="769"/>
      <c r="F39" s="769"/>
      <c r="G39" s="769"/>
      <c r="H39" s="769"/>
      <c r="I39" s="769"/>
      <c r="J39" s="769"/>
      <c r="K39" s="769"/>
      <c r="L39" s="769"/>
      <c r="M39" s="769"/>
    </row>
    <row r="40" spans="4:17" s="524" customFormat="1">
      <c r="D40" s="769"/>
      <c r="E40" s="769"/>
      <c r="F40" s="769"/>
      <c r="G40" s="769"/>
      <c r="H40" s="769"/>
      <c r="I40" s="769"/>
      <c r="J40" s="769"/>
      <c r="K40" s="769"/>
      <c r="L40" s="769"/>
      <c r="M40" s="769"/>
    </row>
    <row r="41" spans="4:17" s="524" customFormat="1">
      <c r="D41" s="769"/>
      <c r="E41" s="769"/>
      <c r="F41" s="769"/>
      <c r="G41" s="769"/>
      <c r="H41" s="769"/>
      <c r="I41" s="769"/>
      <c r="J41" s="769"/>
      <c r="K41" s="769"/>
      <c r="L41" s="769"/>
    </row>
    <row r="42" spans="4:17" s="524" customFormat="1">
      <c r="D42" s="769"/>
      <c r="E42" s="769"/>
      <c r="F42" s="769"/>
      <c r="G42" s="769"/>
      <c r="H42" s="769"/>
      <c r="I42" s="769"/>
      <c r="J42" s="769"/>
      <c r="K42" s="769"/>
      <c r="L42" s="769"/>
    </row>
    <row r="43" spans="4:17" s="524" customFormat="1">
      <c r="D43" s="769"/>
      <c r="E43" s="769"/>
      <c r="F43" s="769"/>
      <c r="G43" s="769"/>
      <c r="H43" s="769"/>
      <c r="I43" s="769"/>
      <c r="J43" s="769"/>
      <c r="K43" s="769"/>
      <c r="L43" s="769"/>
    </row>
    <row r="44" spans="4:17" s="524" customFormat="1"/>
    <row r="45" spans="4:17" s="524" customFormat="1"/>
    <row r="46" spans="4:17" s="524" customFormat="1"/>
    <row r="47" spans="4:17" s="524" customFormat="1"/>
    <row r="48" spans="4:17" s="524" customFormat="1"/>
    <row r="49" s="524" customFormat="1"/>
    <row r="50" s="524" customFormat="1"/>
    <row r="51" s="524" customFormat="1"/>
    <row r="52" s="524" customFormat="1"/>
    <row r="53" s="524" customFormat="1"/>
    <row r="54" s="524" customFormat="1"/>
    <row r="55" s="524" customFormat="1"/>
  </sheetData>
  <sheetProtection sheet="1" objects="1" scenarios="1"/>
  <mergeCells count="4">
    <mergeCell ref="B1:P1"/>
    <mergeCell ref="B2:P2"/>
    <mergeCell ref="B3:P3"/>
    <mergeCell ref="B23:P2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25"/>
  <sheetViews>
    <sheetView showGridLines="0" zoomScaleNormal="100" zoomScaleSheetLayoutView="100" workbookViewId="0"/>
  </sheetViews>
  <sheetFormatPr defaultColWidth="9.26953125" defaultRowHeight="11.5"/>
  <cols>
    <col min="1" max="1" width="2.26953125" style="40" customWidth="1"/>
    <col min="2" max="2" width="30.7265625" style="40" customWidth="1"/>
    <col min="3" max="3" width="2.26953125" style="40" customWidth="1"/>
    <col min="4" max="4" width="2.54296875" style="40" customWidth="1"/>
    <col min="5" max="5" width="15.7265625" style="40" customWidth="1"/>
    <col min="6" max="6" width="2.54296875" style="40" customWidth="1"/>
    <col min="7" max="7" width="15.7265625" style="40" customWidth="1"/>
    <col min="8" max="8" width="2.54296875" style="40" customWidth="1"/>
    <col min="9" max="9" width="15.7265625" style="40" customWidth="1"/>
    <col min="10" max="16384" width="9.26953125" style="40"/>
  </cols>
  <sheetData>
    <row r="1" spans="1:9" ht="15" customHeight="1">
      <c r="C1" s="1095" t="s">
        <v>64</v>
      </c>
      <c r="D1" s="1095"/>
      <c r="E1" s="1095"/>
      <c r="F1" s="1095"/>
      <c r="G1" s="1095"/>
      <c r="H1" s="1095"/>
      <c r="I1" s="1095"/>
    </row>
    <row r="2" spans="1:9">
      <c r="C2" s="1095" t="s">
        <v>101</v>
      </c>
      <c r="D2" s="1095"/>
      <c r="E2" s="1095"/>
      <c r="F2" s="1095"/>
      <c r="G2" s="1095"/>
      <c r="H2" s="1095"/>
      <c r="I2" s="1095"/>
    </row>
    <row r="3" spans="1:9" s="48" customFormat="1">
      <c r="C3" s="1095" t="s">
        <v>45</v>
      </c>
      <c r="D3" s="1095"/>
      <c r="E3" s="1095"/>
      <c r="F3" s="1095"/>
      <c r="G3" s="1095"/>
      <c r="H3" s="1095"/>
      <c r="I3" s="1095"/>
    </row>
    <row r="4" spans="1:9">
      <c r="B4" s="134"/>
      <c r="C4" s="138"/>
      <c r="D4" s="180"/>
      <c r="E4" s="180"/>
    </row>
    <row r="5" spans="1:9">
      <c r="B5" s="41"/>
      <c r="C5" s="41"/>
      <c r="D5" s="41"/>
      <c r="E5" s="41"/>
    </row>
    <row r="6" spans="1:9" ht="15" customHeight="1" thickBot="1">
      <c r="A6" s="48"/>
      <c r="B6" s="135"/>
      <c r="C6" s="135"/>
      <c r="D6" s="1097" t="s">
        <v>112</v>
      </c>
      <c r="E6" s="1097"/>
      <c r="F6" s="1097"/>
      <c r="G6" s="1097"/>
      <c r="H6" s="1097"/>
      <c r="I6" s="1097"/>
    </row>
    <row r="7" spans="1:9" ht="12" thickBot="1">
      <c r="B7" s="87"/>
      <c r="C7" s="137"/>
      <c r="D7" s="181"/>
      <c r="E7" s="136">
        <v>2015</v>
      </c>
      <c r="G7" s="136">
        <v>2016</v>
      </c>
      <c r="I7" s="136">
        <v>2017</v>
      </c>
    </row>
    <row r="8" spans="1:9">
      <c r="B8" s="88" t="s">
        <v>84</v>
      </c>
      <c r="C8" s="86"/>
      <c r="D8" s="182"/>
      <c r="E8" s="91"/>
      <c r="G8" s="91"/>
      <c r="I8" s="91"/>
    </row>
    <row r="9" spans="1:9">
      <c r="B9" s="90" t="s">
        <v>334</v>
      </c>
      <c r="C9" s="86"/>
      <c r="D9" s="237"/>
      <c r="E9" s="237">
        <f>'Cashflow YE'!F28</f>
        <v>1259</v>
      </c>
      <c r="G9" s="237">
        <f>'Cashflow YE'!G28</f>
        <v>2155</v>
      </c>
      <c r="I9" s="526">
        <f>'Cashflow YE'!H28</f>
        <v>2213</v>
      </c>
    </row>
    <row r="10" spans="1:9">
      <c r="B10" s="90" t="s">
        <v>97</v>
      </c>
      <c r="C10" s="86"/>
      <c r="D10" s="92"/>
      <c r="E10" s="92">
        <f>-'Cashflow YE'!F35</f>
        <v>111</v>
      </c>
      <c r="G10" s="92">
        <f>-'Cashflow YE'!G35</f>
        <v>136</v>
      </c>
      <c r="I10" s="527">
        <f>-'Cashflow YE'!H35</f>
        <v>155</v>
      </c>
    </row>
    <row r="11" spans="1:9">
      <c r="B11" s="90" t="s">
        <v>90</v>
      </c>
      <c r="C11" s="86"/>
      <c r="D11" s="46"/>
      <c r="E11" s="46">
        <f>E9-E10</f>
        <v>1148</v>
      </c>
      <c r="G11" s="46">
        <f>G9-G10</f>
        <v>2019</v>
      </c>
      <c r="I11" s="525">
        <f>I9-I10</f>
        <v>2058</v>
      </c>
    </row>
    <row r="14" spans="1:9">
      <c r="B14" s="40" t="s">
        <v>125</v>
      </c>
    </row>
    <row r="16" spans="1:9">
      <c r="B16" s="40" t="s">
        <v>104</v>
      </c>
    </row>
    <row r="18" spans="4:5">
      <c r="D18" s="92"/>
      <c r="E18" s="92"/>
    </row>
    <row r="19" spans="4:5">
      <c r="D19" s="92"/>
      <c r="E19" s="92"/>
    </row>
    <row r="20" spans="4:5">
      <c r="D20" s="46"/>
      <c r="E20" s="46"/>
    </row>
    <row r="23" spans="4:5">
      <c r="D23" s="132"/>
      <c r="E23" s="132"/>
    </row>
    <row r="24" spans="4:5">
      <c r="D24" s="132"/>
      <c r="E24" s="132"/>
    </row>
    <row r="25" spans="4:5">
      <c r="D25" s="132"/>
      <c r="E25" s="132"/>
    </row>
  </sheetData>
  <sheetProtection sheet="1" objects="1" scenarios="1"/>
  <mergeCells count="4">
    <mergeCell ref="C1:I1"/>
    <mergeCell ref="C2:I2"/>
    <mergeCell ref="C3:I3"/>
    <mergeCell ref="D6:I6"/>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K161"/>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6953125" defaultRowHeight="11.5"/>
  <cols>
    <col min="1" max="1" width="1.7265625" style="40" customWidth="1"/>
    <col min="2" max="3" width="2.7265625" style="40" customWidth="1"/>
    <col min="4" max="4" width="34.7265625" style="40" customWidth="1"/>
    <col min="5" max="5" width="50.7265625" style="40" customWidth="1"/>
    <col min="6" max="7" width="15.7265625" style="40" customWidth="1"/>
    <col min="8" max="8" width="15.7265625" style="274" customWidth="1"/>
    <col min="9" max="16384" width="9.26953125" style="40"/>
  </cols>
  <sheetData>
    <row r="1" spans="2:11" ht="15" customHeight="1">
      <c r="B1" s="1095" t="s">
        <v>64</v>
      </c>
      <c r="C1" s="1095"/>
      <c r="D1" s="1095"/>
      <c r="E1" s="1095"/>
      <c r="F1" s="1095"/>
      <c r="G1" s="1095"/>
      <c r="H1" s="1095"/>
    </row>
    <row r="2" spans="2:11" ht="15" customHeight="1">
      <c r="B2" s="1095" t="s">
        <v>98</v>
      </c>
      <c r="C2" s="1095"/>
      <c r="D2" s="1095"/>
      <c r="E2" s="1095"/>
      <c r="F2" s="1095"/>
      <c r="G2" s="1095"/>
      <c r="H2" s="1095"/>
    </row>
    <row r="3" spans="2:11" ht="15" customHeight="1">
      <c r="B3" s="1095" t="s">
        <v>45</v>
      </c>
      <c r="C3" s="1095"/>
      <c r="D3" s="1095"/>
      <c r="E3" s="1095"/>
      <c r="F3" s="1095"/>
      <c r="G3" s="1095"/>
      <c r="H3" s="1095"/>
    </row>
    <row r="4" spans="2:11">
      <c r="B4" s="41"/>
      <c r="C4" s="41"/>
      <c r="D4" s="41"/>
      <c r="E4" s="41"/>
      <c r="F4" s="41"/>
    </row>
    <row r="5" spans="2:11">
      <c r="B5" s="41"/>
      <c r="C5" s="41"/>
      <c r="E5" s="41"/>
      <c r="F5" s="41"/>
    </row>
    <row r="6" spans="2:11" ht="15.75" customHeight="1" thickBot="1">
      <c r="B6" s="42"/>
      <c r="C6" s="42"/>
      <c r="D6" s="42"/>
      <c r="E6" s="43"/>
      <c r="F6" s="434"/>
    </row>
    <row r="7" spans="2:11" ht="12" thickBot="1">
      <c r="B7" s="42"/>
      <c r="C7" s="42"/>
      <c r="D7" s="42"/>
      <c r="E7" s="43"/>
      <c r="F7" s="44">
        <v>2015</v>
      </c>
      <c r="G7" s="44">
        <v>2016</v>
      </c>
      <c r="H7" s="44">
        <v>2017</v>
      </c>
    </row>
    <row r="8" spans="2:11">
      <c r="B8" s="45" t="s">
        <v>65</v>
      </c>
      <c r="C8" s="45"/>
      <c r="D8" s="45"/>
      <c r="E8" s="41"/>
      <c r="F8" s="41"/>
      <c r="G8" s="41"/>
      <c r="H8" s="41"/>
    </row>
    <row r="9" spans="2:11">
      <c r="B9" s="41"/>
      <c r="C9" s="45" t="s">
        <v>93</v>
      </c>
      <c r="D9" s="45"/>
      <c r="E9" s="41"/>
      <c r="F9" s="1046">
        <v>892</v>
      </c>
      <c r="G9" s="1046">
        <v>966</v>
      </c>
      <c r="H9" s="1046">
        <v>273</v>
      </c>
      <c r="J9" s="393"/>
      <c r="K9" s="275"/>
    </row>
    <row r="10" spans="2:11">
      <c r="B10" s="41"/>
      <c r="C10" s="45" t="s">
        <v>66</v>
      </c>
      <c r="D10" s="45"/>
      <c r="E10" s="41"/>
      <c r="F10" s="1047"/>
      <c r="G10" s="1047"/>
      <c r="H10" s="1047"/>
      <c r="J10" s="274"/>
      <c r="K10" s="275"/>
    </row>
    <row r="11" spans="2:11">
      <c r="B11" s="41"/>
      <c r="C11" s="41"/>
      <c r="D11" s="41" t="s">
        <v>43</v>
      </c>
      <c r="E11" s="41"/>
      <c r="F11" s="1048">
        <v>-27</v>
      </c>
      <c r="G11" s="1048">
        <v>-9</v>
      </c>
      <c r="H11" s="1048">
        <v>-181</v>
      </c>
      <c r="J11" s="274"/>
      <c r="K11" s="275"/>
    </row>
    <row r="12" spans="2:11">
      <c r="B12" s="41"/>
      <c r="C12" s="41"/>
      <c r="D12" s="41" t="s">
        <v>119</v>
      </c>
      <c r="E12" s="41"/>
      <c r="F12" s="1049">
        <v>43</v>
      </c>
      <c r="G12" s="1049">
        <v>42</v>
      </c>
      <c r="H12" s="1049">
        <v>33</v>
      </c>
      <c r="J12" s="274"/>
      <c r="K12" s="275"/>
    </row>
    <row r="13" spans="2:11">
      <c r="B13" s="41"/>
      <c r="C13" s="41"/>
      <c r="D13" s="41" t="s">
        <v>67</v>
      </c>
      <c r="E13" s="41"/>
      <c r="F13" s="1049">
        <v>95</v>
      </c>
      <c r="G13" s="1049">
        <v>829</v>
      </c>
      <c r="H13" s="1049">
        <v>888</v>
      </c>
      <c r="J13" s="274"/>
      <c r="K13" s="275"/>
    </row>
    <row r="14" spans="2:11">
      <c r="B14" s="41"/>
      <c r="C14" s="41"/>
      <c r="D14" s="41" t="s">
        <v>68</v>
      </c>
      <c r="E14" s="41"/>
      <c r="F14" s="1049">
        <v>399</v>
      </c>
      <c r="G14" s="1049">
        <v>321</v>
      </c>
      <c r="H14" s="1049">
        <v>311</v>
      </c>
      <c r="J14" s="274"/>
      <c r="K14" s="275"/>
    </row>
    <row r="15" spans="2:11" s="274" customFormat="1">
      <c r="B15" s="41"/>
      <c r="C15" s="41"/>
      <c r="D15" s="41" t="s">
        <v>214</v>
      </c>
      <c r="E15" s="41"/>
      <c r="F15" s="1049">
        <v>0</v>
      </c>
      <c r="G15" s="1049">
        <v>63</v>
      </c>
      <c r="H15" s="1049">
        <v>0</v>
      </c>
      <c r="K15" s="275"/>
    </row>
    <row r="16" spans="2:11">
      <c r="B16" s="41"/>
      <c r="C16" s="41"/>
      <c r="D16" s="41" t="s">
        <v>293</v>
      </c>
      <c r="E16" s="41"/>
      <c r="F16" s="1049">
        <v>7</v>
      </c>
      <c r="G16" s="1049">
        <v>50</v>
      </c>
      <c r="H16" s="1049">
        <v>24</v>
      </c>
      <c r="J16" s="274"/>
      <c r="K16" s="275"/>
    </row>
    <row r="17" spans="2:11">
      <c r="B17" s="41"/>
      <c r="C17" s="41"/>
      <c r="D17" s="41" t="s">
        <v>246</v>
      </c>
      <c r="E17" s="41"/>
      <c r="F17" s="1049">
        <v>92</v>
      </c>
      <c r="G17" s="1049">
        <v>147</v>
      </c>
      <c r="H17" s="1049">
        <v>176</v>
      </c>
      <c r="J17" s="274"/>
      <c r="K17" s="275"/>
    </row>
    <row r="18" spans="2:11" s="274" customFormat="1">
      <c r="B18" s="41"/>
      <c r="C18" s="41"/>
      <c r="D18" s="41" t="s">
        <v>215</v>
      </c>
      <c r="E18" s="41"/>
      <c r="F18" s="1049">
        <v>0</v>
      </c>
      <c r="G18" s="1049">
        <v>4</v>
      </c>
      <c r="H18" s="1049">
        <v>28</v>
      </c>
      <c r="K18" s="275"/>
    </row>
    <row r="19" spans="2:11">
      <c r="B19" s="41"/>
      <c r="C19" s="45" t="s">
        <v>69</v>
      </c>
      <c r="D19" s="45"/>
      <c r="E19" s="41"/>
      <c r="F19" s="1049"/>
      <c r="G19" s="1049"/>
      <c r="H19" s="1049"/>
      <c r="J19" s="274"/>
      <c r="K19" s="275"/>
    </row>
    <row r="20" spans="2:11">
      <c r="B20" s="41"/>
      <c r="C20" s="41"/>
      <c r="D20" s="41" t="s">
        <v>96</v>
      </c>
      <c r="E20" s="41"/>
      <c r="F20" s="1049">
        <v>-40</v>
      </c>
      <c r="G20" s="1049">
        <v>84</v>
      </c>
      <c r="H20" s="1049">
        <v>-165</v>
      </c>
      <c r="J20" s="274"/>
      <c r="K20" s="275"/>
    </row>
    <row r="21" spans="2:11">
      <c r="B21" s="41"/>
      <c r="C21" s="41"/>
      <c r="D21" s="41" t="s">
        <v>95</v>
      </c>
      <c r="E21" s="41"/>
      <c r="F21" s="1049">
        <v>-54</v>
      </c>
      <c r="G21" s="1049">
        <v>32</v>
      </c>
      <c r="H21" s="1049">
        <v>-26</v>
      </c>
      <c r="J21" s="274"/>
      <c r="K21" s="275"/>
    </row>
    <row r="22" spans="2:11">
      <c r="B22" s="41"/>
      <c r="C22" s="41"/>
      <c r="D22" s="41" t="s">
        <v>70</v>
      </c>
      <c r="E22" s="41"/>
      <c r="F22" s="1049">
        <v>-350</v>
      </c>
      <c r="G22" s="1049">
        <v>-362</v>
      </c>
      <c r="H22" s="1049">
        <v>-301</v>
      </c>
      <c r="J22" s="274"/>
      <c r="K22" s="275"/>
    </row>
    <row r="23" spans="2:11">
      <c r="B23" s="41"/>
      <c r="C23" s="41"/>
      <c r="D23" s="41" t="s">
        <v>9</v>
      </c>
      <c r="E23" s="41"/>
      <c r="F23" s="1049">
        <v>21</v>
      </c>
      <c r="G23" s="1049">
        <v>-10</v>
      </c>
      <c r="H23" s="1049">
        <v>-97</v>
      </c>
      <c r="J23" s="274"/>
      <c r="K23" s="275"/>
    </row>
    <row r="24" spans="2:11">
      <c r="B24" s="41"/>
      <c r="C24" s="41"/>
      <c r="D24" s="41" t="s">
        <v>40</v>
      </c>
      <c r="E24" s="41"/>
      <c r="F24" s="1049">
        <v>-27</v>
      </c>
      <c r="G24" s="1049">
        <v>-35</v>
      </c>
      <c r="H24" s="1049">
        <v>220</v>
      </c>
      <c r="J24" s="274"/>
      <c r="K24" s="275"/>
    </row>
    <row r="25" spans="2:11">
      <c r="B25" s="41"/>
      <c r="C25" s="41"/>
      <c r="D25" s="41" t="s">
        <v>39</v>
      </c>
      <c r="E25" s="41"/>
      <c r="F25" s="1049">
        <v>-25</v>
      </c>
      <c r="G25" s="1049">
        <v>-50</v>
      </c>
      <c r="H25" s="1049">
        <v>85</v>
      </c>
      <c r="J25" s="274"/>
      <c r="K25" s="275"/>
    </row>
    <row r="26" spans="2:11">
      <c r="B26" s="41"/>
      <c r="C26" s="41"/>
      <c r="D26" s="41" t="s">
        <v>41</v>
      </c>
      <c r="E26" s="41"/>
      <c r="F26" s="1049">
        <v>233</v>
      </c>
      <c r="G26" s="1049">
        <v>83</v>
      </c>
      <c r="H26" s="1049">
        <v>945</v>
      </c>
      <c r="J26" s="394"/>
      <c r="K26" s="275"/>
    </row>
    <row r="27" spans="2:11">
      <c r="B27" s="45"/>
      <c r="C27" s="45"/>
      <c r="D27" s="45"/>
      <c r="E27" s="41"/>
      <c r="F27" s="1050"/>
      <c r="G27" s="1050"/>
      <c r="H27" s="1050"/>
      <c r="J27" s="394"/>
      <c r="K27" s="275"/>
    </row>
    <row r="28" spans="2:11">
      <c r="B28" s="41"/>
      <c r="C28" s="45" t="s">
        <v>71</v>
      </c>
      <c r="D28" s="45"/>
      <c r="E28" s="41"/>
      <c r="F28" s="1051">
        <f>SUM(F9:F26)</f>
        <v>1259</v>
      </c>
      <c r="G28" s="1051">
        <f>SUM(G9:G26)</f>
        <v>2155</v>
      </c>
      <c r="H28" s="1051">
        <f>SUM(H9:H26)</f>
        <v>2213</v>
      </c>
      <c r="J28" s="274"/>
      <c r="K28" s="393"/>
    </row>
    <row r="29" spans="2:11" s="48" customFormat="1">
      <c r="B29" s="47"/>
      <c r="C29" s="47"/>
      <c r="D29" s="47"/>
      <c r="E29" s="85"/>
      <c r="F29" s="1050"/>
      <c r="G29" s="1050"/>
      <c r="H29" s="1050"/>
      <c r="K29" s="393"/>
    </row>
    <row r="30" spans="2:11">
      <c r="B30" s="45" t="s">
        <v>72</v>
      </c>
      <c r="C30" s="45"/>
      <c r="D30" s="45"/>
      <c r="E30" s="41"/>
      <c r="F30" s="1049"/>
      <c r="G30" s="1049"/>
      <c r="H30" s="1049"/>
      <c r="J30" s="394"/>
      <c r="K30" s="393"/>
    </row>
    <row r="31" spans="2:11">
      <c r="B31" s="41"/>
      <c r="C31" s="45" t="s">
        <v>92</v>
      </c>
      <c r="D31" s="45"/>
      <c r="E31" s="41"/>
      <c r="F31" s="1049">
        <v>145</v>
      </c>
      <c r="G31" s="1049">
        <v>0</v>
      </c>
      <c r="H31" s="1049">
        <v>80</v>
      </c>
      <c r="K31" s="393"/>
    </row>
    <row r="32" spans="2:11">
      <c r="B32" s="41"/>
      <c r="C32" s="45" t="s">
        <v>73</v>
      </c>
      <c r="D32" s="45"/>
      <c r="E32" s="41"/>
      <c r="F32" s="1052">
        <v>-145</v>
      </c>
      <c r="G32" s="1052">
        <v>0</v>
      </c>
      <c r="H32" s="1052">
        <v>-135</v>
      </c>
      <c r="K32" s="393"/>
    </row>
    <row r="33" spans="2:11">
      <c r="B33" s="41"/>
      <c r="C33" s="45" t="s">
        <v>294</v>
      </c>
      <c r="D33" s="45"/>
      <c r="E33" s="41"/>
      <c r="F33" s="1052">
        <v>-46</v>
      </c>
      <c r="G33" s="1052">
        <v>-4588</v>
      </c>
      <c r="H33" s="1052">
        <v>0</v>
      </c>
      <c r="J33" s="394"/>
      <c r="K33" s="393"/>
    </row>
    <row r="34" spans="2:11">
      <c r="B34" s="41"/>
      <c r="C34" s="45" t="s">
        <v>216</v>
      </c>
      <c r="D34" s="45"/>
      <c r="E34" s="41"/>
      <c r="F34" s="1052">
        <v>-3561</v>
      </c>
      <c r="G34" s="1052">
        <v>3561</v>
      </c>
      <c r="H34" s="1052">
        <v>0</v>
      </c>
      <c r="J34" s="394"/>
      <c r="K34" s="393"/>
    </row>
    <row r="35" spans="2:11">
      <c r="B35" s="41"/>
      <c r="C35" s="45" t="s">
        <v>11</v>
      </c>
      <c r="D35" s="45"/>
      <c r="E35" s="41"/>
      <c r="F35" s="1052">
        <v>-111</v>
      </c>
      <c r="G35" s="1052">
        <v>-136</v>
      </c>
      <c r="H35" s="1052">
        <v>-155</v>
      </c>
      <c r="J35" s="274"/>
      <c r="K35" s="393"/>
    </row>
    <row r="36" spans="2:11">
      <c r="B36" s="41"/>
      <c r="C36" s="45" t="s">
        <v>218</v>
      </c>
      <c r="D36" s="45"/>
      <c r="E36" s="41"/>
      <c r="F36" s="1049">
        <v>2</v>
      </c>
      <c r="G36" s="1049">
        <v>-14</v>
      </c>
      <c r="H36" s="1049">
        <v>13</v>
      </c>
      <c r="J36" s="394"/>
      <c r="K36" s="393"/>
    </row>
    <row r="37" spans="2:11">
      <c r="B37" s="45"/>
      <c r="C37" s="45"/>
      <c r="D37" s="45"/>
      <c r="E37" s="41"/>
      <c r="F37" s="1050"/>
      <c r="G37" s="1050"/>
      <c r="H37" s="1050"/>
      <c r="J37" s="394"/>
      <c r="K37" s="393"/>
    </row>
    <row r="38" spans="2:11">
      <c r="B38" s="41"/>
      <c r="C38" s="45" t="s">
        <v>220</v>
      </c>
      <c r="D38" s="45"/>
      <c r="E38" s="41"/>
      <c r="F38" s="1051">
        <f>SUM(F31:F36)</f>
        <v>-3716</v>
      </c>
      <c r="G38" s="1051">
        <f>SUM(G31:G36)</f>
        <v>-1177</v>
      </c>
      <c r="H38" s="1051">
        <f>SUM(H31:H36)</f>
        <v>-197</v>
      </c>
      <c r="J38" s="274"/>
      <c r="K38" s="393"/>
    </row>
    <row r="39" spans="2:11">
      <c r="B39" s="45"/>
      <c r="C39" s="45"/>
      <c r="D39" s="45"/>
      <c r="E39" s="41"/>
      <c r="F39" s="1050"/>
      <c r="G39" s="1050"/>
      <c r="H39" s="1050"/>
      <c r="J39" s="274"/>
      <c r="K39" s="393"/>
    </row>
    <row r="40" spans="2:11">
      <c r="B40" s="45" t="s">
        <v>74</v>
      </c>
      <c r="C40" s="45"/>
      <c r="D40" s="45"/>
      <c r="E40" s="41"/>
      <c r="F40" s="1048"/>
      <c r="G40" s="1048"/>
      <c r="H40" s="1048"/>
      <c r="J40" s="274"/>
      <c r="K40" s="393"/>
    </row>
    <row r="41" spans="2:11">
      <c r="B41" s="41"/>
      <c r="C41" s="45" t="s">
        <v>75</v>
      </c>
      <c r="D41" s="45"/>
      <c r="E41" s="41"/>
      <c r="F41" s="1049">
        <v>106</v>
      </c>
      <c r="G41" s="1049">
        <v>106</v>
      </c>
      <c r="H41" s="1049">
        <v>178</v>
      </c>
      <c r="J41" s="394"/>
      <c r="K41" s="393"/>
    </row>
    <row r="42" spans="2:11">
      <c r="B42" s="41"/>
      <c r="C42" s="45" t="s">
        <v>264</v>
      </c>
      <c r="D42" s="45"/>
      <c r="E42" s="41"/>
      <c r="F42" s="1049">
        <v>-83</v>
      </c>
      <c r="G42" s="1049">
        <v>-115</v>
      </c>
      <c r="H42" s="1049">
        <v>-56</v>
      </c>
      <c r="J42" s="394"/>
      <c r="K42" s="393"/>
    </row>
    <row r="43" spans="2:11">
      <c r="B43" s="41"/>
      <c r="C43" s="45" t="s">
        <v>76</v>
      </c>
      <c r="D43" s="45"/>
      <c r="E43" s="41"/>
      <c r="F43" s="1052">
        <v>-170</v>
      </c>
      <c r="G43" s="1052">
        <v>-195</v>
      </c>
      <c r="H43" s="1052">
        <v>-226</v>
      </c>
      <c r="J43" s="274"/>
      <c r="K43" s="393"/>
    </row>
    <row r="44" spans="2:11" s="274" customFormat="1">
      <c r="B44" s="41"/>
      <c r="C44" s="45" t="s">
        <v>295</v>
      </c>
      <c r="D44" s="45"/>
      <c r="E44" s="41"/>
      <c r="F44" s="1052">
        <v>0</v>
      </c>
      <c r="G44" s="1052">
        <v>6878</v>
      </c>
      <c r="H44" s="1052">
        <v>3741</v>
      </c>
      <c r="K44" s="393"/>
    </row>
    <row r="45" spans="2:11">
      <c r="B45" s="41"/>
      <c r="C45" s="45" t="s">
        <v>114</v>
      </c>
      <c r="D45" s="45"/>
      <c r="E45" s="41"/>
      <c r="F45" s="1052">
        <v>-250</v>
      </c>
      <c r="G45" s="1052">
        <v>-6104</v>
      </c>
      <c r="H45" s="1052">
        <v>-4251</v>
      </c>
      <c r="J45" s="394"/>
      <c r="K45" s="393"/>
    </row>
    <row r="46" spans="2:11" s="274" customFormat="1">
      <c r="B46" s="41"/>
      <c r="C46" s="45" t="s">
        <v>214</v>
      </c>
      <c r="D46" s="45"/>
      <c r="E46" s="41"/>
      <c r="F46" s="1052">
        <v>0</v>
      </c>
      <c r="G46" s="1052">
        <v>-63</v>
      </c>
      <c r="H46" s="1052">
        <v>0</v>
      </c>
      <c r="J46" s="393"/>
      <c r="K46" s="393"/>
    </row>
    <row r="47" spans="2:11">
      <c r="B47" s="41"/>
      <c r="C47" s="45" t="s">
        <v>124</v>
      </c>
      <c r="D47" s="45"/>
      <c r="E47" s="41"/>
      <c r="F47" s="1052">
        <v>202</v>
      </c>
      <c r="G47" s="1052">
        <v>0</v>
      </c>
      <c r="H47" s="1052">
        <v>0</v>
      </c>
      <c r="J47" s="274"/>
      <c r="K47" s="393"/>
    </row>
    <row r="48" spans="2:11" s="274" customFormat="1">
      <c r="B48" s="41"/>
      <c r="C48" s="45" t="s">
        <v>296</v>
      </c>
      <c r="D48" s="45"/>
      <c r="E48" s="41"/>
      <c r="F48" s="1052">
        <v>-7</v>
      </c>
      <c r="G48" s="1052">
        <v>-7</v>
      </c>
      <c r="H48" s="1052">
        <v>-10</v>
      </c>
      <c r="K48" s="393"/>
    </row>
    <row r="49" spans="2:11">
      <c r="B49" s="45"/>
      <c r="C49" s="45"/>
      <c r="D49" s="45"/>
      <c r="E49" s="41"/>
      <c r="F49" s="1053"/>
      <c r="G49" s="1053"/>
      <c r="H49" s="1053"/>
      <c r="J49" s="393"/>
      <c r="K49" s="393"/>
    </row>
    <row r="50" spans="2:11">
      <c r="B50" s="41"/>
      <c r="C50" s="45" t="s">
        <v>219</v>
      </c>
      <c r="D50" s="45"/>
      <c r="E50" s="41"/>
      <c r="F50" s="1051">
        <f>SUM(F41:F49)</f>
        <v>-202</v>
      </c>
      <c r="G50" s="1051">
        <f>SUM(G41:G49)</f>
        <v>500</v>
      </c>
      <c r="H50" s="1051">
        <f>SUM(H41:H49)</f>
        <v>-624</v>
      </c>
      <c r="K50" s="393"/>
    </row>
    <row r="51" spans="2:11">
      <c r="B51" s="45"/>
      <c r="C51" s="45"/>
      <c r="D51" s="45"/>
      <c r="E51" s="41"/>
      <c r="F51" s="1050"/>
      <c r="G51" s="1050"/>
      <c r="H51" s="1050"/>
      <c r="K51" s="393"/>
    </row>
    <row r="52" spans="2:11">
      <c r="B52" s="45" t="s">
        <v>77</v>
      </c>
      <c r="C52" s="45"/>
      <c r="D52" s="45"/>
      <c r="E52" s="41"/>
      <c r="F52" s="1049">
        <v>-366</v>
      </c>
      <c r="G52" s="1049">
        <v>-56</v>
      </c>
      <c r="H52" s="1049">
        <v>76</v>
      </c>
      <c r="K52" s="393"/>
    </row>
    <row r="53" spans="2:11">
      <c r="B53" s="45"/>
      <c r="C53" s="45"/>
      <c r="D53" s="45"/>
      <c r="E53" s="41"/>
      <c r="F53" s="1053"/>
      <c r="G53" s="1053"/>
      <c r="H53" s="1053"/>
      <c r="K53" s="393"/>
    </row>
    <row r="54" spans="2:11">
      <c r="B54" s="45" t="s">
        <v>123</v>
      </c>
      <c r="C54" s="45"/>
      <c r="D54" s="45"/>
      <c r="E54" s="41"/>
      <c r="F54" s="1049">
        <f>F28+F38+F50+F52</f>
        <v>-3025</v>
      </c>
      <c r="G54" s="1049">
        <f>G28+G38+G50+G52</f>
        <v>1422</v>
      </c>
      <c r="H54" s="1049">
        <f>H28+H38+H50+H52</f>
        <v>1468</v>
      </c>
      <c r="K54" s="393"/>
    </row>
    <row r="55" spans="2:11" s="274" customFormat="1">
      <c r="B55" s="45"/>
      <c r="C55" s="45"/>
      <c r="D55" s="45"/>
      <c r="E55" s="41"/>
      <c r="F55" s="1049"/>
      <c r="G55" s="1049"/>
      <c r="H55" s="1049"/>
      <c r="K55" s="393"/>
    </row>
    <row r="56" spans="2:11">
      <c r="B56" s="45" t="s">
        <v>78</v>
      </c>
      <c r="C56" s="45"/>
      <c r="D56" s="45"/>
      <c r="E56" s="41"/>
      <c r="F56" s="1049">
        <v>4848</v>
      </c>
      <c r="G56" s="1049">
        <f>F58</f>
        <v>1823</v>
      </c>
      <c r="H56" s="1049">
        <f>G58</f>
        <v>3245</v>
      </c>
      <c r="K56" s="393"/>
    </row>
    <row r="57" spans="2:11">
      <c r="B57" s="45"/>
      <c r="C57" s="45"/>
      <c r="D57" s="45"/>
      <c r="E57" s="41"/>
      <c r="F57" s="1054"/>
      <c r="G57" s="1054"/>
      <c r="H57" s="1054"/>
      <c r="K57" s="393"/>
    </row>
    <row r="58" spans="2:11" ht="12" thickBot="1">
      <c r="B58" s="45" t="s">
        <v>79</v>
      </c>
      <c r="C58" s="45"/>
      <c r="D58" s="45"/>
      <c r="E58" s="41"/>
      <c r="F58" s="1055">
        <f>F54+F56</f>
        <v>1823</v>
      </c>
      <c r="G58" s="1055">
        <f>G54+G56</f>
        <v>3245</v>
      </c>
      <c r="H58" s="1055">
        <f>H54+H56</f>
        <v>4713</v>
      </c>
      <c r="K58" s="393"/>
    </row>
    <row r="59" spans="2:11" ht="12" thickTop="1">
      <c r="B59" s="45"/>
      <c r="C59" s="45"/>
      <c r="D59" s="45"/>
      <c r="E59" s="41"/>
      <c r="F59" s="47"/>
    </row>
    <row r="60" spans="2:11">
      <c r="E60" s="48"/>
      <c r="F60" s="48"/>
    </row>
    <row r="61" spans="2:11">
      <c r="B61" s="86" t="s">
        <v>245</v>
      </c>
    </row>
    <row r="62" spans="2:11">
      <c r="B62" s="86" t="s">
        <v>247</v>
      </c>
      <c r="F62" s="189"/>
    </row>
    <row r="63" spans="2:11">
      <c r="F63" s="275"/>
      <c r="G63" s="275"/>
      <c r="H63" s="275"/>
    </row>
    <row r="64" spans="2:11">
      <c r="F64" s="274"/>
      <c r="G64" s="274"/>
    </row>
    <row r="65" spans="6:8">
      <c r="F65" s="132"/>
      <c r="G65" s="132"/>
      <c r="H65" s="132"/>
    </row>
    <row r="66" spans="6:8">
      <c r="F66" s="132"/>
      <c r="G66" s="132"/>
      <c r="H66" s="132"/>
    </row>
    <row r="67" spans="6:8">
      <c r="F67" s="132"/>
      <c r="G67" s="132"/>
      <c r="H67" s="132"/>
    </row>
    <row r="68" spans="6:8">
      <c r="F68" s="132"/>
      <c r="G68" s="132"/>
      <c r="H68" s="132"/>
    </row>
    <row r="69" spans="6:8">
      <c r="F69" s="132"/>
      <c r="G69" s="132"/>
      <c r="H69" s="132"/>
    </row>
    <row r="70" spans="6:8">
      <c r="F70" s="132"/>
      <c r="G70" s="132"/>
      <c r="H70" s="132"/>
    </row>
    <row r="71" spans="6:8">
      <c r="F71" s="132"/>
      <c r="G71" s="132"/>
      <c r="H71" s="132"/>
    </row>
    <row r="72" spans="6:8">
      <c r="F72" s="132"/>
      <c r="G72" s="132"/>
      <c r="H72" s="132"/>
    </row>
    <row r="73" spans="6:8">
      <c r="F73" s="132"/>
      <c r="G73" s="132"/>
      <c r="H73" s="132"/>
    </row>
    <row r="74" spans="6:8">
      <c r="F74" s="132"/>
      <c r="G74" s="132"/>
      <c r="H74" s="132"/>
    </row>
    <row r="75" spans="6:8">
      <c r="F75" s="132"/>
      <c r="G75" s="132"/>
      <c r="H75" s="132"/>
    </row>
    <row r="76" spans="6:8">
      <c r="F76" s="132"/>
      <c r="G76" s="132"/>
      <c r="H76" s="132"/>
    </row>
    <row r="77" spans="6:8">
      <c r="F77" s="132"/>
      <c r="G77" s="132"/>
      <c r="H77" s="132"/>
    </row>
    <row r="78" spans="6:8">
      <c r="F78" s="132"/>
      <c r="G78" s="132"/>
      <c r="H78" s="132"/>
    </row>
    <row r="79" spans="6:8">
      <c r="F79" s="132"/>
      <c r="G79" s="132"/>
      <c r="H79" s="132"/>
    </row>
    <row r="80" spans="6:8">
      <c r="F80" s="132"/>
      <c r="G80" s="132"/>
      <c r="H80" s="132"/>
    </row>
    <row r="81" spans="6:8">
      <c r="F81" s="132"/>
      <c r="G81" s="132"/>
      <c r="H81" s="132"/>
    </row>
    <row r="82" spans="6:8">
      <c r="F82" s="132"/>
      <c r="G82" s="132"/>
      <c r="H82" s="132"/>
    </row>
    <row r="83" spans="6:8">
      <c r="F83" s="132"/>
      <c r="G83" s="132"/>
      <c r="H83" s="132"/>
    </row>
    <row r="84" spans="6:8">
      <c r="F84" s="132"/>
      <c r="G84" s="132"/>
      <c r="H84" s="132"/>
    </row>
    <row r="85" spans="6:8">
      <c r="F85" s="132"/>
      <c r="G85" s="132"/>
      <c r="H85" s="132"/>
    </row>
    <row r="86" spans="6:8">
      <c r="F86" s="132"/>
      <c r="G86" s="132"/>
      <c r="H86" s="132"/>
    </row>
    <row r="87" spans="6:8">
      <c r="F87" s="132"/>
      <c r="G87" s="132"/>
      <c r="H87" s="132"/>
    </row>
    <row r="88" spans="6:8">
      <c r="F88" s="132"/>
      <c r="G88" s="132"/>
      <c r="H88" s="132"/>
    </row>
    <row r="89" spans="6:8">
      <c r="F89" s="132"/>
      <c r="G89" s="132"/>
      <c r="H89" s="132"/>
    </row>
    <row r="90" spans="6:8">
      <c r="F90" s="132"/>
      <c r="G90" s="132"/>
      <c r="H90" s="132"/>
    </row>
    <row r="91" spans="6:8">
      <c r="F91" s="132"/>
      <c r="G91" s="132"/>
      <c r="H91" s="132"/>
    </row>
    <row r="92" spans="6:8">
      <c r="F92" s="132"/>
      <c r="G92" s="132"/>
      <c r="H92" s="132"/>
    </row>
    <row r="93" spans="6:8">
      <c r="F93" s="132"/>
      <c r="G93" s="132"/>
      <c r="H93" s="132"/>
    </row>
    <row r="94" spans="6:8">
      <c r="F94" s="132"/>
      <c r="G94" s="132"/>
      <c r="H94" s="132"/>
    </row>
    <row r="95" spans="6:8">
      <c r="F95" s="132"/>
      <c r="G95" s="132"/>
      <c r="H95" s="132"/>
    </row>
    <row r="96" spans="6:8">
      <c r="F96" s="132"/>
      <c r="G96" s="132"/>
      <c r="H96" s="132"/>
    </row>
    <row r="97" spans="6:8">
      <c r="F97" s="132"/>
      <c r="G97" s="132"/>
      <c r="H97" s="132"/>
    </row>
    <row r="98" spans="6:8">
      <c r="F98" s="132"/>
      <c r="G98" s="132"/>
      <c r="H98" s="132"/>
    </row>
    <row r="99" spans="6:8">
      <c r="F99" s="132"/>
      <c r="G99" s="132"/>
      <c r="H99" s="132"/>
    </row>
    <row r="100" spans="6:8">
      <c r="F100" s="132"/>
      <c r="G100" s="132"/>
      <c r="H100" s="132"/>
    </row>
    <row r="101" spans="6:8">
      <c r="F101" s="132"/>
      <c r="G101" s="132"/>
      <c r="H101" s="132"/>
    </row>
    <row r="102" spans="6:8">
      <c r="F102" s="132"/>
      <c r="G102" s="132"/>
      <c r="H102" s="132"/>
    </row>
    <row r="103" spans="6:8">
      <c r="F103" s="132"/>
      <c r="G103" s="132"/>
      <c r="H103" s="132"/>
    </row>
    <row r="104" spans="6:8">
      <c r="F104" s="132"/>
      <c r="G104" s="132"/>
      <c r="H104" s="132"/>
    </row>
    <row r="105" spans="6:8">
      <c r="F105" s="132"/>
      <c r="G105" s="132"/>
      <c r="H105" s="132"/>
    </row>
    <row r="106" spans="6:8">
      <c r="F106" s="132"/>
      <c r="G106" s="132"/>
      <c r="H106" s="132"/>
    </row>
    <row r="107" spans="6:8">
      <c r="F107" s="132"/>
      <c r="G107" s="132"/>
      <c r="H107" s="132"/>
    </row>
    <row r="108" spans="6:8">
      <c r="F108" s="132"/>
      <c r="G108" s="132"/>
      <c r="H108" s="132"/>
    </row>
    <row r="109" spans="6:8">
      <c r="F109" s="132"/>
      <c r="G109" s="132"/>
      <c r="H109" s="132"/>
    </row>
    <row r="110" spans="6:8">
      <c r="F110" s="132"/>
      <c r="G110" s="132"/>
      <c r="H110" s="132"/>
    </row>
    <row r="111" spans="6:8">
      <c r="F111" s="274"/>
      <c r="G111" s="274"/>
    </row>
    <row r="112" spans="6:8">
      <c r="F112" s="275"/>
      <c r="G112" s="275"/>
      <c r="H112" s="275"/>
    </row>
    <row r="114" spans="6:8">
      <c r="F114" s="189"/>
    </row>
    <row r="115" spans="6:8">
      <c r="F115" s="275"/>
      <c r="G115" s="275"/>
      <c r="H115" s="275"/>
    </row>
    <row r="116" spans="6:8">
      <c r="F116" s="275"/>
      <c r="G116" s="275"/>
      <c r="H116" s="275"/>
    </row>
    <row r="117" spans="6:8">
      <c r="F117" s="275"/>
      <c r="G117" s="275"/>
      <c r="H117" s="275"/>
    </row>
    <row r="118" spans="6:8">
      <c r="F118" s="275"/>
      <c r="G118" s="275"/>
      <c r="H118" s="275"/>
    </row>
    <row r="119" spans="6:8">
      <c r="F119" s="275"/>
      <c r="G119" s="275"/>
      <c r="H119" s="275"/>
    </row>
    <row r="120" spans="6:8">
      <c r="F120" s="275"/>
      <c r="G120" s="275"/>
      <c r="H120" s="275"/>
    </row>
    <row r="121" spans="6:8">
      <c r="F121" s="275"/>
      <c r="G121" s="275"/>
      <c r="H121" s="275"/>
    </row>
    <row r="122" spans="6:8">
      <c r="F122" s="275"/>
      <c r="G122" s="275"/>
      <c r="H122" s="275"/>
    </row>
    <row r="123" spans="6:8">
      <c r="F123" s="275"/>
      <c r="G123" s="275"/>
      <c r="H123" s="275"/>
    </row>
    <row r="124" spans="6:8">
      <c r="F124" s="275"/>
      <c r="G124" s="275"/>
      <c r="H124" s="275"/>
    </row>
    <row r="125" spans="6:8">
      <c r="F125" s="275"/>
      <c r="G125" s="275"/>
      <c r="H125" s="275"/>
    </row>
    <row r="126" spans="6:8">
      <c r="F126" s="275"/>
      <c r="G126" s="275"/>
      <c r="H126" s="275"/>
    </row>
    <row r="127" spans="6:8">
      <c r="F127" s="275"/>
      <c r="G127" s="275"/>
      <c r="H127" s="275"/>
    </row>
    <row r="128" spans="6:8">
      <c r="F128" s="275"/>
      <c r="G128" s="275"/>
      <c r="H128" s="275"/>
    </row>
    <row r="129" spans="6:8">
      <c r="F129" s="275"/>
      <c r="G129" s="275"/>
      <c r="H129" s="275"/>
    </row>
    <row r="130" spans="6:8">
      <c r="F130" s="275"/>
      <c r="G130" s="275"/>
      <c r="H130" s="275"/>
    </row>
    <row r="131" spans="6:8">
      <c r="F131" s="275"/>
      <c r="G131" s="275"/>
      <c r="H131" s="275"/>
    </row>
    <row r="132" spans="6:8">
      <c r="F132" s="275"/>
      <c r="G132" s="275"/>
      <c r="H132" s="275"/>
    </row>
    <row r="133" spans="6:8">
      <c r="F133" s="275"/>
      <c r="G133" s="275"/>
      <c r="H133" s="275"/>
    </row>
    <row r="134" spans="6:8">
      <c r="F134" s="275"/>
      <c r="G134" s="275"/>
      <c r="H134" s="275"/>
    </row>
    <row r="135" spans="6:8">
      <c r="F135" s="275"/>
      <c r="G135" s="275"/>
      <c r="H135" s="275"/>
    </row>
    <row r="136" spans="6:8">
      <c r="F136" s="275"/>
      <c r="G136" s="275"/>
      <c r="H136" s="275"/>
    </row>
    <row r="137" spans="6:8">
      <c r="F137" s="275"/>
      <c r="G137" s="275"/>
      <c r="H137" s="275"/>
    </row>
    <row r="138" spans="6:8">
      <c r="F138" s="275"/>
      <c r="G138" s="275"/>
      <c r="H138" s="275"/>
    </row>
    <row r="139" spans="6:8">
      <c r="F139" s="275"/>
      <c r="G139" s="275"/>
      <c r="H139" s="275"/>
    </row>
    <row r="140" spans="6:8">
      <c r="F140" s="275"/>
      <c r="G140" s="275"/>
      <c r="H140" s="275"/>
    </row>
    <row r="141" spans="6:8">
      <c r="F141" s="275"/>
      <c r="G141" s="275"/>
      <c r="H141" s="275"/>
    </row>
    <row r="142" spans="6:8">
      <c r="F142" s="275"/>
      <c r="G142" s="275"/>
      <c r="H142" s="275"/>
    </row>
    <row r="143" spans="6:8">
      <c r="F143" s="275"/>
      <c r="G143" s="275"/>
      <c r="H143" s="275"/>
    </row>
    <row r="144" spans="6:8">
      <c r="F144" s="275"/>
      <c r="G144" s="275"/>
      <c r="H144" s="275"/>
    </row>
    <row r="145" spans="6:8">
      <c r="F145" s="275"/>
      <c r="G145" s="275"/>
      <c r="H145" s="275"/>
    </row>
    <row r="146" spans="6:8">
      <c r="F146" s="275"/>
      <c r="G146" s="275"/>
      <c r="H146" s="275"/>
    </row>
    <row r="147" spans="6:8">
      <c r="F147" s="275"/>
      <c r="G147" s="275"/>
      <c r="H147" s="275"/>
    </row>
    <row r="148" spans="6:8">
      <c r="F148" s="275"/>
      <c r="G148" s="275"/>
      <c r="H148" s="275"/>
    </row>
    <row r="149" spans="6:8">
      <c r="F149" s="275"/>
      <c r="G149" s="275"/>
      <c r="H149" s="275"/>
    </row>
    <row r="150" spans="6:8">
      <c r="F150" s="275"/>
      <c r="G150" s="275"/>
      <c r="H150" s="275"/>
    </row>
    <row r="151" spans="6:8">
      <c r="F151" s="275"/>
      <c r="G151" s="275"/>
      <c r="H151" s="275"/>
    </row>
    <row r="152" spans="6:8">
      <c r="F152" s="275"/>
      <c r="G152" s="275"/>
      <c r="H152" s="275"/>
    </row>
    <row r="153" spans="6:8">
      <c r="F153" s="275"/>
      <c r="G153" s="275"/>
      <c r="H153" s="275"/>
    </row>
    <row r="154" spans="6:8">
      <c r="F154" s="275"/>
      <c r="G154" s="275"/>
      <c r="H154" s="275"/>
    </row>
    <row r="155" spans="6:8">
      <c r="F155" s="275"/>
      <c r="G155" s="275"/>
      <c r="H155" s="275"/>
    </row>
    <row r="156" spans="6:8">
      <c r="F156" s="275"/>
      <c r="G156" s="275"/>
      <c r="H156" s="275"/>
    </row>
    <row r="157" spans="6:8">
      <c r="F157" s="275"/>
      <c r="G157" s="275"/>
      <c r="H157" s="275"/>
    </row>
    <row r="158" spans="6:8">
      <c r="F158" s="189"/>
    </row>
    <row r="159" spans="6:8">
      <c r="F159" s="189"/>
    </row>
    <row r="160" spans="6:8">
      <c r="F160" s="189"/>
    </row>
    <row r="161" spans="6:6">
      <c r="F161" s="189"/>
    </row>
  </sheetData>
  <sheetProtection sheet="1" objects="1" scenarios="1"/>
  <mergeCells count="3">
    <mergeCell ref="B1:H1"/>
    <mergeCell ref="B2:H2"/>
    <mergeCell ref="B3:H3"/>
  </mergeCells>
  <pageMargins left="0.7" right="0.7" top="0.25" bottom="0.44" header="0.3" footer="0.3"/>
  <pageSetup scale="7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showGridLines="0" topLeftCell="A25" zoomScale="90" zoomScaleNormal="90" zoomScaleSheetLayoutView="115" workbookViewId="0"/>
  </sheetViews>
  <sheetFormatPr defaultColWidth="9.26953125" defaultRowHeight="11.5"/>
  <cols>
    <col min="1" max="1" width="2.7265625" style="49" customWidth="1"/>
    <col min="2" max="2" width="2.54296875" style="49" customWidth="1"/>
    <col min="3" max="3" width="51.7265625" style="49" customWidth="1"/>
    <col min="4" max="4" width="3.453125" style="49" customWidth="1"/>
    <col min="5" max="5" width="12.7265625" style="49" customWidth="1"/>
    <col min="6" max="6" width="14" style="49" customWidth="1"/>
    <col min="7" max="7" width="17.7265625" style="49" customWidth="1"/>
    <col min="8" max="8" width="22.7265625" style="49" customWidth="1"/>
    <col min="9" max="9" width="17.7265625" style="49" customWidth="1"/>
    <col min="10" max="10" width="13.7265625" style="49" customWidth="1"/>
    <col min="11" max="11" width="12.7265625" style="49" customWidth="1"/>
    <col min="12" max="12" width="15.26953125" style="49" customWidth="1"/>
    <col min="13" max="13" width="12.7265625" style="49" customWidth="1"/>
    <col min="14" max="14" width="3.7265625" style="49" customWidth="1"/>
    <col min="15" max="16384" width="9.26953125" style="49"/>
  </cols>
  <sheetData>
    <row r="1" spans="1:14">
      <c r="B1" s="1103" t="s">
        <v>44</v>
      </c>
      <c r="C1" s="1103"/>
      <c r="D1" s="1103"/>
      <c r="E1" s="1103"/>
      <c r="F1" s="1103"/>
      <c r="G1" s="1103"/>
      <c r="H1" s="1103"/>
      <c r="I1" s="1103"/>
      <c r="J1" s="1103"/>
      <c r="K1" s="1103"/>
      <c r="L1" s="1103"/>
      <c r="M1" s="1103"/>
      <c r="N1" s="1103"/>
    </row>
    <row r="2" spans="1:14">
      <c r="B2" s="1103" t="s">
        <v>102</v>
      </c>
      <c r="C2" s="1103"/>
      <c r="D2" s="1103"/>
      <c r="E2" s="1103"/>
      <c r="F2" s="1103"/>
      <c r="G2" s="1103"/>
      <c r="H2" s="1103"/>
      <c r="I2" s="1103"/>
      <c r="J2" s="1103"/>
      <c r="K2" s="1103"/>
      <c r="L2" s="1103"/>
      <c r="M2" s="1103"/>
      <c r="N2" s="1103"/>
    </row>
    <row r="3" spans="1:14">
      <c r="B3" s="1103" t="s">
        <v>53</v>
      </c>
      <c r="C3" s="1103"/>
      <c r="D3" s="1103"/>
      <c r="E3" s="1103"/>
      <c r="F3" s="1103"/>
      <c r="G3" s="1103"/>
      <c r="H3" s="1103"/>
      <c r="I3" s="1103"/>
      <c r="J3" s="1103"/>
      <c r="K3" s="1103"/>
      <c r="L3" s="1103"/>
      <c r="M3" s="1103"/>
      <c r="N3" s="1103"/>
    </row>
    <row r="4" spans="1:14">
      <c r="B4" s="783"/>
      <c r="C4" s="783"/>
      <c r="D4" s="783"/>
      <c r="E4" s="783"/>
      <c r="F4" s="783"/>
      <c r="G4" s="783"/>
      <c r="H4" s="783"/>
      <c r="I4" s="783"/>
      <c r="J4" s="783"/>
      <c r="K4" s="783"/>
      <c r="L4" s="783"/>
      <c r="M4" s="783"/>
    </row>
    <row r="5" spans="1:14" ht="12" thickBot="1">
      <c r="B5" s="50"/>
      <c r="C5" s="51"/>
      <c r="D5" s="52"/>
      <c r="E5" s="51"/>
      <c r="F5" s="51"/>
      <c r="G5" s="52"/>
      <c r="H5" s="52"/>
      <c r="I5" s="52"/>
      <c r="J5" s="52"/>
      <c r="K5" s="53"/>
      <c r="L5" s="53"/>
      <c r="M5" s="53"/>
    </row>
    <row r="6" spans="1:14" ht="46">
      <c r="A6" s="207"/>
      <c r="B6" s="305" t="s">
        <v>326</v>
      </c>
      <c r="C6" s="70"/>
      <c r="D6" s="297"/>
      <c r="E6" s="293" t="s">
        <v>54</v>
      </c>
      <c r="F6" s="294" t="s">
        <v>160</v>
      </c>
      <c r="G6" s="294" t="s">
        <v>183</v>
      </c>
      <c r="H6" s="294" t="s">
        <v>182</v>
      </c>
      <c r="I6" s="294" t="s">
        <v>184</v>
      </c>
      <c r="J6" s="293" t="s">
        <v>55</v>
      </c>
      <c r="K6" s="293" t="s">
        <v>56</v>
      </c>
      <c r="L6" s="293" t="s">
        <v>57</v>
      </c>
      <c r="M6" s="295" t="s">
        <v>58</v>
      </c>
      <c r="N6" s="207"/>
    </row>
    <row r="7" spans="1:14">
      <c r="A7" s="207"/>
      <c r="B7" s="1099" t="s">
        <v>59</v>
      </c>
      <c r="C7" s="1100"/>
      <c r="D7" s="528"/>
      <c r="E7" s="529">
        <v>1965</v>
      </c>
      <c r="F7" s="443">
        <v>162</v>
      </c>
      <c r="G7" s="443">
        <v>146</v>
      </c>
      <c r="H7" s="443">
        <v>270</v>
      </c>
      <c r="I7" s="529">
        <v>84</v>
      </c>
      <c r="J7" s="529">
        <v>259</v>
      </c>
      <c r="K7" s="529">
        <v>251</v>
      </c>
      <c r="L7" s="529">
        <v>198</v>
      </c>
      <c r="M7" s="550">
        <f>SUM(F7:L7)</f>
        <v>1370</v>
      </c>
      <c r="N7" s="207"/>
    </row>
    <row r="8" spans="1:14" ht="13.5">
      <c r="A8" s="207"/>
      <c r="B8" s="54"/>
      <c r="C8" s="55" t="s">
        <v>248</v>
      </c>
      <c r="D8" s="532">
        <v>1</v>
      </c>
      <c r="E8" s="551">
        <v>0</v>
      </c>
      <c r="F8" s="552">
        <v>0</v>
      </c>
      <c r="G8" s="552">
        <v>-4</v>
      </c>
      <c r="H8" s="552">
        <v>0</v>
      </c>
      <c r="I8" s="553">
        <v>0</v>
      </c>
      <c r="J8" s="554">
        <v>-15</v>
      </c>
      <c r="K8" s="554">
        <v>-4</v>
      </c>
      <c r="L8" s="554">
        <v>-30</v>
      </c>
      <c r="M8" s="555">
        <f>SUM(F8:L8)</f>
        <v>-53</v>
      </c>
      <c r="N8" s="207"/>
    </row>
    <row r="9" spans="1:14" ht="13.5">
      <c r="A9" s="207"/>
      <c r="B9" s="54"/>
      <c r="C9" s="55" t="s">
        <v>132</v>
      </c>
      <c r="D9" s="532">
        <v>2</v>
      </c>
      <c r="E9" s="551">
        <v>0</v>
      </c>
      <c r="F9" s="552">
        <v>0</v>
      </c>
      <c r="G9" s="552">
        <v>0</v>
      </c>
      <c r="H9" s="552">
        <v>0</v>
      </c>
      <c r="I9" s="552">
        <v>-73</v>
      </c>
      <c r="J9" s="552">
        <v>0</v>
      </c>
      <c r="K9" s="554">
        <v>-44</v>
      </c>
      <c r="L9" s="554">
        <v>-2</v>
      </c>
      <c r="M9" s="555">
        <f>SUM(F9:L9)</f>
        <v>-119</v>
      </c>
      <c r="N9" s="207"/>
    </row>
    <row r="10" spans="1:14" ht="12" thickBot="1">
      <c r="A10" s="207"/>
      <c r="B10" s="1101" t="s">
        <v>139</v>
      </c>
      <c r="C10" s="1102"/>
      <c r="D10" s="556"/>
      <c r="E10" s="538">
        <f t="shared" ref="E10:L10" si="0">SUM(E7:E9)</f>
        <v>1965</v>
      </c>
      <c r="F10" s="538">
        <f t="shared" si="0"/>
        <v>162</v>
      </c>
      <c r="G10" s="538">
        <f t="shared" si="0"/>
        <v>142</v>
      </c>
      <c r="H10" s="538">
        <f t="shared" si="0"/>
        <v>270</v>
      </c>
      <c r="I10" s="538">
        <f t="shared" si="0"/>
        <v>11</v>
      </c>
      <c r="J10" s="538">
        <f t="shared" si="0"/>
        <v>244</v>
      </c>
      <c r="K10" s="538">
        <f t="shared" si="0"/>
        <v>203</v>
      </c>
      <c r="L10" s="538">
        <f t="shared" si="0"/>
        <v>166</v>
      </c>
      <c r="M10" s="557">
        <f>SUM(M7:M9)</f>
        <v>1198</v>
      </c>
      <c r="N10" s="207"/>
    </row>
    <row r="11" spans="1:14" ht="12" thickTop="1">
      <c r="A11" s="207"/>
      <c r="B11" s="781"/>
      <c r="C11" s="782"/>
      <c r="D11" s="558"/>
      <c r="E11" s="502"/>
      <c r="F11" s="502"/>
      <c r="G11" s="502"/>
      <c r="H11" s="502"/>
      <c r="I11" s="502"/>
      <c r="J11" s="502"/>
      <c r="K11" s="502"/>
      <c r="L11" s="502"/>
      <c r="M11" s="559"/>
      <c r="N11" s="207"/>
    </row>
    <row r="12" spans="1:14" ht="13.5">
      <c r="A12" s="207"/>
      <c r="B12" s="781"/>
      <c r="C12" s="208" t="s">
        <v>159</v>
      </c>
      <c r="D12" s="532">
        <v>3</v>
      </c>
      <c r="E12" s="502">
        <v>-581</v>
      </c>
      <c r="F12" s="502">
        <v>-75</v>
      </c>
      <c r="G12" s="502">
        <v>-120</v>
      </c>
      <c r="H12" s="502">
        <v>-5</v>
      </c>
      <c r="I12" s="502">
        <v>-8</v>
      </c>
      <c r="J12" s="502">
        <v>0</v>
      </c>
      <c r="K12" s="502">
        <v>0</v>
      </c>
      <c r="L12" s="502">
        <v>0</v>
      </c>
      <c r="M12" s="559">
        <f>SUM(F12:L12)</f>
        <v>-208</v>
      </c>
      <c r="N12" s="238"/>
    </row>
    <row r="13" spans="1:14" ht="13.5">
      <c r="A13" s="207"/>
      <c r="B13" s="781"/>
      <c r="C13" s="208"/>
      <c r="D13" s="532"/>
      <c r="E13" s="502"/>
      <c r="F13" s="502"/>
      <c r="G13" s="502"/>
      <c r="H13" s="502"/>
      <c r="I13" s="502"/>
      <c r="J13" s="502"/>
      <c r="K13" s="502"/>
      <c r="L13" s="502"/>
      <c r="M13" s="559"/>
      <c r="N13" s="238"/>
    </row>
    <row r="14" spans="1:14" ht="13.5">
      <c r="A14" s="207"/>
      <c r="B14" s="377" t="s">
        <v>158</v>
      </c>
      <c r="C14" s="378"/>
      <c r="D14" s="560"/>
      <c r="E14" s="380"/>
      <c r="F14" s="380"/>
      <c r="G14" s="380"/>
      <c r="H14" s="380"/>
      <c r="I14" s="380"/>
      <c r="J14" s="380"/>
      <c r="K14" s="380"/>
      <c r="L14" s="380"/>
      <c r="M14" s="381"/>
      <c r="N14" s="412"/>
    </row>
    <row r="15" spans="1:14" ht="6" customHeight="1" thickBot="1">
      <c r="A15" s="207"/>
      <c r="B15" s="241"/>
      <c r="C15" s="57"/>
      <c r="D15" s="561"/>
      <c r="E15" s="562"/>
      <c r="F15" s="562"/>
      <c r="G15" s="562"/>
      <c r="H15" s="562"/>
      <c r="I15" s="562"/>
      <c r="J15" s="562"/>
      <c r="K15" s="562"/>
      <c r="L15" s="562"/>
      <c r="M15" s="563"/>
      <c r="N15" s="207"/>
    </row>
    <row r="16" spans="1:14" ht="12.75" customHeight="1" thickBot="1">
      <c r="A16" s="207"/>
      <c r="B16" s="59"/>
      <c r="C16" s="60"/>
      <c r="D16" s="61"/>
      <c r="E16" s="60"/>
      <c r="F16" s="169"/>
      <c r="G16" s="169"/>
      <c r="H16" s="169"/>
      <c r="I16" s="60"/>
      <c r="J16" s="60"/>
      <c r="K16" s="60"/>
      <c r="L16" s="60"/>
      <c r="M16" s="60"/>
      <c r="N16" s="207"/>
    </row>
    <row r="17" spans="1:14" ht="23">
      <c r="A17" s="207"/>
      <c r="B17" s="306" t="str">
        <f>B6</f>
        <v>Three Months Ended March 31, 2018</v>
      </c>
      <c r="C17" s="73"/>
      <c r="D17" s="307"/>
      <c r="E17" s="301" t="s">
        <v>60</v>
      </c>
      <c r="F17" s="339" t="s">
        <v>323</v>
      </c>
      <c r="G17" s="339" t="s">
        <v>61</v>
      </c>
      <c r="H17" s="340" t="s">
        <v>62</v>
      </c>
      <c r="I17" s="62"/>
      <c r="J17" s="63"/>
      <c r="K17" s="64"/>
      <c r="L17" s="59"/>
      <c r="M17" s="59"/>
      <c r="N17" s="207"/>
    </row>
    <row r="18" spans="1:14">
      <c r="A18" s="207"/>
      <c r="B18" s="1099" t="s">
        <v>59</v>
      </c>
      <c r="C18" s="1100"/>
      <c r="D18" s="528"/>
      <c r="E18" s="529">
        <v>595</v>
      </c>
      <c r="F18" s="443">
        <v>500</v>
      </c>
      <c r="G18" s="530">
        <v>0.66</v>
      </c>
      <c r="H18" s="531">
        <v>0.65</v>
      </c>
      <c r="I18" s="65"/>
      <c r="J18" s="299"/>
      <c r="K18" s="64"/>
      <c r="L18" s="59"/>
      <c r="M18" s="59"/>
      <c r="N18" s="59"/>
    </row>
    <row r="19" spans="1:14" ht="13.5">
      <c r="A19" s="207"/>
      <c r="B19" s="54"/>
      <c r="C19" s="55" t="s">
        <v>248</v>
      </c>
      <c r="D19" s="532">
        <v>1</v>
      </c>
      <c r="E19" s="533">
        <f>E8-M8</f>
        <v>53</v>
      </c>
      <c r="F19" s="534">
        <v>53</v>
      </c>
      <c r="G19" s="535">
        <v>7.0000000000000007E-2</v>
      </c>
      <c r="H19" s="536">
        <v>7.0000000000000007E-2</v>
      </c>
      <c r="I19" s="66"/>
      <c r="J19" s="66"/>
      <c r="K19" s="67"/>
      <c r="L19" s="67"/>
      <c r="M19" s="67"/>
      <c r="N19" s="67"/>
    </row>
    <row r="20" spans="1:14" ht="13.5">
      <c r="A20" s="207"/>
      <c r="B20" s="54"/>
      <c r="C20" s="55" t="s">
        <v>132</v>
      </c>
      <c r="D20" s="532">
        <v>2</v>
      </c>
      <c r="E20" s="533">
        <f>E9-M9</f>
        <v>119</v>
      </c>
      <c r="F20" s="534">
        <v>119</v>
      </c>
      <c r="G20" s="535">
        <v>0.16</v>
      </c>
      <c r="H20" s="536">
        <v>0.15</v>
      </c>
      <c r="I20" s="66"/>
      <c r="J20" s="66"/>
      <c r="K20" s="67"/>
      <c r="L20" s="67"/>
      <c r="M20" s="67"/>
      <c r="N20" s="67"/>
    </row>
    <row r="21" spans="1:14" ht="13.5">
      <c r="A21" s="207"/>
      <c r="B21" s="54"/>
      <c r="C21" s="55" t="s">
        <v>185</v>
      </c>
      <c r="D21" s="532">
        <v>4</v>
      </c>
      <c r="E21" s="533">
        <v>0</v>
      </c>
      <c r="F21" s="534">
        <v>-68</v>
      </c>
      <c r="G21" s="535">
        <v>-0.09</v>
      </c>
      <c r="H21" s="536">
        <v>-0.09</v>
      </c>
      <c r="I21" s="66"/>
      <c r="J21" s="66"/>
      <c r="K21" s="67"/>
      <c r="L21" s="67"/>
      <c r="M21" s="67"/>
      <c r="N21" s="67"/>
    </row>
    <row r="22" spans="1:14" ht="14" thickBot="1">
      <c r="A22" s="207"/>
      <c r="B22" s="1101" t="s">
        <v>139</v>
      </c>
      <c r="C22" s="1102"/>
      <c r="D22" s="537"/>
      <c r="E22" s="538">
        <f>SUM(E18:E21)</f>
        <v>767</v>
      </c>
      <c r="F22" s="538">
        <f>SUM(F18:F21)</f>
        <v>604</v>
      </c>
      <c r="G22" s="539">
        <v>0.8</v>
      </c>
      <c r="H22" s="540">
        <v>0.78</v>
      </c>
      <c r="I22" s="68"/>
      <c r="J22" s="59"/>
      <c r="K22" s="59"/>
      <c r="L22" s="59"/>
      <c r="M22" s="59"/>
      <c r="N22" s="60"/>
    </row>
    <row r="23" spans="1:14" ht="14" thickTop="1">
      <c r="A23" s="207"/>
      <c r="B23" s="781"/>
      <c r="C23" s="782"/>
      <c r="D23" s="537"/>
      <c r="E23" s="502"/>
      <c r="F23" s="491"/>
      <c r="G23" s="541"/>
      <c r="H23" s="531"/>
      <c r="I23" s="68"/>
      <c r="J23" s="59"/>
      <c r="K23" s="59"/>
      <c r="L23" s="59"/>
      <c r="M23" s="59"/>
      <c r="N23" s="60"/>
    </row>
    <row r="24" spans="1:14" ht="13.5">
      <c r="A24" s="207"/>
      <c r="B24" s="781"/>
      <c r="C24" s="208" t="s">
        <v>159</v>
      </c>
      <c r="D24" s="532">
        <v>3</v>
      </c>
      <c r="E24" s="502">
        <v>-373</v>
      </c>
      <c r="F24" s="502">
        <v>-309</v>
      </c>
      <c r="G24" s="542">
        <v>-0.41</v>
      </c>
      <c r="H24" s="543">
        <v>-0.4</v>
      </c>
      <c r="I24" s="68"/>
      <c r="J24" s="59"/>
      <c r="K24" s="59"/>
      <c r="L24" s="59"/>
      <c r="M24" s="59"/>
      <c r="N24" s="60"/>
    </row>
    <row r="25" spans="1:14" ht="13.5">
      <c r="A25" s="207"/>
      <c r="B25" s="781"/>
      <c r="C25" s="208"/>
      <c r="D25" s="197"/>
      <c r="E25" s="195"/>
      <c r="F25" s="195"/>
      <c r="G25" s="206"/>
      <c r="H25" s="240"/>
      <c r="I25" s="68"/>
      <c r="J25" s="59"/>
      <c r="K25" s="59"/>
      <c r="L25" s="59"/>
      <c r="M25" s="59"/>
      <c r="N25" s="60"/>
    </row>
    <row r="26" spans="1:14" ht="13.5">
      <c r="A26" s="207"/>
      <c r="B26" s="377" t="s">
        <v>158</v>
      </c>
      <c r="C26" s="382"/>
      <c r="D26" s="379"/>
      <c r="E26" s="380"/>
      <c r="F26" s="380"/>
      <c r="G26" s="383"/>
      <c r="H26" s="384"/>
      <c r="I26" s="411"/>
      <c r="J26" s="59"/>
      <c r="K26" s="59"/>
      <c r="L26" s="59"/>
      <c r="M26" s="59"/>
      <c r="N26" s="60"/>
    </row>
    <row r="27" spans="1:14" ht="6" customHeight="1" thickBot="1">
      <c r="A27" s="207"/>
      <c r="B27" s="56"/>
      <c r="C27" s="57"/>
      <c r="D27" s="58"/>
      <c r="E27" s="57"/>
      <c r="F27" s="57"/>
      <c r="G27" s="223"/>
      <c r="H27" s="304"/>
      <c r="I27" s="59"/>
      <c r="J27" s="59"/>
      <c r="K27" s="59"/>
      <c r="L27" s="59"/>
      <c r="M27" s="59"/>
      <c r="N27" s="60"/>
    </row>
    <row r="28" spans="1:14" ht="6" customHeight="1" thickBot="1">
      <c r="A28" s="207"/>
      <c r="B28" s="59"/>
      <c r="C28" s="59"/>
      <c r="D28" s="69"/>
      <c r="E28" s="59"/>
      <c r="F28" s="59"/>
      <c r="G28" s="232"/>
      <c r="H28" s="232"/>
      <c r="I28" s="59"/>
      <c r="J28" s="59"/>
      <c r="K28" s="59"/>
      <c r="L28" s="59"/>
      <c r="M28" s="59"/>
      <c r="N28" s="60"/>
    </row>
    <row r="29" spans="1:14" ht="46">
      <c r="A29" s="207"/>
      <c r="B29" s="305" t="s">
        <v>337</v>
      </c>
      <c r="C29" s="70"/>
      <c r="D29" s="297"/>
      <c r="E29" s="293" t="s">
        <v>54</v>
      </c>
      <c r="F29" s="294" t="s">
        <v>160</v>
      </c>
      <c r="G29" s="294" t="s">
        <v>183</v>
      </c>
      <c r="H29" s="294" t="s">
        <v>182</v>
      </c>
      <c r="I29" s="294" t="s">
        <v>184</v>
      </c>
      <c r="J29" s="293" t="s">
        <v>55</v>
      </c>
      <c r="K29" s="293" t="s">
        <v>56</v>
      </c>
      <c r="L29" s="293" t="s">
        <v>57</v>
      </c>
      <c r="M29" s="295" t="s">
        <v>58</v>
      </c>
      <c r="N29" s="207"/>
    </row>
    <row r="30" spans="1:14">
      <c r="A30" s="207"/>
      <c r="B30" s="1099" t="s">
        <v>59</v>
      </c>
      <c r="C30" s="1100"/>
      <c r="D30" s="528"/>
      <c r="E30" s="529">
        <v>1641</v>
      </c>
      <c r="F30" s="443">
        <v>126</v>
      </c>
      <c r="G30" s="443">
        <v>49</v>
      </c>
      <c r="H30" s="443">
        <v>250</v>
      </c>
      <c r="I30" s="529">
        <v>85</v>
      </c>
      <c r="J30" s="529">
        <v>255</v>
      </c>
      <c r="K30" s="529">
        <v>226</v>
      </c>
      <c r="L30" s="529">
        <v>216</v>
      </c>
      <c r="M30" s="550">
        <f>SUM(F30:L30)</f>
        <v>1207</v>
      </c>
      <c r="N30" s="207"/>
    </row>
    <row r="31" spans="1:14" ht="13.5">
      <c r="A31" s="207"/>
      <c r="B31" s="54"/>
      <c r="C31" s="55" t="s">
        <v>248</v>
      </c>
      <c r="D31" s="532">
        <v>1</v>
      </c>
      <c r="E31" s="551">
        <v>0</v>
      </c>
      <c r="F31" s="552">
        <v>0</v>
      </c>
      <c r="G31" s="552">
        <v>-2</v>
      </c>
      <c r="H31" s="552">
        <v>0</v>
      </c>
      <c r="I31" s="553">
        <v>0</v>
      </c>
      <c r="J31" s="554">
        <v>-18</v>
      </c>
      <c r="K31" s="554">
        <v>-5</v>
      </c>
      <c r="L31" s="554">
        <v>-32</v>
      </c>
      <c r="M31" s="555">
        <f>SUM(F31:L31)</f>
        <v>-57</v>
      </c>
      <c r="N31" s="207"/>
    </row>
    <row r="32" spans="1:14" ht="13.5">
      <c r="A32" s="207"/>
      <c r="B32" s="54"/>
      <c r="C32" s="55" t="s">
        <v>132</v>
      </c>
      <c r="D32" s="532">
        <v>2</v>
      </c>
      <c r="E32" s="551">
        <v>0</v>
      </c>
      <c r="F32" s="552">
        <v>0</v>
      </c>
      <c r="G32" s="552">
        <v>0</v>
      </c>
      <c r="H32" s="552">
        <v>0</v>
      </c>
      <c r="I32" s="552">
        <v>-75</v>
      </c>
      <c r="J32" s="552">
        <v>0</v>
      </c>
      <c r="K32" s="554">
        <v>0</v>
      </c>
      <c r="L32" s="554">
        <v>-2</v>
      </c>
      <c r="M32" s="555">
        <f>SUM(F32:L32)</f>
        <v>-77</v>
      </c>
      <c r="N32" s="207"/>
    </row>
    <row r="33" spans="1:14" ht="12" thickBot="1">
      <c r="A33" s="207"/>
      <c r="B33" s="1101" t="s">
        <v>139</v>
      </c>
      <c r="C33" s="1102"/>
      <c r="D33" s="556"/>
      <c r="E33" s="538">
        <f t="shared" ref="E33:L33" si="1">SUM(E30:E32)</f>
        <v>1641</v>
      </c>
      <c r="F33" s="538">
        <f t="shared" si="1"/>
        <v>126</v>
      </c>
      <c r="G33" s="538">
        <f t="shared" si="1"/>
        <v>47</v>
      </c>
      <c r="H33" s="538">
        <f t="shared" si="1"/>
        <v>250</v>
      </c>
      <c r="I33" s="538">
        <f t="shared" si="1"/>
        <v>10</v>
      </c>
      <c r="J33" s="538">
        <f t="shared" si="1"/>
        <v>237</v>
      </c>
      <c r="K33" s="538">
        <f t="shared" si="1"/>
        <v>221</v>
      </c>
      <c r="L33" s="538">
        <f t="shared" si="1"/>
        <v>182</v>
      </c>
      <c r="M33" s="557">
        <f>SUM(M30:M32)</f>
        <v>1073</v>
      </c>
      <c r="N33" s="207"/>
    </row>
    <row r="34" spans="1:14" ht="12" thickTop="1">
      <c r="A34" s="207"/>
      <c r="B34" s="1058"/>
      <c r="C34" s="1059"/>
      <c r="D34" s="558"/>
      <c r="E34" s="502"/>
      <c r="F34" s="502"/>
      <c r="G34" s="502"/>
      <c r="H34" s="502"/>
      <c r="I34" s="502"/>
      <c r="J34" s="502"/>
      <c r="K34" s="502"/>
      <c r="L34" s="502"/>
      <c r="M34" s="559"/>
      <c r="N34" s="207"/>
    </row>
    <row r="35" spans="1:14" ht="13.5">
      <c r="A35" s="207"/>
      <c r="B35" s="1058"/>
      <c r="C35" s="208" t="s">
        <v>159</v>
      </c>
      <c r="D35" s="532">
        <v>3</v>
      </c>
      <c r="E35" s="502">
        <v>-256</v>
      </c>
      <c r="F35" s="502">
        <v>-44</v>
      </c>
      <c r="G35" s="502">
        <v>-46</v>
      </c>
      <c r="H35" s="502">
        <v>-1</v>
      </c>
      <c r="I35" s="502">
        <v>17</v>
      </c>
      <c r="J35" s="502">
        <v>0</v>
      </c>
      <c r="K35" s="502">
        <v>0</v>
      </c>
      <c r="L35" s="502">
        <v>0</v>
      </c>
      <c r="M35" s="559">
        <f>SUM(F35:L35)</f>
        <v>-74</v>
      </c>
      <c r="N35" s="238"/>
    </row>
    <row r="36" spans="1:14" ht="13.5">
      <c r="A36" s="207"/>
      <c r="B36" s="1058"/>
      <c r="C36" s="208"/>
      <c r="D36" s="532"/>
      <c r="E36" s="502"/>
      <c r="F36" s="502"/>
      <c r="G36" s="502"/>
      <c r="H36" s="502"/>
      <c r="I36" s="502"/>
      <c r="J36" s="502"/>
      <c r="K36" s="502"/>
      <c r="L36" s="502"/>
      <c r="M36" s="559"/>
      <c r="N36" s="238"/>
    </row>
    <row r="37" spans="1:14" ht="13.5">
      <c r="A37" s="207"/>
      <c r="B37" s="377" t="s">
        <v>158</v>
      </c>
      <c r="C37" s="378"/>
      <c r="D37" s="560"/>
      <c r="E37" s="380"/>
      <c r="F37" s="380"/>
      <c r="G37" s="380"/>
      <c r="H37" s="380"/>
      <c r="I37" s="380"/>
      <c r="J37" s="380"/>
      <c r="K37" s="380"/>
      <c r="L37" s="380"/>
      <c r="M37" s="381"/>
      <c r="N37" s="412"/>
    </row>
    <row r="38" spans="1:14" ht="6" customHeight="1" thickBot="1">
      <c r="A38" s="207"/>
      <c r="B38" s="241"/>
      <c r="C38" s="57"/>
      <c r="D38" s="561"/>
      <c r="E38" s="562"/>
      <c r="F38" s="562"/>
      <c r="G38" s="562"/>
      <c r="H38" s="562"/>
      <c r="I38" s="562"/>
      <c r="J38" s="562"/>
      <c r="K38" s="562"/>
      <c r="L38" s="562"/>
      <c r="M38" s="563"/>
      <c r="N38" s="207"/>
    </row>
    <row r="39" spans="1:14" ht="12.75" customHeight="1" thickBot="1">
      <c r="A39" s="207"/>
      <c r="B39" s="59"/>
      <c r="C39" s="60"/>
      <c r="D39" s="61"/>
      <c r="E39" s="60"/>
      <c r="F39" s="169"/>
      <c r="G39" s="169"/>
      <c r="H39" s="169"/>
      <c r="I39" s="60"/>
      <c r="J39" s="60"/>
      <c r="K39" s="60"/>
      <c r="L39" s="60"/>
      <c r="M39" s="60"/>
      <c r="N39" s="207"/>
    </row>
    <row r="40" spans="1:14" ht="23">
      <c r="A40" s="207"/>
      <c r="B40" s="306" t="str">
        <f>B29</f>
        <v>Three Months Ended June 30, 2018</v>
      </c>
      <c r="C40" s="73"/>
      <c r="D40" s="307"/>
      <c r="E40" s="301" t="s">
        <v>60</v>
      </c>
      <c r="F40" s="339" t="s">
        <v>323</v>
      </c>
      <c r="G40" s="339" t="s">
        <v>61</v>
      </c>
      <c r="H40" s="340" t="s">
        <v>62</v>
      </c>
      <c r="I40" s="62"/>
      <c r="J40" s="63"/>
      <c r="K40" s="64"/>
      <c r="L40" s="59"/>
      <c r="M40" s="59"/>
      <c r="N40" s="207"/>
    </row>
    <row r="41" spans="1:14">
      <c r="A41" s="207"/>
      <c r="B41" s="1099" t="s">
        <v>59</v>
      </c>
      <c r="C41" s="1100"/>
      <c r="D41" s="528"/>
      <c r="E41" s="529">
        <f>E30-M30</f>
        <v>434</v>
      </c>
      <c r="F41" s="443">
        <v>402</v>
      </c>
      <c r="G41" s="530">
        <v>0.53</v>
      </c>
      <c r="H41" s="531">
        <v>0.52</v>
      </c>
      <c r="I41" s="65"/>
      <c r="J41" s="299"/>
      <c r="K41" s="64"/>
      <c r="L41" s="59"/>
      <c r="M41" s="59"/>
      <c r="N41" s="59"/>
    </row>
    <row r="42" spans="1:14" ht="13.5">
      <c r="A42" s="207"/>
      <c r="B42" s="54"/>
      <c r="C42" s="55" t="s">
        <v>248</v>
      </c>
      <c r="D42" s="532">
        <v>1</v>
      </c>
      <c r="E42" s="533">
        <f>E31-M31</f>
        <v>57</v>
      </c>
      <c r="F42" s="534">
        <v>57</v>
      </c>
      <c r="G42" s="535">
        <v>7.0000000000000007E-2</v>
      </c>
      <c r="H42" s="536">
        <v>7.0000000000000007E-2</v>
      </c>
      <c r="I42" s="66"/>
      <c r="J42" s="66"/>
      <c r="K42" s="67"/>
      <c r="L42" s="67"/>
      <c r="M42" s="67"/>
      <c r="N42" s="67"/>
    </row>
    <row r="43" spans="1:14" ht="13.5">
      <c r="A43" s="207"/>
      <c r="B43" s="54"/>
      <c r="C43" s="55" t="s">
        <v>132</v>
      </c>
      <c r="D43" s="532">
        <v>2</v>
      </c>
      <c r="E43" s="533">
        <f>E32-M32</f>
        <v>77</v>
      </c>
      <c r="F43" s="534">
        <v>77</v>
      </c>
      <c r="G43" s="535">
        <v>0.1</v>
      </c>
      <c r="H43" s="536">
        <v>0.1</v>
      </c>
      <c r="I43" s="66"/>
      <c r="J43" s="66"/>
      <c r="K43" s="67"/>
      <c r="L43" s="67"/>
      <c r="M43" s="67"/>
      <c r="N43" s="67"/>
    </row>
    <row r="44" spans="1:14" ht="13.5">
      <c r="A44" s="207"/>
      <c r="B44" s="54"/>
      <c r="C44" s="55" t="s">
        <v>185</v>
      </c>
      <c r="D44" s="532">
        <v>4</v>
      </c>
      <c r="E44" s="533">
        <v>0</v>
      </c>
      <c r="F44" s="534">
        <v>-37</v>
      </c>
      <c r="G44" s="535">
        <v>-0.05</v>
      </c>
      <c r="H44" s="536">
        <v>-0.05</v>
      </c>
      <c r="I44" s="66"/>
      <c r="J44" s="66"/>
      <c r="K44" s="67"/>
      <c r="L44" s="67"/>
      <c r="M44" s="67"/>
      <c r="N44" s="67"/>
    </row>
    <row r="45" spans="1:14" ht="13.5">
      <c r="A45" s="207"/>
      <c r="B45" s="54"/>
      <c r="C45" s="55" t="s">
        <v>292</v>
      </c>
      <c r="D45" s="532">
        <v>5</v>
      </c>
      <c r="E45" s="533">
        <v>0</v>
      </c>
      <c r="F45" s="534">
        <v>-25</v>
      </c>
      <c r="G45" s="535">
        <v>-0.03</v>
      </c>
      <c r="H45" s="536">
        <v>-0.03</v>
      </c>
      <c r="I45" s="66"/>
      <c r="J45" s="66"/>
      <c r="K45" s="67"/>
      <c r="L45" s="67"/>
      <c r="M45" s="67"/>
      <c r="N45" s="67"/>
    </row>
    <row r="46" spans="1:14" ht="14" thickBot="1">
      <c r="A46" s="207"/>
      <c r="B46" s="1101" t="s">
        <v>139</v>
      </c>
      <c r="C46" s="1102"/>
      <c r="D46" s="537"/>
      <c r="E46" s="538">
        <f>SUM(E41:E45)</f>
        <v>568</v>
      </c>
      <c r="F46" s="538">
        <f>SUM(F41:F45)</f>
        <v>474</v>
      </c>
      <c r="G46" s="539">
        <v>0.62</v>
      </c>
      <c r="H46" s="540">
        <v>0.62</v>
      </c>
      <c r="I46" s="68"/>
      <c r="J46" s="59"/>
      <c r="K46" s="59"/>
      <c r="L46" s="59"/>
      <c r="M46" s="59"/>
      <c r="N46" s="60"/>
    </row>
    <row r="47" spans="1:14" ht="14" thickTop="1">
      <c r="A47" s="207"/>
      <c r="B47" s="1058"/>
      <c r="C47" s="1059"/>
      <c r="D47" s="537"/>
      <c r="E47" s="502"/>
      <c r="F47" s="491"/>
      <c r="G47" s="541"/>
      <c r="H47" s="531"/>
      <c r="I47" s="68"/>
      <c r="J47" s="59"/>
      <c r="K47" s="59"/>
      <c r="L47" s="59"/>
      <c r="M47" s="59"/>
      <c r="N47" s="60"/>
    </row>
    <row r="48" spans="1:14" ht="13.5">
      <c r="A48" s="207"/>
      <c r="B48" s="1058"/>
      <c r="C48" s="208" t="s">
        <v>159</v>
      </c>
      <c r="D48" s="532">
        <v>3</v>
      </c>
      <c r="E48" s="502">
        <f>E35-M35</f>
        <v>-182</v>
      </c>
      <c r="F48" s="502">
        <v>-159</v>
      </c>
      <c r="G48" s="542">
        <v>-0.21</v>
      </c>
      <c r="H48" s="543">
        <v>-0.21</v>
      </c>
      <c r="I48" s="68"/>
      <c r="J48" s="59"/>
      <c r="K48" s="59"/>
      <c r="L48" s="59"/>
      <c r="M48" s="59"/>
      <c r="N48" s="60"/>
    </row>
    <row r="49" spans="1:14" ht="13.5">
      <c r="A49" s="207"/>
      <c r="B49" s="1058"/>
      <c r="C49" s="208"/>
      <c r="D49" s="197"/>
      <c r="E49" s="195"/>
      <c r="F49" s="195"/>
      <c r="G49" s="206"/>
      <c r="H49" s="240"/>
      <c r="I49" s="68"/>
      <c r="J49" s="59"/>
      <c r="K49" s="59"/>
      <c r="L49" s="59"/>
      <c r="M49" s="59"/>
      <c r="N49" s="60"/>
    </row>
    <row r="50" spans="1:14" ht="13.5">
      <c r="A50" s="207"/>
      <c r="B50" s="377" t="s">
        <v>158</v>
      </c>
      <c r="C50" s="382"/>
      <c r="D50" s="379"/>
      <c r="E50" s="380"/>
      <c r="F50" s="380"/>
      <c r="G50" s="383"/>
      <c r="H50" s="384"/>
      <c r="I50" s="411"/>
      <c r="J50" s="59"/>
      <c r="K50" s="59"/>
      <c r="L50" s="59"/>
      <c r="M50" s="59"/>
      <c r="N50" s="60"/>
    </row>
    <row r="51" spans="1:14" ht="6" customHeight="1" thickBot="1">
      <c r="A51" s="207"/>
      <c r="B51" s="56"/>
      <c r="C51" s="57"/>
      <c r="D51" s="58"/>
      <c r="E51" s="57"/>
      <c r="F51" s="57"/>
      <c r="G51" s="223"/>
      <c r="H51" s="304"/>
      <c r="I51" s="59"/>
      <c r="J51" s="59"/>
      <c r="K51" s="59"/>
      <c r="L51" s="59"/>
      <c r="M51" s="59"/>
      <c r="N51" s="60"/>
    </row>
    <row r="52" spans="1:14" ht="6" customHeight="1">
      <c r="A52" s="207"/>
      <c r="B52" s="59"/>
      <c r="C52" s="59"/>
      <c r="D52" s="69"/>
      <c r="E52" s="59"/>
      <c r="F52" s="59"/>
      <c r="G52" s="232"/>
      <c r="H52" s="232"/>
      <c r="I52" s="59"/>
      <c r="J52" s="59"/>
      <c r="K52" s="59"/>
      <c r="L52" s="59"/>
      <c r="M52" s="59"/>
      <c r="N52" s="60"/>
    </row>
    <row r="53" spans="1:14" ht="13.5">
      <c r="A53" s="207"/>
      <c r="B53" s="229">
        <v>1</v>
      </c>
      <c r="C53" s="230" t="s">
        <v>249</v>
      </c>
      <c r="D53" s="191"/>
      <c r="E53" s="191"/>
      <c r="F53" s="191"/>
      <c r="G53" s="191"/>
      <c r="H53" s="191"/>
      <c r="I53" s="191"/>
      <c r="J53" s="191"/>
      <c r="K53" s="191"/>
      <c r="L53" s="191"/>
      <c r="M53" s="191"/>
      <c r="N53" s="191"/>
    </row>
    <row r="54" spans="1:14" ht="13.5">
      <c r="A54" s="207"/>
      <c r="B54" s="229">
        <v>2</v>
      </c>
      <c r="C54" s="231" t="s">
        <v>131</v>
      </c>
      <c r="D54" s="226"/>
      <c r="E54" s="226"/>
      <c r="F54" s="226"/>
      <c r="G54" s="226"/>
      <c r="H54" s="226"/>
      <c r="I54" s="226"/>
      <c r="J54" s="226"/>
      <c r="K54" s="226"/>
      <c r="L54" s="226"/>
      <c r="M54" s="226"/>
      <c r="N54" s="226"/>
    </row>
    <row r="55" spans="1:14" ht="13.5">
      <c r="A55" s="207"/>
      <c r="B55" s="229">
        <v>3</v>
      </c>
      <c r="C55" s="231" t="s">
        <v>186</v>
      </c>
      <c r="D55" s="226"/>
      <c r="E55" s="226"/>
      <c r="F55" s="226"/>
      <c r="G55" s="226"/>
      <c r="H55" s="226"/>
      <c r="I55" s="226"/>
      <c r="J55" s="226"/>
      <c r="K55" s="226"/>
      <c r="L55" s="226"/>
      <c r="M55" s="226"/>
      <c r="N55" s="226"/>
    </row>
    <row r="56" spans="1:14" ht="24" customHeight="1">
      <c r="A56" s="207"/>
      <c r="B56" s="324">
        <v>4</v>
      </c>
      <c r="C56" s="1104" t="s">
        <v>210</v>
      </c>
      <c r="D56" s="1104"/>
      <c r="E56" s="1104"/>
      <c r="F56" s="1104"/>
      <c r="G56" s="1104"/>
      <c r="H56" s="1104"/>
      <c r="I56" s="1104"/>
      <c r="J56" s="1104"/>
      <c r="K56" s="1104"/>
      <c r="L56" s="1104"/>
      <c r="M56" s="1104"/>
      <c r="N56" s="1104"/>
    </row>
    <row r="57" spans="1:14" ht="24" customHeight="1">
      <c r="A57" s="207"/>
      <c r="B57" s="324">
        <v>5</v>
      </c>
      <c r="C57" s="1104" t="s">
        <v>338</v>
      </c>
      <c r="D57" s="1104"/>
      <c r="E57" s="1104"/>
      <c r="F57" s="1104"/>
      <c r="G57" s="1104"/>
      <c r="H57" s="1104"/>
      <c r="I57" s="1104"/>
      <c r="J57" s="1104"/>
      <c r="K57" s="1104"/>
      <c r="L57" s="1104"/>
      <c r="M57" s="1104"/>
      <c r="N57" s="1104"/>
    </row>
    <row r="58" spans="1:14">
      <c r="A58" s="207"/>
      <c r="B58" s="74"/>
      <c r="C58" s="780"/>
      <c r="D58" s="198"/>
      <c r="E58" s="75"/>
      <c r="F58" s="75"/>
      <c r="G58" s="75"/>
      <c r="H58" s="75"/>
      <c r="I58" s="75"/>
      <c r="J58" s="75"/>
      <c r="K58" s="75"/>
      <c r="L58" s="75"/>
      <c r="M58" s="75"/>
      <c r="N58" s="75"/>
    </row>
    <row r="59" spans="1:14" ht="12" customHeight="1">
      <c r="A59" s="207"/>
      <c r="B59" s="74"/>
      <c r="C59" s="1098" t="s">
        <v>270</v>
      </c>
      <c r="D59" s="1098"/>
      <c r="E59" s="1098"/>
      <c r="F59" s="1098"/>
      <c r="G59" s="1098"/>
      <c r="H59" s="1098"/>
      <c r="I59" s="1098"/>
      <c r="J59" s="1098"/>
      <c r="K59" s="1098"/>
      <c r="L59" s="1098"/>
      <c r="M59" s="1098"/>
      <c r="N59" s="1098"/>
    </row>
  </sheetData>
  <sheetProtection sheet="1" objects="1" scenarios="1" formatCells="0" formatColumns="0" formatRows="0" sort="0" autoFilter="0" pivotTables="0"/>
  <mergeCells count="14">
    <mergeCell ref="C59:N59"/>
    <mergeCell ref="B7:C7"/>
    <mergeCell ref="B10:C10"/>
    <mergeCell ref="B18:C18"/>
    <mergeCell ref="B1:N1"/>
    <mergeCell ref="B2:N2"/>
    <mergeCell ref="B3:N3"/>
    <mergeCell ref="B22:C22"/>
    <mergeCell ref="C56:N56"/>
    <mergeCell ref="B30:C30"/>
    <mergeCell ref="B33:C33"/>
    <mergeCell ref="B41:C41"/>
    <mergeCell ref="B46:C46"/>
    <mergeCell ref="C57:N57"/>
  </mergeCells>
  <pageMargins left="0.7" right="0.7" top="0.25" bottom="0.44" header="0.3" footer="0.3"/>
  <pageSetup scale="61"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9"/>
  <sheetViews>
    <sheetView showGridLines="0" zoomScale="90" zoomScaleNormal="90" zoomScaleSheetLayoutView="115" workbookViewId="0"/>
  </sheetViews>
  <sheetFormatPr defaultColWidth="9.26953125" defaultRowHeight="11.5"/>
  <cols>
    <col min="1" max="1" width="2.7265625" style="49" customWidth="1"/>
    <col min="2" max="2" width="2.54296875" style="49" customWidth="1"/>
    <col min="3" max="3" width="51.7265625" style="49" customWidth="1"/>
    <col min="4" max="4" width="3.453125" style="49" customWidth="1"/>
    <col min="5" max="5" width="12.7265625" style="49" customWidth="1"/>
    <col min="6" max="6" width="14" style="49" customWidth="1"/>
    <col min="7" max="7" width="17.7265625" style="49" customWidth="1"/>
    <col min="8" max="8" width="22.7265625" style="49" customWidth="1"/>
    <col min="9" max="9" width="17.7265625" style="49" customWidth="1"/>
    <col min="10" max="10" width="13.7265625" style="49" customWidth="1"/>
    <col min="11" max="11" width="12.7265625" style="49" customWidth="1"/>
    <col min="12" max="12" width="15.26953125" style="49" customWidth="1"/>
    <col min="13" max="13" width="12.7265625" style="49" customWidth="1"/>
    <col min="14" max="14" width="3.7265625" style="49" customWidth="1"/>
    <col min="15" max="16384" width="9.26953125" style="49"/>
  </cols>
  <sheetData>
    <row r="1" spans="1:14">
      <c r="B1" s="1103" t="s">
        <v>44</v>
      </c>
      <c r="C1" s="1103"/>
      <c r="D1" s="1103"/>
      <c r="E1" s="1103"/>
      <c r="F1" s="1103"/>
      <c r="G1" s="1103"/>
      <c r="H1" s="1103"/>
      <c r="I1" s="1103"/>
      <c r="J1" s="1103"/>
      <c r="K1" s="1103"/>
      <c r="L1" s="1103"/>
      <c r="M1" s="1103"/>
      <c r="N1" s="1103"/>
    </row>
    <row r="2" spans="1:14">
      <c r="B2" s="1103" t="s">
        <v>102</v>
      </c>
      <c r="C2" s="1103"/>
      <c r="D2" s="1103"/>
      <c r="E2" s="1103"/>
      <c r="F2" s="1103"/>
      <c r="G2" s="1103"/>
      <c r="H2" s="1103"/>
      <c r="I2" s="1103"/>
      <c r="J2" s="1103"/>
      <c r="K2" s="1103"/>
      <c r="L2" s="1103"/>
      <c r="M2" s="1103"/>
      <c r="N2" s="1103"/>
    </row>
    <row r="3" spans="1:14">
      <c r="B3" s="1103" t="s">
        <v>53</v>
      </c>
      <c r="C3" s="1103"/>
      <c r="D3" s="1103"/>
      <c r="E3" s="1103"/>
      <c r="F3" s="1103"/>
      <c r="G3" s="1103"/>
      <c r="H3" s="1103"/>
      <c r="I3" s="1103"/>
      <c r="J3" s="1103"/>
      <c r="K3" s="1103"/>
      <c r="L3" s="1103"/>
      <c r="M3" s="1103"/>
      <c r="N3" s="1103"/>
    </row>
    <row r="4" spans="1:14">
      <c r="B4" s="400"/>
      <c r="C4" s="400"/>
      <c r="D4" s="400"/>
      <c r="E4" s="400"/>
      <c r="F4" s="400"/>
      <c r="G4" s="400"/>
      <c r="H4" s="400"/>
      <c r="I4" s="400"/>
      <c r="J4" s="400"/>
      <c r="K4" s="400"/>
      <c r="L4" s="400"/>
      <c r="M4" s="400"/>
    </row>
    <row r="5" spans="1:14" ht="12" thickBot="1">
      <c r="B5" s="50"/>
      <c r="C5" s="51"/>
      <c r="D5" s="52"/>
      <c r="E5" s="51"/>
      <c r="F5" s="51"/>
      <c r="G5" s="52"/>
      <c r="H5" s="52"/>
      <c r="I5" s="52"/>
      <c r="J5" s="52"/>
      <c r="K5" s="53"/>
      <c r="L5" s="53"/>
      <c r="M5" s="53"/>
    </row>
    <row r="6" spans="1:14" ht="46">
      <c r="A6" s="207"/>
      <c r="B6" s="305" t="s">
        <v>229</v>
      </c>
      <c r="C6" s="70"/>
      <c r="D6" s="297"/>
      <c r="E6" s="293" t="s">
        <v>54</v>
      </c>
      <c r="F6" s="294" t="s">
        <v>160</v>
      </c>
      <c r="G6" s="294" t="s">
        <v>183</v>
      </c>
      <c r="H6" s="294" t="s">
        <v>182</v>
      </c>
      <c r="I6" s="294" t="s">
        <v>184</v>
      </c>
      <c r="J6" s="293" t="s">
        <v>55</v>
      </c>
      <c r="K6" s="293" t="s">
        <v>56</v>
      </c>
      <c r="L6" s="293" t="s">
        <v>57</v>
      </c>
      <c r="M6" s="295" t="s">
        <v>58</v>
      </c>
      <c r="N6" s="207"/>
    </row>
    <row r="7" spans="1:14">
      <c r="A7" s="207"/>
      <c r="B7" s="1099" t="s">
        <v>59</v>
      </c>
      <c r="C7" s="1100"/>
      <c r="D7" s="286"/>
      <c r="E7" s="287">
        <v>1726</v>
      </c>
      <c r="F7" s="321">
        <v>143</v>
      </c>
      <c r="G7" s="321">
        <v>88</v>
      </c>
      <c r="H7" s="321">
        <v>232</v>
      </c>
      <c r="I7" s="287">
        <v>122</v>
      </c>
      <c r="J7" s="287">
        <v>225</v>
      </c>
      <c r="K7" s="287">
        <v>246</v>
      </c>
      <c r="L7" s="287">
        <v>177</v>
      </c>
      <c r="M7" s="296">
        <f t="shared" ref="M7:M12" si="0">SUM(F7:L7)</f>
        <v>1233</v>
      </c>
      <c r="N7" s="207"/>
    </row>
    <row r="8" spans="1:14" ht="13.5">
      <c r="A8" s="207"/>
      <c r="B8" s="54"/>
      <c r="C8" s="55" t="s">
        <v>248</v>
      </c>
      <c r="D8" s="197">
        <v>1</v>
      </c>
      <c r="E8" s="288">
        <v>0</v>
      </c>
      <c r="F8" s="289">
        <v>0</v>
      </c>
      <c r="G8" s="289">
        <v>-4</v>
      </c>
      <c r="H8" s="289">
        <v>0</v>
      </c>
      <c r="I8" s="290">
        <v>0</v>
      </c>
      <c r="J8" s="76">
        <v>-12</v>
      </c>
      <c r="K8" s="76">
        <v>-4</v>
      </c>
      <c r="L8" s="76">
        <v>-13</v>
      </c>
      <c r="M8" s="71">
        <f t="shared" si="0"/>
        <v>-33</v>
      </c>
      <c r="N8" s="207"/>
    </row>
    <row r="9" spans="1:14" ht="13.5">
      <c r="A9" s="207"/>
      <c r="B9" s="54"/>
      <c r="C9" s="55" t="s">
        <v>132</v>
      </c>
      <c r="D9" s="197">
        <v>2</v>
      </c>
      <c r="E9" s="288">
        <v>0</v>
      </c>
      <c r="F9" s="289">
        <v>0</v>
      </c>
      <c r="G9" s="289">
        <v>0</v>
      </c>
      <c r="H9" s="289">
        <v>0</v>
      </c>
      <c r="I9" s="289">
        <v>-111</v>
      </c>
      <c r="J9" s="289">
        <v>0</v>
      </c>
      <c r="K9" s="76">
        <v>-77</v>
      </c>
      <c r="L9" s="76">
        <v>-2</v>
      </c>
      <c r="M9" s="71">
        <f t="shared" si="0"/>
        <v>-190</v>
      </c>
      <c r="N9" s="207"/>
    </row>
    <row r="10" spans="1:14" ht="13.5">
      <c r="A10" s="207"/>
      <c r="B10" s="54"/>
      <c r="C10" s="55" t="s">
        <v>263</v>
      </c>
      <c r="D10" s="197">
        <v>3</v>
      </c>
      <c r="E10" s="288">
        <v>0</v>
      </c>
      <c r="F10" s="289">
        <v>0</v>
      </c>
      <c r="G10" s="289">
        <v>0</v>
      </c>
      <c r="H10" s="289">
        <v>0</v>
      </c>
      <c r="I10" s="290">
        <v>0</v>
      </c>
      <c r="J10" s="289">
        <v>0</v>
      </c>
      <c r="K10" s="289">
        <v>0</v>
      </c>
      <c r="L10" s="289">
        <v>-4</v>
      </c>
      <c r="M10" s="71">
        <f t="shared" si="0"/>
        <v>-4</v>
      </c>
      <c r="N10" s="207"/>
    </row>
    <row r="11" spans="1:14" ht="13.5">
      <c r="A11" s="207"/>
      <c r="B11" s="54"/>
      <c r="C11" s="55" t="s">
        <v>230</v>
      </c>
      <c r="D11" s="197">
        <v>4</v>
      </c>
      <c r="E11" s="288">
        <v>0</v>
      </c>
      <c r="F11" s="288">
        <v>0</v>
      </c>
      <c r="G11" s="288">
        <v>0</v>
      </c>
      <c r="H11" s="288">
        <v>0</v>
      </c>
      <c r="I11" s="288">
        <v>0</v>
      </c>
      <c r="J11" s="288">
        <v>0</v>
      </c>
      <c r="K11" s="288">
        <v>0</v>
      </c>
      <c r="L11" s="289">
        <v>-11</v>
      </c>
      <c r="M11" s="71">
        <f t="shared" si="0"/>
        <v>-11</v>
      </c>
      <c r="N11" s="207"/>
    </row>
    <row r="12" spans="1:14" ht="13.5">
      <c r="A12" s="207"/>
      <c r="B12" s="54"/>
      <c r="C12" s="55" t="s">
        <v>232</v>
      </c>
      <c r="D12" s="197">
        <v>5</v>
      </c>
      <c r="E12" s="288">
        <v>0</v>
      </c>
      <c r="F12" s="288">
        <v>0</v>
      </c>
      <c r="G12" s="288">
        <v>0</v>
      </c>
      <c r="H12" s="288">
        <v>0</v>
      </c>
      <c r="I12" s="288">
        <v>0</v>
      </c>
      <c r="J12" s="288">
        <v>0</v>
      </c>
      <c r="K12" s="288">
        <v>0</v>
      </c>
      <c r="L12" s="289">
        <v>-16</v>
      </c>
      <c r="M12" s="71">
        <f t="shared" si="0"/>
        <v>-16</v>
      </c>
      <c r="N12" s="207"/>
    </row>
    <row r="13" spans="1:14" ht="12" thickBot="1">
      <c r="A13" s="207"/>
      <c r="B13" s="1101" t="s">
        <v>139</v>
      </c>
      <c r="C13" s="1102"/>
      <c r="D13" s="291"/>
      <c r="E13" s="292">
        <f>SUM(E7:E12)</f>
        <v>1726</v>
      </c>
      <c r="F13" s="292">
        <f t="shared" ref="F13:M13" si="1">SUM(F7:F12)</f>
        <v>143</v>
      </c>
      <c r="G13" s="292">
        <f t="shared" si="1"/>
        <v>84</v>
      </c>
      <c r="H13" s="292">
        <f t="shared" si="1"/>
        <v>232</v>
      </c>
      <c r="I13" s="292">
        <f t="shared" si="1"/>
        <v>11</v>
      </c>
      <c r="J13" s="292">
        <f t="shared" si="1"/>
        <v>213</v>
      </c>
      <c r="K13" s="292">
        <f t="shared" si="1"/>
        <v>165</v>
      </c>
      <c r="L13" s="292">
        <f t="shared" si="1"/>
        <v>131</v>
      </c>
      <c r="M13" s="72">
        <f t="shared" si="1"/>
        <v>979</v>
      </c>
      <c r="N13" s="207"/>
    </row>
    <row r="14" spans="1:14" ht="12" thickTop="1">
      <c r="A14" s="207"/>
      <c r="B14" s="397"/>
      <c r="C14" s="398"/>
      <c r="D14" s="69"/>
      <c r="E14" s="195"/>
      <c r="F14" s="195"/>
      <c r="G14" s="195"/>
      <c r="H14" s="195"/>
      <c r="I14" s="195"/>
      <c r="J14" s="195"/>
      <c r="K14" s="195"/>
      <c r="L14" s="195"/>
      <c r="M14" s="196"/>
      <c r="N14" s="207"/>
    </row>
    <row r="15" spans="1:14" ht="13.5">
      <c r="A15" s="207"/>
      <c r="B15" s="397"/>
      <c r="C15" s="208" t="s">
        <v>159</v>
      </c>
      <c r="D15" s="197">
        <v>6</v>
      </c>
      <c r="E15" s="195">
        <v>-530</v>
      </c>
      <c r="F15" s="195">
        <v>-58</v>
      </c>
      <c r="G15" s="195">
        <v>-68</v>
      </c>
      <c r="H15" s="195">
        <v>-4</v>
      </c>
      <c r="I15" s="195">
        <v>-4</v>
      </c>
      <c r="J15" s="195">
        <v>0</v>
      </c>
      <c r="K15" s="195">
        <v>0</v>
      </c>
      <c r="L15" s="195">
        <v>0</v>
      </c>
      <c r="M15" s="196">
        <f>SUM(F15:L15)</f>
        <v>-134</v>
      </c>
      <c r="N15" s="238"/>
    </row>
    <row r="16" spans="1:14" ht="13.5">
      <c r="A16" s="207"/>
      <c r="B16" s="397"/>
      <c r="C16" s="208"/>
      <c r="D16" s="197"/>
      <c r="E16" s="195"/>
      <c r="F16" s="195"/>
      <c r="G16" s="195"/>
      <c r="H16" s="195"/>
      <c r="I16" s="195"/>
      <c r="J16" s="195"/>
      <c r="K16" s="195"/>
      <c r="L16" s="195"/>
      <c r="M16" s="196"/>
      <c r="N16" s="238"/>
    </row>
    <row r="17" spans="1:14" ht="13.5">
      <c r="A17" s="207"/>
      <c r="B17" s="377" t="s">
        <v>158</v>
      </c>
      <c r="C17" s="378"/>
      <c r="D17" s="379"/>
      <c r="E17" s="380"/>
      <c r="F17" s="380"/>
      <c r="G17" s="380"/>
      <c r="H17" s="380"/>
      <c r="I17" s="380"/>
      <c r="J17" s="380"/>
      <c r="K17" s="380"/>
      <c r="L17" s="380"/>
      <c r="M17" s="381"/>
      <c r="N17" s="207"/>
    </row>
    <row r="18" spans="1:14" ht="6" customHeight="1" thickBot="1">
      <c r="A18" s="207"/>
      <c r="B18" s="241"/>
      <c r="C18" s="57"/>
      <c r="D18" s="58"/>
      <c r="E18" s="57"/>
      <c r="F18" s="57"/>
      <c r="G18" s="57"/>
      <c r="H18" s="57"/>
      <c r="I18" s="57"/>
      <c r="J18" s="57"/>
      <c r="K18" s="57"/>
      <c r="L18" s="57"/>
      <c r="M18" s="202"/>
      <c r="N18" s="207"/>
    </row>
    <row r="19" spans="1:14" ht="12.75" customHeight="1" thickBot="1">
      <c r="A19" s="207"/>
      <c r="B19" s="59"/>
      <c r="C19" s="60"/>
      <c r="D19" s="61"/>
      <c r="E19" s="60"/>
      <c r="F19" s="169"/>
      <c r="G19" s="169"/>
      <c r="H19" s="169"/>
      <c r="I19" s="60"/>
      <c r="J19" s="60"/>
      <c r="K19" s="60"/>
      <c r="L19" s="60"/>
      <c r="M19" s="60"/>
      <c r="N19" s="207"/>
    </row>
    <row r="20" spans="1:14" ht="25">
      <c r="A20" s="207"/>
      <c r="B20" s="306" t="str">
        <f>B6</f>
        <v>Three Months Ended March 31, 2017</v>
      </c>
      <c r="C20" s="73"/>
      <c r="D20" s="307"/>
      <c r="E20" s="301" t="s">
        <v>60</v>
      </c>
      <c r="F20" s="339" t="s">
        <v>322</v>
      </c>
      <c r="G20" s="339" t="s">
        <v>200</v>
      </c>
      <c r="H20" s="340" t="s">
        <v>201</v>
      </c>
      <c r="I20" s="62"/>
      <c r="J20" s="63"/>
      <c r="K20" s="64"/>
      <c r="L20" s="59"/>
      <c r="M20" s="59"/>
      <c r="N20" s="207"/>
    </row>
    <row r="21" spans="1:14">
      <c r="A21" s="207"/>
      <c r="B21" s="1099" t="s">
        <v>59</v>
      </c>
      <c r="C21" s="1100"/>
      <c r="D21" s="286"/>
      <c r="E21" s="287">
        <f>E7-M7</f>
        <v>493</v>
      </c>
      <c r="F21" s="321">
        <v>426</v>
      </c>
      <c r="G21" s="298">
        <v>0.56999999999999995</v>
      </c>
      <c r="H21" s="111">
        <v>0.56000000000000005</v>
      </c>
      <c r="I21" s="65"/>
      <c r="J21" s="299"/>
      <c r="K21" s="64"/>
      <c r="L21" s="59"/>
      <c r="M21" s="59"/>
      <c r="N21" s="59"/>
    </row>
    <row r="22" spans="1:14" ht="13.5">
      <c r="A22" s="207"/>
      <c r="B22" s="54"/>
      <c r="C22" s="55" t="s">
        <v>248</v>
      </c>
      <c r="D22" s="197">
        <v>1</v>
      </c>
      <c r="E22" s="300">
        <f>E8-M8</f>
        <v>33</v>
      </c>
      <c r="F22" s="167">
        <v>33</v>
      </c>
      <c r="G22" s="222">
        <v>0.04</v>
      </c>
      <c r="H22" s="112">
        <v>0.04</v>
      </c>
      <c r="I22" s="66"/>
      <c r="J22" s="66"/>
      <c r="K22" s="67"/>
      <c r="L22" s="67"/>
      <c r="M22" s="67"/>
      <c r="N22" s="67"/>
    </row>
    <row r="23" spans="1:14" ht="13.5">
      <c r="A23" s="207"/>
      <c r="B23" s="54"/>
      <c r="C23" s="55" t="s">
        <v>132</v>
      </c>
      <c r="D23" s="197">
        <v>2</v>
      </c>
      <c r="E23" s="300">
        <f>E9-M9</f>
        <v>190</v>
      </c>
      <c r="F23" s="167">
        <f t="shared" ref="F23:F26" si="2">E23</f>
        <v>190</v>
      </c>
      <c r="G23" s="222">
        <v>0.25</v>
      </c>
      <c r="H23" s="112">
        <v>0.25</v>
      </c>
      <c r="I23" s="66"/>
      <c r="J23" s="66"/>
      <c r="K23" s="67"/>
      <c r="L23" s="67"/>
      <c r="M23" s="67"/>
      <c r="N23" s="67"/>
    </row>
    <row r="24" spans="1:14" ht="13.5">
      <c r="A24" s="207"/>
      <c r="B24" s="54"/>
      <c r="C24" s="55" t="s">
        <v>263</v>
      </c>
      <c r="D24" s="197">
        <v>3</v>
      </c>
      <c r="E24" s="300">
        <f>E10-M10</f>
        <v>4</v>
      </c>
      <c r="F24" s="167">
        <v>9</v>
      </c>
      <c r="G24" s="222">
        <v>0.01</v>
      </c>
      <c r="H24" s="112">
        <v>0.01</v>
      </c>
      <c r="I24" s="66"/>
      <c r="J24" s="66"/>
      <c r="K24" s="67"/>
      <c r="L24" s="67"/>
      <c r="M24" s="67"/>
      <c r="N24" s="67"/>
    </row>
    <row r="25" spans="1:14" ht="13.5">
      <c r="A25" s="207"/>
      <c r="B25" s="54"/>
      <c r="C25" s="55" t="s">
        <v>230</v>
      </c>
      <c r="D25" s="197">
        <v>4</v>
      </c>
      <c r="E25" s="300">
        <f t="shared" ref="E25:E26" si="3">E11-M11</f>
        <v>11</v>
      </c>
      <c r="F25" s="167">
        <f t="shared" si="2"/>
        <v>11</v>
      </c>
      <c r="G25" s="222">
        <v>0.01</v>
      </c>
      <c r="H25" s="112">
        <v>0.01</v>
      </c>
      <c r="I25" s="66"/>
      <c r="J25" s="66"/>
      <c r="K25" s="67"/>
      <c r="L25" s="67"/>
      <c r="M25" s="67"/>
      <c r="N25" s="67"/>
    </row>
    <row r="26" spans="1:14" ht="13.5">
      <c r="A26" s="207"/>
      <c r="B26" s="54"/>
      <c r="C26" s="55" t="s">
        <v>232</v>
      </c>
      <c r="D26" s="197">
        <v>5</v>
      </c>
      <c r="E26" s="300">
        <f t="shared" si="3"/>
        <v>16</v>
      </c>
      <c r="F26" s="167">
        <f t="shared" si="2"/>
        <v>16</v>
      </c>
      <c r="G26" s="222">
        <v>0.02</v>
      </c>
      <c r="H26" s="112">
        <v>0.02</v>
      </c>
      <c r="I26" s="66"/>
      <c r="J26" s="66"/>
      <c r="K26" s="67"/>
      <c r="L26" s="67"/>
      <c r="M26" s="67"/>
      <c r="N26" s="67"/>
    </row>
    <row r="27" spans="1:14" ht="13.5">
      <c r="A27" s="207"/>
      <c r="B27" s="54"/>
      <c r="C27" s="55" t="s">
        <v>185</v>
      </c>
      <c r="D27" s="197">
        <v>7</v>
      </c>
      <c r="E27" s="300">
        <v>0</v>
      </c>
      <c r="F27" s="167">
        <v>-139</v>
      </c>
      <c r="G27" s="222">
        <v>-0.18</v>
      </c>
      <c r="H27" s="112">
        <v>-0.18</v>
      </c>
      <c r="I27" s="66"/>
      <c r="J27" s="66"/>
      <c r="K27" s="67"/>
      <c r="L27" s="67"/>
      <c r="M27" s="67"/>
      <c r="N27" s="67"/>
    </row>
    <row r="28" spans="1:14" ht="14" thickBot="1">
      <c r="A28" s="207"/>
      <c r="B28" s="1101" t="s">
        <v>139</v>
      </c>
      <c r="C28" s="1102"/>
      <c r="D28" s="199"/>
      <c r="E28" s="292">
        <f>SUM(E21:E27)</f>
        <v>747</v>
      </c>
      <c r="F28" s="336">
        <f>SUM(F21:F27)</f>
        <v>546</v>
      </c>
      <c r="G28" s="337">
        <v>0.73</v>
      </c>
      <c r="H28" s="338">
        <v>0.72</v>
      </c>
      <c r="I28" s="68"/>
      <c r="J28" s="59"/>
      <c r="K28" s="59"/>
      <c r="L28" s="59"/>
      <c r="M28" s="59"/>
      <c r="N28" s="60"/>
    </row>
    <row r="29" spans="1:14" ht="14" thickTop="1">
      <c r="A29" s="207"/>
      <c r="B29" s="397"/>
      <c r="C29" s="398"/>
      <c r="D29" s="199"/>
      <c r="E29" s="195"/>
      <c r="F29" s="188"/>
      <c r="G29" s="200"/>
      <c r="H29" s="111"/>
      <c r="I29" s="68"/>
      <c r="J29" s="59"/>
      <c r="K29" s="59"/>
      <c r="L29" s="59"/>
      <c r="M29" s="59"/>
      <c r="N29" s="60"/>
    </row>
    <row r="30" spans="1:14" ht="13.5">
      <c r="A30" s="207"/>
      <c r="B30" s="397"/>
      <c r="C30" s="208" t="s">
        <v>159</v>
      </c>
      <c r="D30" s="197">
        <v>6</v>
      </c>
      <c r="E30" s="195">
        <v>-396</v>
      </c>
      <c r="F30" s="195">
        <v>-310</v>
      </c>
      <c r="G30" s="206">
        <v>-0.41</v>
      </c>
      <c r="H30" s="240">
        <v>-0.41</v>
      </c>
      <c r="I30" s="68"/>
      <c r="J30" s="59"/>
      <c r="K30" s="59"/>
      <c r="L30" s="59"/>
      <c r="M30" s="59"/>
      <c r="N30" s="60"/>
    </row>
    <row r="31" spans="1:14" ht="13.5">
      <c r="A31" s="207"/>
      <c r="B31" s="397"/>
      <c r="C31" s="208"/>
      <c r="D31" s="197"/>
      <c r="E31" s="195"/>
      <c r="F31" s="195"/>
      <c r="G31" s="206"/>
      <c r="H31" s="240"/>
      <c r="I31" s="68"/>
      <c r="J31" s="59"/>
      <c r="K31" s="59"/>
      <c r="L31" s="59"/>
      <c r="M31" s="59"/>
      <c r="N31" s="60"/>
    </row>
    <row r="32" spans="1:14" ht="13.5">
      <c r="A32" s="207"/>
      <c r="B32" s="377" t="s">
        <v>158</v>
      </c>
      <c r="C32" s="382"/>
      <c r="D32" s="379"/>
      <c r="E32" s="380"/>
      <c r="F32" s="380"/>
      <c r="G32" s="383"/>
      <c r="H32" s="384"/>
      <c r="I32" s="68"/>
      <c r="J32" s="59"/>
      <c r="K32" s="59"/>
      <c r="L32" s="59"/>
      <c r="M32" s="59"/>
      <c r="N32" s="60"/>
    </row>
    <row r="33" spans="1:14" ht="6" customHeight="1" thickBot="1">
      <c r="A33" s="207"/>
      <c r="B33" s="56"/>
      <c r="C33" s="57"/>
      <c r="D33" s="58"/>
      <c r="E33" s="57"/>
      <c r="F33" s="57"/>
      <c r="G33" s="223"/>
      <c r="H33" s="304"/>
      <c r="I33" s="59"/>
      <c r="J33" s="59"/>
      <c r="K33" s="59"/>
      <c r="L33" s="59"/>
      <c r="M33" s="59"/>
      <c r="N33" s="60"/>
    </row>
    <row r="34" spans="1:14" ht="13.15" customHeight="1" thickBot="1">
      <c r="A34" s="207"/>
      <c r="B34" s="59"/>
      <c r="C34" s="59"/>
      <c r="D34" s="69"/>
      <c r="E34" s="59"/>
      <c r="F34" s="59"/>
      <c r="G34" s="232"/>
      <c r="H34" s="232"/>
      <c r="I34" s="59"/>
      <c r="J34" s="59"/>
      <c r="K34" s="59"/>
      <c r="L34" s="59"/>
      <c r="M34" s="59"/>
      <c r="N34" s="60"/>
    </row>
    <row r="35" spans="1:14" ht="46">
      <c r="A35" s="207"/>
      <c r="B35" s="305" t="s">
        <v>267</v>
      </c>
      <c r="C35" s="70"/>
      <c r="D35" s="297"/>
      <c r="E35" s="293" t="s">
        <v>54</v>
      </c>
      <c r="F35" s="294" t="s">
        <v>160</v>
      </c>
      <c r="G35" s="294" t="s">
        <v>183</v>
      </c>
      <c r="H35" s="294" t="s">
        <v>182</v>
      </c>
      <c r="I35" s="294" t="s">
        <v>184</v>
      </c>
      <c r="J35" s="293" t="s">
        <v>55</v>
      </c>
      <c r="K35" s="293" t="s">
        <v>56</v>
      </c>
      <c r="L35" s="293" t="s">
        <v>57</v>
      </c>
      <c r="M35" s="295" t="s">
        <v>58</v>
      </c>
      <c r="N35" s="207"/>
    </row>
    <row r="36" spans="1:14">
      <c r="A36" s="207"/>
      <c r="B36" s="1099" t="s">
        <v>59</v>
      </c>
      <c r="C36" s="1100"/>
      <c r="D36" s="286"/>
      <c r="E36" s="287">
        <v>1631</v>
      </c>
      <c r="F36" s="321">
        <v>130</v>
      </c>
      <c r="G36" s="321">
        <v>75</v>
      </c>
      <c r="H36" s="321">
        <v>236</v>
      </c>
      <c r="I36" s="287">
        <v>120</v>
      </c>
      <c r="J36" s="287">
        <v>252</v>
      </c>
      <c r="K36" s="287">
        <v>308</v>
      </c>
      <c r="L36" s="287">
        <v>171</v>
      </c>
      <c r="M36" s="296">
        <f t="shared" ref="M36:M40" si="4">SUM(F36:L36)</f>
        <v>1292</v>
      </c>
      <c r="N36" s="207"/>
    </row>
    <row r="37" spans="1:14" ht="13.5">
      <c r="A37" s="207"/>
      <c r="B37" s="54"/>
      <c r="C37" s="55" t="s">
        <v>248</v>
      </c>
      <c r="D37" s="197">
        <v>1</v>
      </c>
      <c r="E37" s="288">
        <v>0</v>
      </c>
      <c r="F37" s="289">
        <v>0</v>
      </c>
      <c r="G37" s="289">
        <v>-3</v>
      </c>
      <c r="H37" s="289">
        <v>0</v>
      </c>
      <c r="I37" s="290">
        <v>0</v>
      </c>
      <c r="J37" s="76">
        <v>-14</v>
      </c>
      <c r="K37" s="76">
        <v>-4</v>
      </c>
      <c r="L37" s="76">
        <v>-18</v>
      </c>
      <c r="M37" s="71">
        <f t="shared" si="4"/>
        <v>-39</v>
      </c>
      <c r="N37" s="207"/>
    </row>
    <row r="38" spans="1:14" ht="13.5">
      <c r="A38" s="207"/>
      <c r="B38" s="54"/>
      <c r="C38" s="55" t="s">
        <v>132</v>
      </c>
      <c r="D38" s="197">
        <v>2</v>
      </c>
      <c r="E38" s="288">
        <v>0</v>
      </c>
      <c r="F38" s="289">
        <v>0</v>
      </c>
      <c r="G38" s="289">
        <v>0</v>
      </c>
      <c r="H38" s="289">
        <v>0</v>
      </c>
      <c r="I38" s="289">
        <v>-114</v>
      </c>
      <c r="J38" s="289">
        <v>0</v>
      </c>
      <c r="K38" s="76">
        <v>-78</v>
      </c>
      <c r="L38" s="76">
        <v>-2</v>
      </c>
      <c r="M38" s="71">
        <f t="shared" si="4"/>
        <v>-194</v>
      </c>
      <c r="N38" s="207"/>
    </row>
    <row r="39" spans="1:14" ht="13.5">
      <c r="A39" s="207"/>
      <c r="B39" s="54"/>
      <c r="C39" s="55" t="s">
        <v>263</v>
      </c>
      <c r="D39" s="197">
        <v>3</v>
      </c>
      <c r="E39" s="288">
        <v>0</v>
      </c>
      <c r="F39" s="289">
        <v>0</v>
      </c>
      <c r="G39" s="289">
        <v>0</v>
      </c>
      <c r="H39" s="289">
        <v>0</v>
      </c>
      <c r="I39" s="290">
        <v>0</v>
      </c>
      <c r="J39" s="289">
        <v>0</v>
      </c>
      <c r="K39" s="289">
        <v>0</v>
      </c>
      <c r="L39" s="289">
        <v>-5</v>
      </c>
      <c r="M39" s="71">
        <f t="shared" si="4"/>
        <v>-5</v>
      </c>
      <c r="N39" s="207"/>
    </row>
    <row r="40" spans="1:14" ht="13.5">
      <c r="A40" s="207"/>
      <c r="B40" s="54"/>
      <c r="C40" s="55" t="s">
        <v>232</v>
      </c>
      <c r="D40" s="197">
        <v>5</v>
      </c>
      <c r="E40" s="288">
        <v>0</v>
      </c>
      <c r="F40" s="288">
        <v>0</v>
      </c>
      <c r="G40" s="288">
        <v>0</v>
      </c>
      <c r="H40" s="288">
        <v>0</v>
      </c>
      <c r="I40" s="288">
        <v>0</v>
      </c>
      <c r="J40" s="288">
        <v>0</v>
      </c>
      <c r="K40" s="288">
        <v>0</v>
      </c>
      <c r="L40" s="289">
        <v>1</v>
      </c>
      <c r="M40" s="71">
        <f t="shared" si="4"/>
        <v>1</v>
      </c>
      <c r="N40" s="207"/>
    </row>
    <row r="41" spans="1:14" ht="12" thickBot="1">
      <c r="A41" s="207"/>
      <c r="B41" s="1101" t="s">
        <v>139</v>
      </c>
      <c r="C41" s="1102"/>
      <c r="D41" s="291"/>
      <c r="E41" s="292">
        <f t="shared" ref="E41:M41" si="5">SUM(E36:E40)</f>
        <v>1631</v>
      </c>
      <c r="F41" s="292">
        <f t="shared" si="5"/>
        <v>130</v>
      </c>
      <c r="G41" s="292">
        <f t="shared" si="5"/>
        <v>72</v>
      </c>
      <c r="H41" s="292">
        <f t="shared" si="5"/>
        <v>236</v>
      </c>
      <c r="I41" s="292">
        <f t="shared" si="5"/>
        <v>6</v>
      </c>
      <c r="J41" s="292">
        <f t="shared" si="5"/>
        <v>238</v>
      </c>
      <c r="K41" s="292">
        <f t="shared" si="5"/>
        <v>226</v>
      </c>
      <c r="L41" s="292">
        <f t="shared" si="5"/>
        <v>147</v>
      </c>
      <c r="M41" s="72">
        <f t="shared" si="5"/>
        <v>1055</v>
      </c>
      <c r="N41" s="207"/>
    </row>
    <row r="42" spans="1:14" ht="12" thickTop="1">
      <c r="A42" s="207"/>
      <c r="B42" s="409"/>
      <c r="C42" s="410"/>
      <c r="D42" s="69"/>
      <c r="E42" s="195"/>
      <c r="F42" s="195"/>
      <c r="G42" s="195"/>
      <c r="H42" s="195"/>
      <c r="I42" s="195"/>
      <c r="J42" s="195"/>
      <c r="K42" s="195"/>
      <c r="L42" s="195"/>
      <c r="M42" s="196"/>
      <c r="N42" s="207"/>
    </row>
    <row r="43" spans="1:14" ht="13.5">
      <c r="A43" s="207"/>
      <c r="B43" s="409"/>
      <c r="C43" s="208" t="s">
        <v>159</v>
      </c>
      <c r="D43" s="197">
        <v>6</v>
      </c>
      <c r="E43" s="195">
        <v>-213</v>
      </c>
      <c r="F43" s="195">
        <v>-44</v>
      </c>
      <c r="G43" s="195">
        <v>-68</v>
      </c>
      <c r="H43" s="195">
        <v>1</v>
      </c>
      <c r="I43" s="195">
        <v>3</v>
      </c>
      <c r="J43" s="195">
        <v>0</v>
      </c>
      <c r="K43" s="195">
        <v>0</v>
      </c>
      <c r="L43" s="195">
        <v>0</v>
      </c>
      <c r="M43" s="196">
        <f>SUM(F43:L43)</f>
        <v>-108</v>
      </c>
      <c r="N43" s="238"/>
    </row>
    <row r="44" spans="1:14" ht="13.5">
      <c r="A44" s="207"/>
      <c r="B44" s="409"/>
      <c r="C44" s="208"/>
      <c r="D44" s="197"/>
      <c r="E44" s="195"/>
      <c r="F44" s="195"/>
      <c r="G44" s="195"/>
      <c r="H44" s="195"/>
      <c r="I44" s="195"/>
      <c r="J44" s="195"/>
      <c r="K44" s="195"/>
      <c r="L44" s="195"/>
      <c r="M44" s="196"/>
      <c r="N44" s="238"/>
    </row>
    <row r="45" spans="1:14" ht="13.5">
      <c r="A45" s="207"/>
      <c r="B45" s="377" t="s">
        <v>158</v>
      </c>
      <c r="C45" s="378"/>
      <c r="D45" s="379"/>
      <c r="E45" s="380"/>
      <c r="F45" s="380"/>
      <c r="G45" s="380"/>
      <c r="H45" s="380"/>
      <c r="I45" s="380"/>
      <c r="J45" s="380"/>
      <c r="K45" s="380"/>
      <c r="L45" s="380"/>
      <c r="M45" s="381"/>
      <c r="N45" s="412"/>
    </row>
    <row r="46" spans="1:14" ht="6" customHeight="1" thickBot="1">
      <c r="A46" s="207"/>
      <c r="B46" s="241"/>
      <c r="C46" s="57"/>
      <c r="D46" s="58"/>
      <c r="E46" s="57"/>
      <c r="F46" s="57"/>
      <c r="G46" s="57"/>
      <c r="H46" s="57"/>
      <c r="I46" s="57"/>
      <c r="J46" s="57"/>
      <c r="K46" s="57"/>
      <c r="L46" s="57"/>
      <c r="M46" s="202"/>
      <c r="N46" s="207"/>
    </row>
    <row r="47" spans="1:14" ht="12.75" customHeight="1" thickBot="1">
      <c r="A47" s="207"/>
      <c r="B47" s="59"/>
      <c r="C47" s="60"/>
      <c r="D47" s="61"/>
      <c r="E47" s="60"/>
      <c r="F47" s="169"/>
      <c r="G47" s="169"/>
      <c r="H47" s="169"/>
      <c r="I47" s="60"/>
      <c r="J47" s="60"/>
      <c r="K47" s="60"/>
      <c r="L47" s="60"/>
      <c r="M47" s="60"/>
      <c r="N47" s="207"/>
    </row>
    <row r="48" spans="1:14" ht="25">
      <c r="A48" s="207"/>
      <c r="B48" s="306" t="str">
        <f>B35</f>
        <v>Three Months Ended June 30, 2017</v>
      </c>
      <c r="C48" s="73"/>
      <c r="D48" s="307"/>
      <c r="E48" s="301" t="s">
        <v>60</v>
      </c>
      <c r="F48" s="339" t="s">
        <v>322</v>
      </c>
      <c r="G48" s="339" t="s">
        <v>200</v>
      </c>
      <c r="H48" s="340" t="s">
        <v>201</v>
      </c>
      <c r="I48" s="62"/>
      <c r="J48" s="63"/>
      <c r="K48" s="64"/>
      <c r="L48" s="59"/>
      <c r="M48" s="59"/>
      <c r="N48" s="207"/>
    </row>
    <row r="49" spans="1:14">
      <c r="A49" s="207"/>
      <c r="B49" s="1099" t="s">
        <v>59</v>
      </c>
      <c r="C49" s="1100"/>
      <c r="D49" s="286"/>
      <c r="E49" s="287">
        <f>E36-M36</f>
        <v>339</v>
      </c>
      <c r="F49" s="321">
        <v>243</v>
      </c>
      <c r="G49" s="298">
        <v>0.32</v>
      </c>
      <c r="H49" s="111">
        <v>0.32</v>
      </c>
      <c r="I49" s="65"/>
      <c r="J49" s="299"/>
      <c r="K49" s="64"/>
      <c r="L49" s="59"/>
      <c r="M49" s="59"/>
      <c r="N49" s="59"/>
    </row>
    <row r="50" spans="1:14" ht="13.5">
      <c r="A50" s="207"/>
      <c r="B50" s="54"/>
      <c r="C50" s="55" t="s">
        <v>248</v>
      </c>
      <c r="D50" s="197">
        <v>1</v>
      </c>
      <c r="E50" s="300">
        <f>E37-M37</f>
        <v>39</v>
      </c>
      <c r="F50" s="167">
        <v>39</v>
      </c>
      <c r="G50" s="222">
        <v>0.05</v>
      </c>
      <c r="H50" s="112">
        <v>0.05</v>
      </c>
      <c r="I50" s="66"/>
      <c r="J50" s="66"/>
      <c r="K50" s="67"/>
      <c r="L50" s="67"/>
      <c r="M50" s="67"/>
      <c r="N50" s="67"/>
    </row>
    <row r="51" spans="1:14" ht="13.5">
      <c r="A51" s="207"/>
      <c r="B51" s="54"/>
      <c r="C51" s="55" t="s">
        <v>132</v>
      </c>
      <c r="D51" s="197">
        <v>2</v>
      </c>
      <c r="E51" s="300">
        <f>E38-M38</f>
        <v>194</v>
      </c>
      <c r="F51" s="167">
        <v>194</v>
      </c>
      <c r="G51" s="222">
        <v>0.26</v>
      </c>
      <c r="H51" s="112">
        <v>0.25</v>
      </c>
      <c r="I51" s="66"/>
      <c r="J51" s="66"/>
      <c r="K51" s="67"/>
      <c r="L51" s="67"/>
      <c r="M51" s="67"/>
      <c r="N51" s="67"/>
    </row>
    <row r="52" spans="1:14" ht="13.5">
      <c r="A52" s="207"/>
      <c r="B52" s="54"/>
      <c r="C52" s="55" t="s">
        <v>263</v>
      </c>
      <c r="D52" s="197">
        <v>3</v>
      </c>
      <c r="E52" s="300">
        <f>E39-M39</f>
        <v>5</v>
      </c>
      <c r="F52" s="167">
        <v>6</v>
      </c>
      <c r="G52" s="222">
        <v>0.01</v>
      </c>
      <c r="H52" s="112">
        <v>0.01</v>
      </c>
      <c r="I52" s="66"/>
      <c r="J52" s="66"/>
      <c r="K52" s="67"/>
      <c r="L52" s="67"/>
      <c r="M52" s="67"/>
      <c r="N52" s="67"/>
    </row>
    <row r="53" spans="1:14" ht="13.5">
      <c r="A53" s="207"/>
      <c r="B53" s="54"/>
      <c r="C53" s="55" t="s">
        <v>232</v>
      </c>
      <c r="D53" s="197">
        <v>5</v>
      </c>
      <c r="E53" s="300">
        <f t="shared" ref="E53" si="6">E40-M40</f>
        <v>-1</v>
      </c>
      <c r="F53" s="167">
        <v>-1</v>
      </c>
      <c r="G53" s="222">
        <v>0</v>
      </c>
      <c r="H53" s="112">
        <v>0</v>
      </c>
      <c r="I53" s="66"/>
      <c r="J53" s="66"/>
      <c r="K53" s="67"/>
      <c r="L53" s="67"/>
      <c r="M53" s="67"/>
      <c r="N53" s="67"/>
    </row>
    <row r="54" spans="1:14" ht="13.5">
      <c r="A54" s="207"/>
      <c r="B54" s="54"/>
      <c r="C54" s="55" t="s">
        <v>212</v>
      </c>
      <c r="D54" s="197">
        <v>7</v>
      </c>
      <c r="E54" s="300">
        <v>0</v>
      </c>
      <c r="F54" s="167">
        <v>12</v>
      </c>
      <c r="G54" s="222">
        <v>0.02</v>
      </c>
      <c r="H54" s="112">
        <v>0.02</v>
      </c>
      <c r="I54" s="66"/>
      <c r="J54" s="66"/>
      <c r="K54" s="67"/>
      <c r="L54" s="67"/>
      <c r="M54" s="67"/>
      <c r="N54" s="67"/>
    </row>
    <row r="55" spans="1:14" ht="13.5">
      <c r="A55" s="207"/>
      <c r="B55" s="54"/>
      <c r="C55" s="55" t="s">
        <v>185</v>
      </c>
      <c r="D55" s="197">
        <v>8</v>
      </c>
      <c r="E55" s="300">
        <v>0</v>
      </c>
      <c r="F55" s="167">
        <v>-75</v>
      </c>
      <c r="G55" s="222">
        <v>-0.1</v>
      </c>
      <c r="H55" s="112">
        <v>-0.1</v>
      </c>
      <c r="I55" s="66"/>
      <c r="J55" s="66"/>
      <c r="K55" s="67"/>
      <c r="L55" s="67"/>
      <c r="M55" s="67"/>
      <c r="N55" s="67"/>
    </row>
    <row r="56" spans="1:14" ht="14" thickBot="1">
      <c r="A56" s="207"/>
      <c r="B56" s="1101" t="s">
        <v>139</v>
      </c>
      <c r="C56" s="1102"/>
      <c r="D56" s="199"/>
      <c r="E56" s="292">
        <f>SUM(E49:E55)</f>
        <v>576</v>
      </c>
      <c r="F56" s="336">
        <f>SUM(F49:F55)</f>
        <v>418</v>
      </c>
      <c r="G56" s="337">
        <v>0.55000000000000004</v>
      </c>
      <c r="H56" s="338">
        <v>0.55000000000000004</v>
      </c>
      <c r="I56" s="68"/>
      <c r="J56" s="59"/>
      <c r="K56" s="59"/>
      <c r="L56" s="59"/>
      <c r="M56" s="59"/>
      <c r="N56" s="60"/>
    </row>
    <row r="57" spans="1:14" ht="14" thickTop="1">
      <c r="A57" s="207"/>
      <c r="B57" s="409"/>
      <c r="C57" s="410"/>
      <c r="D57" s="199"/>
      <c r="E57" s="195"/>
      <c r="F57" s="188"/>
      <c r="G57" s="200"/>
      <c r="H57" s="111"/>
      <c r="I57" s="68"/>
      <c r="J57" s="59"/>
      <c r="K57" s="59"/>
      <c r="L57" s="59"/>
      <c r="M57" s="59"/>
      <c r="N57" s="60"/>
    </row>
    <row r="58" spans="1:14" ht="13.5">
      <c r="A58" s="207"/>
      <c r="B58" s="409"/>
      <c r="C58" s="208" t="s">
        <v>159</v>
      </c>
      <c r="D58" s="197">
        <v>6</v>
      </c>
      <c r="E58" s="195">
        <v>-105</v>
      </c>
      <c r="F58" s="195">
        <v>-86</v>
      </c>
      <c r="G58" s="206">
        <v>-0.11</v>
      </c>
      <c r="H58" s="240">
        <v>-0.12</v>
      </c>
      <c r="I58" s="68"/>
      <c r="J58" s="59"/>
      <c r="K58" s="59"/>
      <c r="L58" s="59"/>
      <c r="M58" s="59"/>
      <c r="N58" s="60"/>
    </row>
    <row r="59" spans="1:14" ht="13.5">
      <c r="A59" s="207"/>
      <c r="B59" s="409"/>
      <c r="C59" s="208"/>
      <c r="D59" s="197"/>
      <c r="E59" s="195"/>
      <c r="F59" s="195"/>
      <c r="G59" s="206"/>
      <c r="H59" s="240"/>
      <c r="I59" s="68"/>
      <c r="J59" s="59"/>
      <c r="K59" s="59"/>
      <c r="L59" s="59"/>
      <c r="M59" s="59"/>
      <c r="N59" s="60"/>
    </row>
    <row r="60" spans="1:14" ht="13.5">
      <c r="A60" s="207"/>
      <c r="B60" s="377" t="s">
        <v>158</v>
      </c>
      <c r="C60" s="382"/>
      <c r="D60" s="379"/>
      <c r="E60" s="380"/>
      <c r="F60" s="380"/>
      <c r="G60" s="383"/>
      <c r="H60" s="384"/>
      <c r="I60" s="411"/>
      <c r="J60" s="59"/>
      <c r="K60" s="59"/>
      <c r="L60" s="59"/>
      <c r="M60" s="59"/>
      <c r="N60" s="60"/>
    </row>
    <row r="61" spans="1:14" ht="6" customHeight="1" thickBot="1">
      <c r="A61" s="207"/>
      <c r="B61" s="56"/>
      <c r="C61" s="57"/>
      <c r="D61" s="58"/>
      <c r="E61" s="57"/>
      <c r="F61" s="57"/>
      <c r="G61" s="223"/>
      <c r="H61" s="304"/>
      <c r="I61" s="59"/>
      <c r="J61" s="59"/>
      <c r="K61" s="59"/>
      <c r="L61" s="59"/>
      <c r="M61" s="59"/>
      <c r="N61" s="60"/>
    </row>
    <row r="62" spans="1:14" ht="12" thickBot="1">
      <c r="A62" s="207"/>
      <c r="B62" s="59"/>
      <c r="C62" s="59"/>
      <c r="D62" s="69"/>
      <c r="E62" s="59"/>
      <c r="F62" s="59"/>
      <c r="G62" s="232"/>
      <c r="H62" s="232"/>
      <c r="I62" s="59"/>
      <c r="J62" s="59"/>
      <c r="K62" s="59"/>
      <c r="L62" s="59"/>
      <c r="M62" s="59"/>
      <c r="N62" s="60"/>
    </row>
    <row r="63" spans="1:14" ht="46">
      <c r="A63" s="207"/>
      <c r="B63" s="305" t="s">
        <v>274</v>
      </c>
      <c r="C63" s="70"/>
      <c r="D63" s="297"/>
      <c r="E63" s="293" t="s">
        <v>54</v>
      </c>
      <c r="F63" s="294" t="s">
        <v>160</v>
      </c>
      <c r="G63" s="294" t="s">
        <v>183</v>
      </c>
      <c r="H63" s="294" t="s">
        <v>182</v>
      </c>
      <c r="I63" s="294" t="s">
        <v>184</v>
      </c>
      <c r="J63" s="293" t="s">
        <v>55</v>
      </c>
      <c r="K63" s="293" t="s">
        <v>56</v>
      </c>
      <c r="L63" s="293" t="s">
        <v>57</v>
      </c>
      <c r="M63" s="295" t="s">
        <v>58</v>
      </c>
      <c r="N63" s="207"/>
    </row>
    <row r="64" spans="1:14">
      <c r="A64" s="207"/>
      <c r="B64" s="1099" t="s">
        <v>59</v>
      </c>
      <c r="C64" s="1100"/>
      <c r="D64" s="286"/>
      <c r="E64" s="287">
        <v>1618</v>
      </c>
      <c r="F64" s="321">
        <v>149</v>
      </c>
      <c r="G64" s="321">
        <v>37</v>
      </c>
      <c r="H64" s="321">
        <v>249</v>
      </c>
      <c r="I64" s="287">
        <v>117</v>
      </c>
      <c r="J64" s="287">
        <v>273</v>
      </c>
      <c r="K64" s="287">
        <v>345</v>
      </c>
      <c r="L64" s="287">
        <v>191</v>
      </c>
      <c r="M64" s="296">
        <f t="shared" ref="M64:M68" si="7">SUM(F64:L64)</f>
        <v>1361</v>
      </c>
      <c r="N64" s="207"/>
    </row>
    <row r="65" spans="1:14" ht="13.5">
      <c r="A65" s="207"/>
      <c r="B65" s="54"/>
      <c r="C65" s="55" t="s">
        <v>248</v>
      </c>
      <c r="D65" s="197">
        <v>1</v>
      </c>
      <c r="E65" s="288">
        <v>0</v>
      </c>
      <c r="F65" s="289">
        <v>0</v>
      </c>
      <c r="G65" s="289">
        <v>-1</v>
      </c>
      <c r="H65" s="289">
        <v>0</v>
      </c>
      <c r="I65" s="290">
        <v>-1</v>
      </c>
      <c r="J65" s="76">
        <v>-15</v>
      </c>
      <c r="K65" s="76">
        <v>-3</v>
      </c>
      <c r="L65" s="76">
        <v>-27</v>
      </c>
      <c r="M65" s="71">
        <f t="shared" si="7"/>
        <v>-47</v>
      </c>
      <c r="N65" s="207"/>
    </row>
    <row r="66" spans="1:14" ht="13.5">
      <c r="A66" s="207"/>
      <c r="B66" s="54"/>
      <c r="C66" s="55" t="s">
        <v>132</v>
      </c>
      <c r="D66" s="197">
        <v>2</v>
      </c>
      <c r="E66" s="288">
        <v>0</v>
      </c>
      <c r="F66" s="289">
        <v>0</v>
      </c>
      <c r="G66" s="289">
        <v>0</v>
      </c>
      <c r="H66" s="289">
        <v>0</v>
      </c>
      <c r="I66" s="289">
        <v>-109</v>
      </c>
      <c r="J66" s="289">
        <v>0</v>
      </c>
      <c r="K66" s="76">
        <v>-76</v>
      </c>
      <c r="L66" s="76">
        <v>-2</v>
      </c>
      <c r="M66" s="71">
        <f t="shared" si="7"/>
        <v>-187</v>
      </c>
      <c r="N66" s="207"/>
    </row>
    <row r="67" spans="1:14" ht="13.5">
      <c r="A67" s="207"/>
      <c r="B67" s="54"/>
      <c r="C67" s="55" t="s">
        <v>263</v>
      </c>
      <c r="D67" s="197">
        <v>3</v>
      </c>
      <c r="E67" s="288">
        <v>0</v>
      </c>
      <c r="F67" s="289">
        <v>0</v>
      </c>
      <c r="G67" s="289">
        <v>0</v>
      </c>
      <c r="H67" s="289">
        <v>0</v>
      </c>
      <c r="I67" s="290">
        <v>0</v>
      </c>
      <c r="J67" s="289">
        <v>0</v>
      </c>
      <c r="K67" s="289">
        <v>0</v>
      </c>
      <c r="L67" s="289">
        <v>-3</v>
      </c>
      <c r="M67" s="71">
        <f t="shared" si="7"/>
        <v>-3</v>
      </c>
      <c r="N67" s="207"/>
    </row>
    <row r="68" spans="1:14" ht="13.5">
      <c r="A68" s="207"/>
      <c r="B68" s="54"/>
      <c r="C68" s="55" t="s">
        <v>232</v>
      </c>
      <c r="D68" s="197">
        <v>5</v>
      </c>
      <c r="E68" s="288">
        <v>0</v>
      </c>
      <c r="F68" s="288">
        <v>0</v>
      </c>
      <c r="G68" s="288">
        <v>0</v>
      </c>
      <c r="H68" s="288">
        <v>0</v>
      </c>
      <c r="I68" s="288">
        <v>0</v>
      </c>
      <c r="J68" s="288">
        <v>0</v>
      </c>
      <c r="K68" s="288">
        <v>0</v>
      </c>
      <c r="L68" s="289">
        <v>1</v>
      </c>
      <c r="M68" s="71">
        <f t="shared" si="7"/>
        <v>1</v>
      </c>
      <c r="N68" s="207"/>
    </row>
    <row r="69" spans="1:14" ht="12" thickBot="1">
      <c r="A69" s="207"/>
      <c r="B69" s="1101" t="s">
        <v>139</v>
      </c>
      <c r="C69" s="1102"/>
      <c r="D69" s="291"/>
      <c r="E69" s="292">
        <f t="shared" ref="E69:M69" si="8">SUM(E64:E68)</f>
        <v>1618</v>
      </c>
      <c r="F69" s="292">
        <f t="shared" si="8"/>
        <v>149</v>
      </c>
      <c r="G69" s="292">
        <f t="shared" si="8"/>
        <v>36</v>
      </c>
      <c r="H69" s="292">
        <f t="shared" si="8"/>
        <v>249</v>
      </c>
      <c r="I69" s="292">
        <f t="shared" si="8"/>
        <v>7</v>
      </c>
      <c r="J69" s="292">
        <f t="shared" si="8"/>
        <v>258</v>
      </c>
      <c r="K69" s="292">
        <f t="shared" si="8"/>
        <v>266</v>
      </c>
      <c r="L69" s="292">
        <f t="shared" si="8"/>
        <v>160</v>
      </c>
      <c r="M69" s="72">
        <f t="shared" si="8"/>
        <v>1125</v>
      </c>
      <c r="N69" s="207"/>
    </row>
    <row r="70" spans="1:14" ht="12" thickTop="1">
      <c r="A70" s="207"/>
      <c r="B70" s="428"/>
      <c r="C70" s="429"/>
      <c r="D70" s="69"/>
      <c r="E70" s="195"/>
      <c r="F70" s="195"/>
      <c r="G70" s="195"/>
      <c r="H70" s="195"/>
      <c r="I70" s="195"/>
      <c r="J70" s="195"/>
      <c r="K70" s="195"/>
      <c r="L70" s="195"/>
      <c r="M70" s="196"/>
      <c r="N70" s="207"/>
    </row>
    <row r="71" spans="1:14" ht="13.5">
      <c r="A71" s="207"/>
      <c r="B71" s="428"/>
      <c r="C71" s="208" t="s">
        <v>159</v>
      </c>
      <c r="D71" s="197">
        <v>6</v>
      </c>
      <c r="E71" s="195">
        <v>284</v>
      </c>
      <c r="F71" s="195">
        <v>30</v>
      </c>
      <c r="G71" s="195">
        <v>120</v>
      </c>
      <c r="H71" s="195">
        <v>3</v>
      </c>
      <c r="I71" s="195">
        <v>-1</v>
      </c>
      <c r="J71" s="195">
        <v>0</v>
      </c>
      <c r="K71" s="195">
        <v>0</v>
      </c>
      <c r="L71" s="195">
        <v>0</v>
      </c>
      <c r="M71" s="196">
        <f>SUM(F71:L71)</f>
        <v>152</v>
      </c>
      <c r="N71" s="238"/>
    </row>
    <row r="72" spans="1:14" ht="13.5">
      <c r="A72" s="207"/>
      <c r="B72" s="428"/>
      <c r="C72" s="208"/>
      <c r="D72" s="197"/>
      <c r="E72" s="195"/>
      <c r="F72" s="195"/>
      <c r="G72" s="195"/>
      <c r="H72" s="195"/>
      <c r="I72" s="195"/>
      <c r="J72" s="195"/>
      <c r="K72" s="195"/>
      <c r="L72" s="195"/>
      <c r="M72" s="196"/>
      <c r="N72" s="238"/>
    </row>
    <row r="73" spans="1:14" ht="13.5">
      <c r="A73" s="207"/>
      <c r="B73" s="377" t="s">
        <v>158</v>
      </c>
      <c r="C73" s="378"/>
      <c r="D73" s="379"/>
      <c r="E73" s="380"/>
      <c r="F73" s="380"/>
      <c r="G73" s="380"/>
      <c r="H73" s="380"/>
      <c r="I73" s="380"/>
      <c r="J73" s="380"/>
      <c r="K73" s="380"/>
      <c r="L73" s="380"/>
      <c r="M73" s="381"/>
      <c r="N73" s="412"/>
    </row>
    <row r="74" spans="1:14" ht="6" customHeight="1" thickBot="1">
      <c r="A74" s="207"/>
      <c r="B74" s="241"/>
      <c r="C74" s="57"/>
      <c r="D74" s="58"/>
      <c r="E74" s="57"/>
      <c r="F74" s="57"/>
      <c r="G74" s="57"/>
      <c r="H74" s="57"/>
      <c r="I74" s="57"/>
      <c r="J74" s="57"/>
      <c r="K74" s="57"/>
      <c r="L74" s="57"/>
      <c r="M74" s="202"/>
      <c r="N74" s="207"/>
    </row>
    <row r="75" spans="1:14" ht="12.75" customHeight="1" thickBot="1">
      <c r="A75" s="207"/>
      <c r="B75" s="59"/>
      <c r="C75" s="60"/>
      <c r="D75" s="61"/>
      <c r="E75" s="60"/>
      <c r="F75" s="169"/>
      <c r="G75" s="169"/>
      <c r="H75" s="169"/>
      <c r="I75" s="60"/>
      <c r="J75" s="60"/>
      <c r="K75" s="60"/>
      <c r="L75" s="60"/>
      <c r="M75" s="60"/>
      <c r="N75" s="207"/>
    </row>
    <row r="76" spans="1:14" ht="25">
      <c r="A76" s="207"/>
      <c r="B76" s="306" t="str">
        <f>B63</f>
        <v>Three Months Ended September 30, 2017</v>
      </c>
      <c r="C76" s="73"/>
      <c r="D76" s="307"/>
      <c r="E76" s="301" t="s">
        <v>60</v>
      </c>
      <c r="F76" s="339" t="s">
        <v>322</v>
      </c>
      <c r="G76" s="339" t="s">
        <v>200</v>
      </c>
      <c r="H76" s="340" t="s">
        <v>201</v>
      </c>
      <c r="I76" s="62"/>
      <c r="J76" s="63"/>
      <c r="K76" s="64"/>
      <c r="L76" s="59"/>
      <c r="M76" s="59"/>
      <c r="N76" s="207"/>
    </row>
    <row r="77" spans="1:14">
      <c r="A77" s="207"/>
      <c r="B77" s="1099" t="s">
        <v>59</v>
      </c>
      <c r="C77" s="1100"/>
      <c r="D77" s="286"/>
      <c r="E77" s="287">
        <f>E64-M64</f>
        <v>257</v>
      </c>
      <c r="F77" s="321">
        <v>188</v>
      </c>
      <c r="G77" s="298">
        <v>0.25</v>
      </c>
      <c r="H77" s="111">
        <v>0.25</v>
      </c>
      <c r="I77" s="65"/>
      <c r="J77" s="299"/>
      <c r="K77" s="64"/>
      <c r="L77" s="59"/>
      <c r="M77" s="59"/>
      <c r="N77" s="59"/>
    </row>
    <row r="78" spans="1:14" ht="13.5">
      <c r="A78" s="207"/>
      <c r="B78" s="54"/>
      <c r="C78" s="55" t="s">
        <v>248</v>
      </c>
      <c r="D78" s="197">
        <v>1</v>
      </c>
      <c r="E78" s="300">
        <f>E65-M65</f>
        <v>47</v>
      </c>
      <c r="F78" s="167">
        <v>47</v>
      </c>
      <c r="G78" s="222">
        <v>0.06</v>
      </c>
      <c r="H78" s="112">
        <v>0.06</v>
      </c>
      <c r="I78" s="66"/>
      <c r="J78" s="66"/>
      <c r="K78" s="67"/>
      <c r="L78" s="67"/>
      <c r="M78" s="67"/>
      <c r="N78" s="67"/>
    </row>
    <row r="79" spans="1:14" ht="13.5">
      <c r="A79" s="207"/>
      <c r="B79" s="54"/>
      <c r="C79" s="55" t="s">
        <v>132</v>
      </c>
      <c r="D79" s="197">
        <v>2</v>
      </c>
      <c r="E79" s="300">
        <f>E66-M66</f>
        <v>187</v>
      </c>
      <c r="F79" s="167">
        <v>187</v>
      </c>
      <c r="G79" s="222">
        <v>0.25</v>
      </c>
      <c r="H79" s="112">
        <v>0.24</v>
      </c>
      <c r="I79" s="66"/>
      <c r="J79" s="66"/>
      <c r="K79" s="67"/>
      <c r="L79" s="67"/>
      <c r="M79" s="67"/>
      <c r="N79" s="67"/>
    </row>
    <row r="80" spans="1:14" ht="13.5">
      <c r="A80" s="207"/>
      <c r="B80" s="54"/>
      <c r="C80" s="55" t="s">
        <v>263</v>
      </c>
      <c r="D80" s="197">
        <v>3</v>
      </c>
      <c r="E80" s="300">
        <f>E67-M67</f>
        <v>3</v>
      </c>
      <c r="F80" s="167">
        <v>4</v>
      </c>
      <c r="G80" s="222">
        <v>0.01</v>
      </c>
      <c r="H80" s="112">
        <v>0.01</v>
      </c>
      <c r="I80" s="66"/>
      <c r="J80" s="66"/>
      <c r="K80" s="67"/>
      <c r="L80" s="67"/>
      <c r="M80" s="67"/>
      <c r="N80" s="67"/>
    </row>
    <row r="81" spans="1:14" ht="13.5">
      <c r="A81" s="207"/>
      <c r="B81" s="54"/>
      <c r="C81" s="55" t="s">
        <v>232</v>
      </c>
      <c r="D81" s="197">
        <v>5</v>
      </c>
      <c r="E81" s="300">
        <f t="shared" ref="E81" si="9">E68-M68</f>
        <v>-1</v>
      </c>
      <c r="F81" s="167">
        <v>-1</v>
      </c>
      <c r="G81" s="222">
        <v>0</v>
      </c>
      <c r="H81" s="112">
        <v>0</v>
      </c>
      <c r="I81" s="66"/>
      <c r="J81" s="66"/>
      <c r="K81" s="67"/>
      <c r="L81" s="67"/>
      <c r="M81" s="67"/>
      <c r="N81" s="67"/>
    </row>
    <row r="82" spans="1:14" ht="13.5">
      <c r="A82" s="207"/>
      <c r="B82" s="54"/>
      <c r="C82" s="55" t="s">
        <v>185</v>
      </c>
      <c r="D82" s="197">
        <v>8</v>
      </c>
      <c r="E82" s="300">
        <v>0</v>
      </c>
      <c r="F82" s="167">
        <v>-67</v>
      </c>
      <c r="G82" s="222">
        <v>-0.09</v>
      </c>
      <c r="H82" s="112">
        <v>-0.09</v>
      </c>
      <c r="I82" s="66"/>
      <c r="J82" s="66"/>
      <c r="K82" s="67"/>
      <c r="L82" s="67"/>
      <c r="M82" s="67"/>
      <c r="N82" s="67"/>
    </row>
    <row r="83" spans="1:14" ht="14" thickBot="1">
      <c r="A83" s="207"/>
      <c r="B83" s="1101" t="s">
        <v>139</v>
      </c>
      <c r="C83" s="1102"/>
      <c r="D83" s="199"/>
      <c r="E83" s="292">
        <f>SUM(E77:E82)</f>
        <v>493</v>
      </c>
      <c r="F83" s="336">
        <f>SUM(F77:F82)</f>
        <v>358</v>
      </c>
      <c r="G83" s="337">
        <v>0.47</v>
      </c>
      <c r="H83" s="338">
        <v>0.47</v>
      </c>
      <c r="I83" s="68"/>
      <c r="J83" s="59"/>
      <c r="K83" s="59"/>
      <c r="L83" s="59"/>
      <c r="M83" s="59"/>
      <c r="N83" s="60"/>
    </row>
    <row r="84" spans="1:14" ht="14" thickTop="1">
      <c r="A84" s="207"/>
      <c r="B84" s="428"/>
      <c r="C84" s="429"/>
      <c r="D84" s="199"/>
      <c r="E84" s="195"/>
      <c r="F84" s="188"/>
      <c r="G84" s="200"/>
      <c r="H84" s="111"/>
      <c r="I84" s="68"/>
      <c r="J84" s="59"/>
      <c r="K84" s="59"/>
      <c r="L84" s="59"/>
      <c r="M84" s="59"/>
      <c r="N84" s="60"/>
    </row>
    <row r="85" spans="1:14" ht="13.5">
      <c r="A85" s="207"/>
      <c r="B85" s="428"/>
      <c r="C85" s="208" t="s">
        <v>159</v>
      </c>
      <c r="D85" s="197">
        <v>6</v>
      </c>
      <c r="E85" s="195">
        <v>132</v>
      </c>
      <c r="F85" s="195">
        <v>100</v>
      </c>
      <c r="G85" s="206">
        <v>0.14000000000000001</v>
      </c>
      <c r="H85" s="240">
        <v>0.13</v>
      </c>
      <c r="I85" s="68"/>
      <c r="J85" s="59"/>
      <c r="K85" s="59"/>
      <c r="L85" s="59"/>
      <c r="M85" s="59"/>
      <c r="N85" s="60"/>
    </row>
    <row r="86" spans="1:14" ht="13.5">
      <c r="A86" s="207"/>
      <c r="B86" s="428"/>
      <c r="C86" s="208"/>
      <c r="D86" s="197"/>
      <c r="E86" s="195"/>
      <c r="F86" s="195"/>
      <c r="G86" s="206"/>
      <c r="H86" s="240"/>
      <c r="I86" s="68"/>
      <c r="J86" s="59"/>
      <c r="K86" s="59"/>
      <c r="L86" s="59"/>
      <c r="M86" s="59"/>
      <c r="N86" s="60"/>
    </row>
    <row r="87" spans="1:14" ht="13.5">
      <c r="A87" s="207"/>
      <c r="B87" s="377" t="s">
        <v>158</v>
      </c>
      <c r="C87" s="382"/>
      <c r="D87" s="379"/>
      <c r="E87" s="380"/>
      <c r="F87" s="380"/>
      <c r="G87" s="383"/>
      <c r="H87" s="384"/>
      <c r="I87" s="411"/>
      <c r="J87" s="59"/>
      <c r="K87" s="59"/>
      <c r="L87" s="59"/>
      <c r="M87" s="59"/>
      <c r="N87" s="60"/>
    </row>
    <row r="88" spans="1:14" ht="6" customHeight="1" thickBot="1">
      <c r="A88" s="207"/>
      <c r="B88" s="56"/>
      <c r="C88" s="57"/>
      <c r="D88" s="58"/>
      <c r="E88" s="57"/>
      <c r="F88" s="57"/>
      <c r="G88" s="223"/>
      <c r="H88" s="304"/>
      <c r="I88" s="59"/>
      <c r="J88" s="59"/>
      <c r="K88" s="59"/>
      <c r="L88" s="59"/>
      <c r="M88" s="59"/>
      <c r="N88" s="60"/>
    </row>
    <row r="89" spans="1:14" ht="12" thickBot="1">
      <c r="A89" s="207"/>
      <c r="B89" s="59"/>
      <c r="C89" s="59"/>
      <c r="D89" s="69"/>
      <c r="E89" s="59"/>
      <c r="F89" s="59"/>
      <c r="G89" s="232"/>
      <c r="H89" s="232"/>
      <c r="I89" s="59"/>
      <c r="J89" s="59"/>
      <c r="K89" s="59"/>
      <c r="L89" s="59"/>
      <c r="M89" s="59"/>
      <c r="N89" s="60"/>
    </row>
    <row r="90" spans="1:14" ht="46">
      <c r="A90" s="207"/>
      <c r="B90" s="305" t="s">
        <v>288</v>
      </c>
      <c r="C90" s="70"/>
      <c r="D90" s="297"/>
      <c r="E90" s="293" t="s">
        <v>54</v>
      </c>
      <c r="F90" s="294" t="s">
        <v>160</v>
      </c>
      <c r="G90" s="294" t="s">
        <v>183</v>
      </c>
      <c r="H90" s="294" t="s">
        <v>182</v>
      </c>
      <c r="I90" s="294" t="s">
        <v>184</v>
      </c>
      <c r="J90" s="293" t="s">
        <v>55</v>
      </c>
      <c r="K90" s="293" t="s">
        <v>56</v>
      </c>
      <c r="L90" s="293" t="s">
        <v>57</v>
      </c>
      <c r="M90" s="295" t="s">
        <v>58</v>
      </c>
      <c r="N90" s="207"/>
    </row>
    <row r="91" spans="1:14">
      <c r="A91" s="207"/>
      <c r="B91" s="1099" t="s">
        <v>59</v>
      </c>
      <c r="C91" s="1100"/>
      <c r="D91" s="528"/>
      <c r="E91" s="529">
        <v>2043</v>
      </c>
      <c r="F91" s="443">
        <v>310</v>
      </c>
      <c r="G91" s="443">
        <v>101</v>
      </c>
      <c r="H91" s="443">
        <v>268</v>
      </c>
      <c r="I91" s="529">
        <v>124</v>
      </c>
      <c r="J91" s="529">
        <v>318</v>
      </c>
      <c r="K91" s="529">
        <v>479</v>
      </c>
      <c r="L91" s="529">
        <v>222</v>
      </c>
      <c r="M91" s="550">
        <f t="shared" ref="M91:M96" si="10">SUM(F91:L91)</f>
        <v>1822</v>
      </c>
      <c r="N91" s="207"/>
    </row>
    <row r="92" spans="1:14" ht="13.5">
      <c r="A92" s="207"/>
      <c r="B92" s="54"/>
      <c r="C92" s="55" t="s">
        <v>248</v>
      </c>
      <c r="D92" s="532">
        <v>1</v>
      </c>
      <c r="E92" s="551">
        <v>0</v>
      </c>
      <c r="F92" s="552">
        <v>0</v>
      </c>
      <c r="G92" s="552">
        <v>-2</v>
      </c>
      <c r="H92" s="552">
        <v>0</v>
      </c>
      <c r="I92" s="553">
        <v>-2</v>
      </c>
      <c r="J92" s="554">
        <v>-16</v>
      </c>
      <c r="K92" s="554">
        <v>-4</v>
      </c>
      <c r="L92" s="554">
        <v>-34</v>
      </c>
      <c r="M92" s="555">
        <f t="shared" si="10"/>
        <v>-58</v>
      </c>
      <c r="N92" s="207"/>
    </row>
    <row r="93" spans="1:14" ht="13.5">
      <c r="A93" s="207"/>
      <c r="B93" s="54"/>
      <c r="C93" s="55" t="s">
        <v>132</v>
      </c>
      <c r="D93" s="532">
        <v>2</v>
      </c>
      <c r="E93" s="551">
        <v>0</v>
      </c>
      <c r="F93" s="552">
        <v>0</v>
      </c>
      <c r="G93" s="552">
        <v>-3</v>
      </c>
      <c r="H93" s="552">
        <v>0</v>
      </c>
      <c r="I93" s="552">
        <v>-104</v>
      </c>
      <c r="J93" s="552">
        <v>0</v>
      </c>
      <c r="K93" s="554">
        <v>-76</v>
      </c>
      <c r="L93" s="554">
        <v>-2</v>
      </c>
      <c r="M93" s="555">
        <f t="shared" si="10"/>
        <v>-185</v>
      </c>
      <c r="N93" s="207"/>
    </row>
    <row r="94" spans="1:14" ht="13.5">
      <c r="A94" s="207"/>
      <c r="B94" s="54"/>
      <c r="C94" s="55" t="s">
        <v>263</v>
      </c>
      <c r="D94" s="532">
        <v>3</v>
      </c>
      <c r="E94" s="551">
        <v>0</v>
      </c>
      <c r="F94" s="552">
        <v>0</v>
      </c>
      <c r="G94" s="552">
        <v>0</v>
      </c>
      <c r="H94" s="552">
        <v>0</v>
      </c>
      <c r="I94" s="553">
        <v>0</v>
      </c>
      <c r="J94" s="552">
        <v>0</v>
      </c>
      <c r="K94" s="552">
        <v>0</v>
      </c>
      <c r="L94" s="552">
        <v>-3</v>
      </c>
      <c r="M94" s="555">
        <f t="shared" si="10"/>
        <v>-3</v>
      </c>
      <c r="N94" s="207"/>
    </row>
    <row r="95" spans="1:14" ht="13.5">
      <c r="A95" s="207"/>
      <c r="B95" s="413"/>
      <c r="C95" s="55" t="s">
        <v>230</v>
      </c>
      <c r="D95" s="532">
        <v>4</v>
      </c>
      <c r="E95" s="551">
        <v>0</v>
      </c>
      <c r="F95" s="552">
        <v>0</v>
      </c>
      <c r="G95" s="552">
        <v>0</v>
      </c>
      <c r="H95" s="552">
        <v>0</v>
      </c>
      <c r="I95" s="553">
        <v>0</v>
      </c>
      <c r="J95" s="552">
        <v>0</v>
      </c>
      <c r="K95" s="552">
        <v>0</v>
      </c>
      <c r="L95" s="552">
        <v>-5</v>
      </c>
      <c r="M95" s="555">
        <f t="shared" si="10"/>
        <v>-5</v>
      </c>
      <c r="N95" s="207"/>
    </row>
    <row r="96" spans="1:14" ht="13.5">
      <c r="A96" s="207"/>
      <c r="B96" s="54"/>
      <c r="C96" s="55" t="s">
        <v>292</v>
      </c>
      <c r="D96" s="532">
        <v>9</v>
      </c>
      <c r="E96" s="551">
        <v>0</v>
      </c>
      <c r="F96" s="551">
        <v>0</v>
      </c>
      <c r="G96" s="551">
        <v>0</v>
      </c>
      <c r="H96" s="551">
        <v>-10</v>
      </c>
      <c r="I96" s="551">
        <v>0</v>
      </c>
      <c r="J96" s="551">
        <v>-6</v>
      </c>
      <c r="K96" s="551">
        <v>-16</v>
      </c>
      <c r="L96" s="552">
        <v>-7</v>
      </c>
      <c r="M96" s="555">
        <f t="shared" si="10"/>
        <v>-39</v>
      </c>
      <c r="N96" s="207"/>
    </row>
    <row r="97" spans="1:14" ht="12" thickBot="1">
      <c r="A97" s="207"/>
      <c r="B97" s="1101" t="s">
        <v>139</v>
      </c>
      <c r="C97" s="1102"/>
      <c r="D97" s="556"/>
      <c r="E97" s="538">
        <f t="shared" ref="E97:M97" si="11">SUM(E91:E96)</f>
        <v>2043</v>
      </c>
      <c r="F97" s="538">
        <f t="shared" si="11"/>
        <v>310</v>
      </c>
      <c r="G97" s="538">
        <f t="shared" si="11"/>
        <v>96</v>
      </c>
      <c r="H97" s="538">
        <f t="shared" si="11"/>
        <v>258</v>
      </c>
      <c r="I97" s="538">
        <f t="shared" si="11"/>
        <v>18</v>
      </c>
      <c r="J97" s="538">
        <f t="shared" si="11"/>
        <v>296</v>
      </c>
      <c r="K97" s="538">
        <f t="shared" si="11"/>
        <v>383</v>
      </c>
      <c r="L97" s="538">
        <f t="shared" si="11"/>
        <v>171</v>
      </c>
      <c r="M97" s="557">
        <f t="shared" si="11"/>
        <v>1532</v>
      </c>
      <c r="N97" s="207"/>
    </row>
    <row r="98" spans="1:14" ht="12" thickTop="1">
      <c r="A98" s="207"/>
      <c r="B98" s="432"/>
      <c r="C98" s="433"/>
      <c r="D98" s="558"/>
      <c r="E98" s="502"/>
      <c r="F98" s="502"/>
      <c r="G98" s="502"/>
      <c r="H98" s="502"/>
      <c r="I98" s="502"/>
      <c r="J98" s="502"/>
      <c r="K98" s="502"/>
      <c r="L98" s="502"/>
      <c r="M98" s="559"/>
      <c r="N98" s="207"/>
    </row>
    <row r="99" spans="1:14" ht="13.5">
      <c r="A99" s="207"/>
      <c r="B99" s="432"/>
      <c r="C99" s="208" t="s">
        <v>159</v>
      </c>
      <c r="D99" s="532">
        <v>6</v>
      </c>
      <c r="E99" s="502">
        <v>597</v>
      </c>
      <c r="F99" s="502">
        <v>95</v>
      </c>
      <c r="G99" s="502">
        <v>52</v>
      </c>
      <c r="H99" s="502">
        <v>0</v>
      </c>
      <c r="I99" s="502">
        <v>9</v>
      </c>
      <c r="J99" s="502">
        <v>0</v>
      </c>
      <c r="K99" s="502">
        <v>0</v>
      </c>
      <c r="L99" s="502">
        <v>0</v>
      </c>
      <c r="M99" s="559">
        <f>SUM(F99:L99)</f>
        <v>156</v>
      </c>
      <c r="N99" s="238"/>
    </row>
    <row r="100" spans="1:14" ht="13.5">
      <c r="A100" s="207"/>
      <c r="B100" s="432"/>
      <c r="C100" s="208"/>
      <c r="D100" s="532"/>
      <c r="E100" s="502"/>
      <c r="F100" s="502"/>
      <c r="G100" s="502"/>
      <c r="H100" s="502"/>
      <c r="I100" s="502"/>
      <c r="J100" s="502"/>
      <c r="K100" s="502"/>
      <c r="L100" s="502"/>
      <c r="M100" s="559"/>
      <c r="N100" s="238"/>
    </row>
    <row r="101" spans="1:14" ht="13.5">
      <c r="A101" s="207"/>
      <c r="B101" s="377" t="s">
        <v>158</v>
      </c>
      <c r="C101" s="378"/>
      <c r="D101" s="560"/>
      <c r="E101" s="380"/>
      <c r="F101" s="380"/>
      <c r="G101" s="380"/>
      <c r="H101" s="380"/>
      <c r="I101" s="380"/>
      <c r="J101" s="380"/>
      <c r="K101" s="380"/>
      <c r="L101" s="380"/>
      <c r="M101" s="381"/>
      <c r="N101" s="412"/>
    </row>
    <row r="102" spans="1:14" ht="6" customHeight="1" thickBot="1">
      <c r="A102" s="207"/>
      <c r="B102" s="241"/>
      <c r="C102" s="57"/>
      <c r="D102" s="561"/>
      <c r="E102" s="562"/>
      <c r="F102" s="562"/>
      <c r="G102" s="562"/>
      <c r="H102" s="562"/>
      <c r="I102" s="562"/>
      <c r="J102" s="562"/>
      <c r="K102" s="562"/>
      <c r="L102" s="562"/>
      <c r="M102" s="563"/>
      <c r="N102" s="207"/>
    </row>
    <row r="103" spans="1:14" ht="12.75" customHeight="1" thickBot="1">
      <c r="A103" s="207"/>
      <c r="B103" s="59"/>
      <c r="C103" s="60"/>
      <c r="D103" s="61"/>
      <c r="E103" s="60"/>
      <c r="F103" s="169"/>
      <c r="G103" s="169"/>
      <c r="H103" s="169"/>
      <c r="I103" s="60"/>
      <c r="J103" s="60"/>
      <c r="K103" s="60"/>
      <c r="L103" s="60"/>
      <c r="M103" s="60"/>
      <c r="N103" s="207"/>
    </row>
    <row r="104" spans="1:14" ht="25">
      <c r="A104" s="207"/>
      <c r="B104" s="306" t="str">
        <f>B90</f>
        <v>Three Months Ended December 31, 2017</v>
      </c>
      <c r="C104" s="73"/>
      <c r="D104" s="307"/>
      <c r="E104" s="301" t="s">
        <v>60</v>
      </c>
      <c r="F104" s="339" t="s">
        <v>199</v>
      </c>
      <c r="G104" s="339" t="s">
        <v>297</v>
      </c>
      <c r="H104" s="340" t="s">
        <v>298</v>
      </c>
      <c r="I104" s="62"/>
      <c r="J104" s="63"/>
      <c r="K104" s="64"/>
      <c r="L104" s="59"/>
      <c r="M104" s="59"/>
      <c r="N104" s="207"/>
    </row>
    <row r="105" spans="1:14">
      <c r="A105" s="207"/>
      <c r="B105" s="1099" t="s">
        <v>59</v>
      </c>
      <c r="C105" s="1100"/>
      <c r="D105" s="528"/>
      <c r="E105" s="529">
        <f>E91-M91</f>
        <v>221</v>
      </c>
      <c r="F105" s="443">
        <v>-584</v>
      </c>
      <c r="G105" s="530">
        <v>-0.77</v>
      </c>
      <c r="H105" s="531">
        <v>-0.77</v>
      </c>
      <c r="I105" s="65"/>
      <c r="J105" s="299"/>
      <c r="K105" s="64"/>
      <c r="L105" s="59"/>
      <c r="M105" s="59"/>
      <c r="N105" s="59"/>
    </row>
    <row r="106" spans="1:14" ht="13.5">
      <c r="A106" s="207"/>
      <c r="B106" s="54"/>
      <c r="C106" s="55" t="s">
        <v>248</v>
      </c>
      <c r="D106" s="532">
        <v>1</v>
      </c>
      <c r="E106" s="533">
        <f>E92-M92</f>
        <v>58</v>
      </c>
      <c r="F106" s="534">
        <v>58</v>
      </c>
      <c r="G106" s="535">
        <v>0.08</v>
      </c>
      <c r="H106" s="536">
        <v>0.08</v>
      </c>
      <c r="I106" s="66"/>
      <c r="J106" s="66"/>
      <c r="K106" s="67"/>
      <c r="L106" s="67"/>
      <c r="M106" s="67"/>
      <c r="N106" s="67"/>
    </row>
    <row r="107" spans="1:14" ht="13.5">
      <c r="A107" s="207"/>
      <c r="B107" s="54"/>
      <c r="C107" s="55" t="s">
        <v>132</v>
      </c>
      <c r="D107" s="532">
        <v>2</v>
      </c>
      <c r="E107" s="533">
        <f>E93-M93</f>
        <v>185</v>
      </c>
      <c r="F107" s="534">
        <v>185</v>
      </c>
      <c r="G107" s="535">
        <v>0.24</v>
      </c>
      <c r="H107" s="536">
        <v>0.24</v>
      </c>
      <c r="I107" s="66"/>
      <c r="J107" s="66"/>
      <c r="K107" s="67"/>
      <c r="L107" s="67"/>
      <c r="M107" s="67"/>
      <c r="N107" s="67"/>
    </row>
    <row r="108" spans="1:14" ht="13.5">
      <c r="A108" s="207"/>
      <c r="B108" s="54"/>
      <c r="C108" s="55" t="s">
        <v>263</v>
      </c>
      <c r="D108" s="532">
        <v>3</v>
      </c>
      <c r="E108" s="533">
        <f>E94-M94</f>
        <v>3</v>
      </c>
      <c r="F108" s="534">
        <v>3</v>
      </c>
      <c r="G108" s="535">
        <v>0</v>
      </c>
      <c r="H108" s="536">
        <v>0</v>
      </c>
      <c r="I108" s="66"/>
      <c r="J108" s="66"/>
      <c r="K108" s="67"/>
      <c r="L108" s="67"/>
      <c r="M108" s="67"/>
      <c r="N108" s="67"/>
    </row>
    <row r="109" spans="1:14" ht="13.5">
      <c r="A109" s="207"/>
      <c r="B109" s="413"/>
      <c r="C109" s="55" t="s">
        <v>230</v>
      </c>
      <c r="D109" s="532">
        <v>4</v>
      </c>
      <c r="E109" s="533">
        <f>E95-M95</f>
        <v>5</v>
      </c>
      <c r="F109" s="534">
        <v>5</v>
      </c>
      <c r="G109" s="535">
        <v>0.01</v>
      </c>
      <c r="H109" s="536">
        <v>0.01</v>
      </c>
      <c r="I109" s="66"/>
      <c r="J109" s="66"/>
      <c r="K109" s="67"/>
      <c r="L109" s="67"/>
      <c r="M109" s="67"/>
      <c r="N109" s="67"/>
    </row>
    <row r="110" spans="1:14" ht="13.5">
      <c r="A110" s="207"/>
      <c r="B110" s="54"/>
      <c r="C110" s="55" t="s">
        <v>185</v>
      </c>
      <c r="D110" s="532">
        <v>8</v>
      </c>
      <c r="E110" s="533">
        <v>0</v>
      </c>
      <c r="F110" s="534">
        <v>-86</v>
      </c>
      <c r="G110" s="535">
        <v>-0.11</v>
      </c>
      <c r="H110" s="536">
        <v>-0.11</v>
      </c>
      <c r="I110" s="66"/>
      <c r="J110" s="66"/>
      <c r="K110" s="67"/>
      <c r="L110" s="67"/>
      <c r="M110" s="67"/>
      <c r="N110" s="67"/>
    </row>
    <row r="111" spans="1:14" ht="13.5">
      <c r="A111" s="207"/>
      <c r="B111" s="54"/>
      <c r="C111" s="55" t="s">
        <v>292</v>
      </c>
      <c r="D111" s="532">
        <v>9</v>
      </c>
      <c r="E111" s="533">
        <f>E96-M96</f>
        <v>39</v>
      </c>
      <c r="F111" s="534">
        <v>794</v>
      </c>
      <c r="G111" s="535">
        <v>1.05</v>
      </c>
      <c r="H111" s="536">
        <v>1.03</v>
      </c>
      <c r="I111" s="66"/>
      <c r="J111" s="66"/>
      <c r="K111" s="67"/>
      <c r="L111" s="67"/>
      <c r="M111" s="67"/>
      <c r="N111" s="67"/>
    </row>
    <row r="112" spans="1:14" ht="14" thickBot="1">
      <c r="A112" s="207"/>
      <c r="B112" s="1101" t="s">
        <v>139</v>
      </c>
      <c r="C112" s="1102"/>
      <c r="D112" s="537"/>
      <c r="E112" s="538">
        <f>SUM(E105:E111)</f>
        <v>511</v>
      </c>
      <c r="F112" s="538">
        <f>SUM(F105:F111)</f>
        <v>375</v>
      </c>
      <c r="G112" s="539">
        <v>0.5</v>
      </c>
      <c r="H112" s="540">
        <v>0.49</v>
      </c>
      <c r="I112" s="68"/>
      <c r="J112" s="59"/>
      <c r="K112" s="59"/>
      <c r="L112" s="59"/>
      <c r="M112" s="59"/>
      <c r="N112" s="60"/>
    </row>
    <row r="113" spans="1:14" ht="14" thickTop="1">
      <c r="A113" s="207"/>
      <c r="B113" s="432"/>
      <c r="C113" s="433"/>
      <c r="D113" s="537"/>
      <c r="E113" s="502"/>
      <c r="F113" s="491"/>
      <c r="G113" s="541"/>
      <c r="H113" s="531"/>
      <c r="I113" s="68"/>
      <c r="J113" s="59"/>
      <c r="K113" s="59"/>
      <c r="L113" s="59"/>
      <c r="M113" s="59"/>
      <c r="N113" s="60"/>
    </row>
    <row r="114" spans="1:14" ht="13.5">
      <c r="A114" s="207"/>
      <c r="B114" s="432"/>
      <c r="C114" s="208" t="s">
        <v>159</v>
      </c>
      <c r="D114" s="532">
        <v>6</v>
      </c>
      <c r="E114" s="502">
        <v>441</v>
      </c>
      <c r="F114" s="502">
        <v>347</v>
      </c>
      <c r="G114" s="542">
        <v>0.45</v>
      </c>
      <c r="H114" s="543">
        <v>0.45</v>
      </c>
      <c r="I114" s="68"/>
      <c r="J114" s="59"/>
      <c r="K114" s="59"/>
      <c r="L114" s="59"/>
      <c r="M114" s="59"/>
      <c r="N114" s="60"/>
    </row>
    <row r="115" spans="1:14" ht="13.5">
      <c r="A115" s="207"/>
      <c r="B115" s="432"/>
      <c r="C115" s="208"/>
      <c r="D115" s="197"/>
      <c r="E115" s="195"/>
      <c r="F115" s="195"/>
      <c r="G115" s="206"/>
      <c r="H115" s="240"/>
      <c r="I115" s="68"/>
      <c r="J115" s="59"/>
      <c r="K115" s="59"/>
      <c r="L115" s="59"/>
      <c r="M115" s="59"/>
      <c r="N115" s="60"/>
    </row>
    <row r="116" spans="1:14" ht="13.5">
      <c r="A116" s="207"/>
      <c r="B116" s="377" t="s">
        <v>158</v>
      </c>
      <c r="C116" s="382"/>
      <c r="D116" s="379"/>
      <c r="E116" s="380"/>
      <c r="F116" s="380"/>
      <c r="G116" s="383"/>
      <c r="H116" s="384"/>
      <c r="I116" s="411"/>
      <c r="J116" s="59"/>
      <c r="K116" s="59"/>
      <c r="L116" s="59"/>
      <c r="M116" s="59"/>
      <c r="N116" s="60"/>
    </row>
    <row r="117" spans="1:14" ht="6" customHeight="1" thickBot="1">
      <c r="A117" s="207"/>
      <c r="B117" s="56"/>
      <c r="C117" s="57"/>
      <c r="D117" s="58"/>
      <c r="E117" s="57"/>
      <c r="F117" s="57"/>
      <c r="G117" s="223"/>
      <c r="H117" s="304"/>
      <c r="I117" s="59"/>
      <c r="J117" s="59"/>
      <c r="K117" s="59"/>
      <c r="L117" s="59"/>
      <c r="M117" s="59"/>
      <c r="N117" s="60"/>
    </row>
    <row r="118" spans="1:14" ht="6" customHeight="1">
      <c r="A118" s="207"/>
      <c r="B118" s="59"/>
      <c r="C118" s="59"/>
      <c r="D118" s="69"/>
      <c r="E118" s="59"/>
      <c r="F118" s="59"/>
      <c r="G118" s="232"/>
      <c r="H118" s="232"/>
      <c r="I118" s="59"/>
      <c r="J118" s="59"/>
      <c r="K118" s="59"/>
      <c r="L118" s="59"/>
      <c r="M118" s="59"/>
      <c r="N118" s="60"/>
    </row>
    <row r="119" spans="1:14" ht="13.5">
      <c r="A119" s="207"/>
      <c r="B119" s="229">
        <v>1</v>
      </c>
      <c r="C119" s="230" t="s">
        <v>249</v>
      </c>
      <c r="D119" s="191"/>
      <c r="E119" s="191"/>
      <c r="F119" s="191"/>
      <c r="G119" s="191"/>
      <c r="H119" s="191"/>
      <c r="I119" s="191"/>
      <c r="J119" s="191"/>
      <c r="K119" s="191"/>
      <c r="L119" s="191"/>
      <c r="M119" s="191"/>
      <c r="N119" s="191"/>
    </row>
    <row r="120" spans="1:14" ht="13.5">
      <c r="A120" s="207"/>
      <c r="B120" s="229">
        <v>2</v>
      </c>
      <c r="C120" s="231" t="s">
        <v>131</v>
      </c>
      <c r="D120" s="226"/>
      <c r="E120" s="226"/>
      <c r="F120" s="226"/>
      <c r="G120" s="226"/>
      <c r="H120" s="226"/>
      <c r="I120" s="226"/>
      <c r="J120" s="226"/>
      <c r="K120" s="226"/>
      <c r="L120" s="226"/>
      <c r="M120" s="226"/>
      <c r="N120" s="226"/>
    </row>
    <row r="121" spans="1:14" ht="13.5">
      <c r="A121" s="207"/>
      <c r="B121" s="229">
        <v>3</v>
      </c>
      <c r="C121" s="231" t="s">
        <v>208</v>
      </c>
      <c r="D121" s="226"/>
      <c r="E121" s="226"/>
      <c r="F121" s="226"/>
      <c r="G121" s="226"/>
      <c r="H121" s="226"/>
      <c r="I121" s="226"/>
      <c r="J121" s="226"/>
      <c r="K121" s="226"/>
      <c r="L121" s="226"/>
      <c r="M121" s="226"/>
      <c r="N121" s="226"/>
    </row>
    <row r="122" spans="1:14" ht="13.5">
      <c r="A122" s="207"/>
      <c r="B122" s="229">
        <v>4</v>
      </c>
      <c r="C122" s="231" t="s">
        <v>272</v>
      </c>
      <c r="D122" s="226"/>
      <c r="E122" s="226"/>
      <c r="F122" s="226"/>
      <c r="G122" s="226"/>
      <c r="H122" s="226"/>
      <c r="I122" s="226"/>
      <c r="J122" s="226"/>
      <c r="K122" s="226"/>
      <c r="L122" s="226"/>
      <c r="M122" s="226"/>
      <c r="N122" s="226"/>
    </row>
    <row r="123" spans="1:14" ht="13.5">
      <c r="A123" s="207"/>
      <c r="B123" s="229">
        <v>5</v>
      </c>
      <c r="C123" s="231" t="s">
        <v>271</v>
      </c>
      <c r="D123" s="226"/>
      <c r="E123" s="226"/>
      <c r="F123" s="226"/>
      <c r="G123" s="226"/>
      <c r="H123" s="226"/>
      <c r="I123" s="226"/>
      <c r="J123" s="226"/>
      <c r="K123" s="226"/>
      <c r="L123" s="226"/>
      <c r="M123" s="226"/>
      <c r="N123" s="226"/>
    </row>
    <row r="124" spans="1:14" ht="13.5">
      <c r="A124" s="207"/>
      <c r="B124" s="229">
        <v>6</v>
      </c>
      <c r="C124" s="231" t="s">
        <v>186</v>
      </c>
      <c r="D124" s="226"/>
      <c r="E124" s="226"/>
      <c r="F124" s="226"/>
      <c r="G124" s="226"/>
      <c r="H124" s="226"/>
      <c r="I124" s="226"/>
      <c r="J124" s="226"/>
      <c r="K124" s="226"/>
      <c r="L124" s="226"/>
      <c r="M124" s="226"/>
      <c r="N124" s="226"/>
    </row>
    <row r="125" spans="1:14" ht="13.5">
      <c r="A125" s="207"/>
      <c r="B125" s="229">
        <v>7</v>
      </c>
      <c r="C125" s="231" t="s">
        <v>273</v>
      </c>
      <c r="D125" s="226"/>
      <c r="E125" s="226"/>
      <c r="F125" s="226"/>
      <c r="G125" s="226"/>
      <c r="H125" s="226"/>
      <c r="I125" s="226"/>
      <c r="J125" s="226"/>
      <c r="K125" s="226"/>
      <c r="L125" s="226"/>
      <c r="M125" s="226"/>
      <c r="N125" s="226"/>
    </row>
    <row r="126" spans="1:14" ht="24" customHeight="1">
      <c r="A126" s="207"/>
      <c r="B126" s="324">
        <v>8</v>
      </c>
      <c r="C126" s="1104" t="s">
        <v>210</v>
      </c>
      <c r="D126" s="1104"/>
      <c r="E126" s="1104"/>
      <c r="F126" s="1104"/>
      <c r="G126" s="1104"/>
      <c r="H126" s="1104"/>
      <c r="I126" s="1104"/>
      <c r="J126" s="1104"/>
      <c r="K126" s="1104"/>
      <c r="L126" s="1104"/>
      <c r="M126" s="1104"/>
      <c r="N126" s="1104"/>
    </row>
    <row r="127" spans="1:14" ht="28.5" customHeight="1">
      <c r="A127" s="207"/>
      <c r="B127" s="324">
        <v>9</v>
      </c>
      <c r="C127" s="1104" t="s">
        <v>321</v>
      </c>
      <c r="D127" s="1104"/>
      <c r="E127" s="1104"/>
      <c r="F127" s="1104"/>
      <c r="G127" s="1104"/>
      <c r="H127" s="1104"/>
      <c r="I127" s="1104"/>
      <c r="J127" s="1104"/>
      <c r="K127" s="1104"/>
      <c r="L127" s="1104"/>
      <c r="M127" s="1104"/>
      <c r="N127" s="1104"/>
    </row>
    <row r="128" spans="1:14">
      <c r="A128" s="207"/>
      <c r="B128" s="74"/>
      <c r="C128" s="399"/>
      <c r="D128" s="198"/>
      <c r="E128" s="75"/>
      <c r="F128" s="75"/>
      <c r="G128" s="75"/>
      <c r="H128" s="75"/>
      <c r="I128" s="75"/>
      <c r="J128" s="75"/>
      <c r="K128" s="75"/>
      <c r="L128" s="75"/>
      <c r="M128" s="75"/>
      <c r="N128" s="75"/>
    </row>
    <row r="129" spans="1:14" ht="12" customHeight="1">
      <c r="A129" s="207"/>
      <c r="B129" s="74"/>
      <c r="C129" s="1098" t="s">
        <v>270</v>
      </c>
      <c r="D129" s="1098"/>
      <c r="E129" s="1098"/>
      <c r="F129" s="1098"/>
      <c r="G129" s="1098"/>
      <c r="H129" s="1098"/>
      <c r="I129" s="1098"/>
      <c r="J129" s="1098"/>
      <c r="K129" s="1098"/>
      <c r="L129" s="1098"/>
      <c r="M129" s="1098"/>
      <c r="N129" s="1098"/>
    </row>
  </sheetData>
  <sheetProtection sheet="1" objects="1" scenarios="1" formatCells="0" formatColumns="0" formatRows="0" sort="0" autoFilter="0" pivotTables="0"/>
  <sortState ref="A110:N111">
    <sortCondition descending="1" ref="C110:C111"/>
  </sortState>
  <mergeCells count="22">
    <mergeCell ref="B77:C77"/>
    <mergeCell ref="B83:C83"/>
    <mergeCell ref="C126:N126"/>
    <mergeCell ref="C129:N129"/>
    <mergeCell ref="B28:C28"/>
    <mergeCell ref="B64:C64"/>
    <mergeCell ref="B69:C69"/>
    <mergeCell ref="B91:C91"/>
    <mergeCell ref="B97:C97"/>
    <mergeCell ref="B105:C105"/>
    <mergeCell ref="B112:C112"/>
    <mergeCell ref="C127:N127"/>
    <mergeCell ref="B1:N1"/>
    <mergeCell ref="B2:N2"/>
    <mergeCell ref="B3:N3"/>
    <mergeCell ref="B7:C7"/>
    <mergeCell ref="B13:C13"/>
    <mergeCell ref="B21:C21"/>
    <mergeCell ref="B36:C36"/>
    <mergeCell ref="B41:C41"/>
    <mergeCell ref="B49:C49"/>
    <mergeCell ref="B56:C56"/>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117"/>
  <sheetViews>
    <sheetView showGridLines="0" zoomScale="90" zoomScaleNormal="90" zoomScaleSheetLayoutView="80" workbookViewId="0"/>
  </sheetViews>
  <sheetFormatPr defaultColWidth="9.26953125" defaultRowHeight="11.5"/>
  <cols>
    <col min="1" max="1" width="2.7265625" style="49" customWidth="1"/>
    <col min="2" max="2" width="2.54296875" style="49" customWidth="1"/>
    <col min="3" max="3" width="51.7265625" style="49" customWidth="1"/>
    <col min="4" max="4" width="3.453125" style="49" customWidth="1"/>
    <col min="5" max="5" width="12.7265625" style="49" customWidth="1"/>
    <col min="6" max="6" width="14" style="49" customWidth="1"/>
    <col min="7" max="7" width="17.7265625" style="49" customWidth="1"/>
    <col min="8" max="8" width="22.7265625" style="49" customWidth="1"/>
    <col min="9" max="9" width="17.7265625" style="49" customWidth="1"/>
    <col min="10" max="10" width="13.7265625" style="49" customWidth="1"/>
    <col min="11" max="11" width="12.7265625" style="49" customWidth="1"/>
    <col min="12" max="12" width="15.26953125" style="49" customWidth="1"/>
    <col min="13" max="13" width="12.7265625" style="49" customWidth="1"/>
    <col min="14" max="14" width="3.7265625" style="49" customWidth="1"/>
    <col min="15" max="16384" width="9.26953125" style="49"/>
  </cols>
  <sheetData>
    <row r="1" spans="1:14">
      <c r="B1" s="1103" t="s">
        <v>44</v>
      </c>
      <c r="C1" s="1103"/>
      <c r="D1" s="1103"/>
      <c r="E1" s="1103"/>
      <c r="F1" s="1103"/>
      <c r="G1" s="1103"/>
      <c r="H1" s="1103"/>
      <c r="I1" s="1103"/>
      <c r="J1" s="1103"/>
      <c r="K1" s="1103"/>
      <c r="L1" s="1103"/>
      <c r="M1" s="1103"/>
      <c r="N1" s="1103"/>
    </row>
    <row r="2" spans="1:14">
      <c r="B2" s="1103" t="s">
        <v>102</v>
      </c>
      <c r="C2" s="1103"/>
      <c r="D2" s="1103"/>
      <c r="E2" s="1103"/>
      <c r="F2" s="1103"/>
      <c r="G2" s="1103"/>
      <c r="H2" s="1103"/>
      <c r="I2" s="1103"/>
      <c r="J2" s="1103"/>
      <c r="K2" s="1103"/>
      <c r="L2" s="1103"/>
      <c r="M2" s="1103"/>
      <c r="N2" s="1103"/>
    </row>
    <row r="3" spans="1:14">
      <c r="B3" s="1103" t="s">
        <v>53</v>
      </c>
      <c r="C3" s="1103"/>
      <c r="D3" s="1103"/>
      <c r="E3" s="1103"/>
      <c r="F3" s="1103"/>
      <c r="G3" s="1103"/>
      <c r="H3" s="1103"/>
      <c r="I3" s="1103"/>
      <c r="J3" s="1103"/>
      <c r="K3" s="1103"/>
      <c r="L3" s="1103"/>
      <c r="M3" s="1103"/>
      <c r="N3" s="1103"/>
    </row>
    <row r="4" spans="1:14">
      <c r="B4" s="187"/>
      <c r="C4" s="187"/>
      <c r="D4" s="187"/>
      <c r="E4" s="187"/>
      <c r="F4" s="187"/>
      <c r="G4" s="187"/>
      <c r="H4" s="187"/>
      <c r="I4" s="187"/>
      <c r="J4" s="187"/>
      <c r="K4" s="187"/>
      <c r="L4" s="187"/>
      <c r="M4" s="187"/>
    </row>
    <row r="5" spans="1:14" ht="12" thickBot="1">
      <c r="B5" s="50"/>
      <c r="C5" s="51"/>
      <c r="D5" s="52"/>
      <c r="E5" s="51"/>
      <c r="F5" s="51"/>
      <c r="G5" s="52"/>
      <c r="H5" s="52"/>
      <c r="I5" s="52"/>
      <c r="J5" s="52"/>
      <c r="K5" s="53"/>
      <c r="L5" s="53"/>
      <c r="M5" s="53"/>
    </row>
    <row r="6" spans="1:14" ht="46">
      <c r="A6" s="207"/>
      <c r="B6" s="305" t="s">
        <v>127</v>
      </c>
      <c r="C6" s="70"/>
      <c r="D6" s="297"/>
      <c r="E6" s="293" t="s">
        <v>54</v>
      </c>
      <c r="F6" s="294" t="s">
        <v>160</v>
      </c>
      <c r="G6" s="294" t="s">
        <v>183</v>
      </c>
      <c r="H6" s="294" t="s">
        <v>182</v>
      </c>
      <c r="I6" s="294" t="s">
        <v>184</v>
      </c>
      <c r="J6" s="293" t="s">
        <v>55</v>
      </c>
      <c r="K6" s="293" t="s">
        <v>56</v>
      </c>
      <c r="L6" s="293" t="s">
        <v>57</v>
      </c>
      <c r="M6" s="295" t="s">
        <v>58</v>
      </c>
      <c r="N6" s="207"/>
    </row>
    <row r="7" spans="1:14">
      <c r="A7" s="207"/>
      <c r="B7" s="1099" t="s">
        <v>59</v>
      </c>
      <c r="C7" s="1100"/>
      <c r="D7" s="286"/>
      <c r="E7" s="287">
        <v>1455</v>
      </c>
      <c r="F7" s="261">
        <v>169</v>
      </c>
      <c r="G7" s="261">
        <v>128</v>
      </c>
      <c r="H7" s="261">
        <v>142</v>
      </c>
      <c r="I7" s="287">
        <v>52</v>
      </c>
      <c r="J7" s="287">
        <v>175</v>
      </c>
      <c r="K7" s="287">
        <v>168</v>
      </c>
      <c r="L7" s="287">
        <v>160</v>
      </c>
      <c r="M7" s="296">
        <f>SUM(F7:L7)</f>
        <v>994</v>
      </c>
      <c r="N7" s="207"/>
    </row>
    <row r="8" spans="1:14" ht="13.5">
      <c r="A8" s="207"/>
      <c r="B8" s="54"/>
      <c r="C8" s="55" t="s">
        <v>248</v>
      </c>
      <c r="D8" s="197">
        <v>1</v>
      </c>
      <c r="E8" s="288">
        <v>0</v>
      </c>
      <c r="F8" s="289">
        <v>0</v>
      </c>
      <c r="G8" s="289">
        <v>-8</v>
      </c>
      <c r="H8" s="289">
        <v>0</v>
      </c>
      <c r="I8" s="290">
        <v>0</v>
      </c>
      <c r="J8" s="76">
        <v>-10</v>
      </c>
      <c r="K8" s="76">
        <v>-3</v>
      </c>
      <c r="L8" s="76">
        <v>-23</v>
      </c>
      <c r="M8" s="71">
        <f>SUM(F8:L8)</f>
        <v>-44</v>
      </c>
      <c r="N8" s="207"/>
    </row>
    <row r="9" spans="1:14" ht="13.5">
      <c r="A9" s="207"/>
      <c r="B9" s="54"/>
      <c r="C9" s="55" t="s">
        <v>132</v>
      </c>
      <c r="D9" s="197">
        <v>2</v>
      </c>
      <c r="E9" s="288">
        <v>0</v>
      </c>
      <c r="F9" s="289">
        <v>0</v>
      </c>
      <c r="G9" s="289">
        <v>-1</v>
      </c>
      <c r="H9" s="289">
        <v>-1</v>
      </c>
      <c r="I9" s="289">
        <v>-46</v>
      </c>
      <c r="J9" s="289">
        <v>0</v>
      </c>
      <c r="K9" s="76">
        <v>-33</v>
      </c>
      <c r="L9" s="76">
        <v>-1</v>
      </c>
      <c r="M9" s="71">
        <f>SUM(F9:L9)</f>
        <v>-82</v>
      </c>
      <c r="N9" s="207"/>
    </row>
    <row r="10" spans="1:14" ht="13.5">
      <c r="A10" s="207"/>
      <c r="B10" s="54"/>
      <c r="C10" s="55" t="s">
        <v>263</v>
      </c>
      <c r="D10" s="197">
        <v>3</v>
      </c>
      <c r="E10" s="288">
        <v>0</v>
      </c>
      <c r="F10" s="289">
        <v>0</v>
      </c>
      <c r="G10" s="289">
        <v>0</v>
      </c>
      <c r="H10" s="289">
        <v>0</v>
      </c>
      <c r="I10" s="290">
        <v>0</v>
      </c>
      <c r="J10" s="289">
        <v>0</v>
      </c>
      <c r="K10" s="289">
        <v>0</v>
      </c>
      <c r="L10" s="289">
        <v>-34</v>
      </c>
      <c r="M10" s="71">
        <f>SUM(F10:L10)</f>
        <v>-34</v>
      </c>
      <c r="N10" s="207"/>
    </row>
    <row r="11" spans="1:14" ht="12" thickBot="1">
      <c r="A11" s="207"/>
      <c r="B11" s="1101" t="s">
        <v>139</v>
      </c>
      <c r="C11" s="1102"/>
      <c r="D11" s="291"/>
      <c r="E11" s="292">
        <f>SUM(E7:E10)</f>
        <v>1455</v>
      </c>
      <c r="F11" s="292">
        <f t="shared" ref="F11:M11" si="0">SUM(F7:F10)</f>
        <v>169</v>
      </c>
      <c r="G11" s="292">
        <f t="shared" si="0"/>
        <v>119</v>
      </c>
      <c r="H11" s="292">
        <f t="shared" si="0"/>
        <v>141</v>
      </c>
      <c r="I11" s="292">
        <f t="shared" si="0"/>
        <v>6</v>
      </c>
      <c r="J11" s="292">
        <f t="shared" si="0"/>
        <v>165</v>
      </c>
      <c r="K11" s="292">
        <f t="shared" si="0"/>
        <v>132</v>
      </c>
      <c r="L11" s="292">
        <f t="shared" si="0"/>
        <v>102</v>
      </c>
      <c r="M11" s="72">
        <f t="shared" si="0"/>
        <v>834</v>
      </c>
      <c r="N11" s="207"/>
    </row>
    <row r="12" spans="1:14" ht="12" thickTop="1">
      <c r="A12" s="207"/>
      <c r="B12" s="193"/>
      <c r="C12" s="194"/>
      <c r="D12" s="69"/>
      <c r="E12" s="195"/>
      <c r="F12" s="195"/>
      <c r="G12" s="195"/>
      <c r="H12" s="195"/>
      <c r="I12" s="195"/>
      <c r="J12" s="195"/>
      <c r="K12" s="195"/>
      <c r="L12" s="195"/>
      <c r="M12" s="196"/>
      <c r="N12" s="207"/>
    </row>
    <row r="13" spans="1:14" ht="13.5">
      <c r="A13" s="207"/>
      <c r="B13" s="193"/>
      <c r="C13" s="208" t="s">
        <v>159</v>
      </c>
      <c r="D13" s="197">
        <v>4</v>
      </c>
      <c r="E13" s="195">
        <v>-547</v>
      </c>
      <c r="F13" s="195">
        <v>-83</v>
      </c>
      <c r="G13" s="195">
        <v>-88</v>
      </c>
      <c r="H13" s="195">
        <v>-5</v>
      </c>
      <c r="I13" s="195">
        <v>-2</v>
      </c>
      <c r="J13" s="195">
        <v>0</v>
      </c>
      <c r="K13" s="195">
        <v>0</v>
      </c>
      <c r="L13" s="195">
        <v>0</v>
      </c>
      <c r="M13" s="196">
        <f>SUM(F13:L13)</f>
        <v>-178</v>
      </c>
      <c r="N13" s="238"/>
    </row>
    <row r="14" spans="1:14" ht="13.5">
      <c r="A14" s="207"/>
      <c r="B14" s="193"/>
      <c r="C14" s="208"/>
      <c r="D14" s="197"/>
      <c r="E14" s="195"/>
      <c r="F14" s="195"/>
      <c r="G14" s="195"/>
      <c r="H14" s="195"/>
      <c r="I14" s="195"/>
      <c r="J14" s="195"/>
      <c r="K14" s="195"/>
      <c r="L14" s="195"/>
      <c r="M14" s="196"/>
      <c r="N14" s="238"/>
    </row>
    <row r="15" spans="1:14" ht="13.5">
      <c r="A15" s="207"/>
      <c r="B15" s="377" t="s">
        <v>158</v>
      </c>
      <c r="C15" s="378"/>
      <c r="D15" s="379">
        <v>7</v>
      </c>
      <c r="E15" s="380">
        <f>E11+E13</f>
        <v>908</v>
      </c>
      <c r="F15" s="380">
        <f t="shared" ref="F15:M15" si="1">F11+F13</f>
        <v>86</v>
      </c>
      <c r="G15" s="380">
        <f t="shared" si="1"/>
        <v>31</v>
      </c>
      <c r="H15" s="380">
        <f t="shared" si="1"/>
        <v>136</v>
      </c>
      <c r="I15" s="380">
        <f t="shared" si="1"/>
        <v>4</v>
      </c>
      <c r="J15" s="380">
        <f t="shared" si="1"/>
        <v>165</v>
      </c>
      <c r="K15" s="380">
        <f t="shared" si="1"/>
        <v>132</v>
      </c>
      <c r="L15" s="380">
        <f t="shared" si="1"/>
        <v>102</v>
      </c>
      <c r="M15" s="381">
        <f t="shared" si="1"/>
        <v>656</v>
      </c>
      <c r="N15" s="207"/>
    </row>
    <row r="16" spans="1:14" ht="6" customHeight="1" thickBot="1">
      <c r="A16" s="207"/>
      <c r="B16" s="241"/>
      <c r="C16" s="57"/>
      <c r="D16" s="58"/>
      <c r="E16" s="57"/>
      <c r="F16" s="57"/>
      <c r="G16" s="57"/>
      <c r="H16" s="57"/>
      <c r="I16" s="57"/>
      <c r="J16" s="57"/>
      <c r="K16" s="57"/>
      <c r="L16" s="57"/>
      <c r="M16" s="202"/>
      <c r="N16" s="207"/>
    </row>
    <row r="17" spans="1:14" ht="12.75" customHeight="1" thickBot="1">
      <c r="A17" s="207"/>
      <c r="B17" s="59"/>
      <c r="C17" s="60"/>
      <c r="D17" s="61"/>
      <c r="E17" s="60"/>
      <c r="F17" s="169"/>
      <c r="G17" s="169"/>
      <c r="H17" s="169"/>
      <c r="I17" s="60"/>
      <c r="J17" s="60"/>
      <c r="K17" s="60"/>
      <c r="L17" s="60"/>
      <c r="M17" s="60"/>
      <c r="N17" s="207"/>
    </row>
    <row r="18" spans="1:14" ht="25">
      <c r="A18" s="207"/>
      <c r="B18" s="306" t="str">
        <f>B6</f>
        <v>Three Months Ended March 31, 2016</v>
      </c>
      <c r="C18" s="73"/>
      <c r="D18" s="307"/>
      <c r="E18" s="301" t="s">
        <v>60</v>
      </c>
      <c r="F18" s="339" t="s">
        <v>322</v>
      </c>
      <c r="G18" s="339" t="s">
        <v>200</v>
      </c>
      <c r="H18" s="340" t="s">
        <v>201</v>
      </c>
      <c r="I18" s="62"/>
      <c r="J18" s="63"/>
      <c r="K18" s="64"/>
      <c r="L18" s="59"/>
      <c r="M18" s="59"/>
      <c r="N18" s="207"/>
    </row>
    <row r="19" spans="1:14">
      <c r="A19" s="207"/>
      <c r="B19" s="1099" t="s">
        <v>59</v>
      </c>
      <c r="C19" s="1100"/>
      <c r="D19" s="286"/>
      <c r="E19" s="287">
        <f>E7-M7</f>
        <v>461</v>
      </c>
      <c r="F19" s="321">
        <f>336+27</f>
        <v>363</v>
      </c>
      <c r="G19" s="298">
        <v>0.49</v>
      </c>
      <c r="H19" s="111">
        <v>0.48</v>
      </c>
      <c r="I19" s="65"/>
      <c r="J19" s="299"/>
      <c r="K19" s="64"/>
      <c r="L19" s="59"/>
      <c r="M19" s="59"/>
      <c r="N19" s="59"/>
    </row>
    <row r="20" spans="1:14" ht="13.5">
      <c r="A20" s="207"/>
      <c r="B20" s="54"/>
      <c r="C20" s="55" t="s">
        <v>248</v>
      </c>
      <c r="D20" s="197">
        <v>1</v>
      </c>
      <c r="E20" s="300">
        <f>E8-M8</f>
        <v>44</v>
      </c>
      <c r="F20" s="167">
        <v>44</v>
      </c>
      <c r="G20" s="222">
        <v>0.06</v>
      </c>
      <c r="H20" s="112">
        <v>0.06</v>
      </c>
      <c r="I20" s="66"/>
      <c r="J20" s="66"/>
      <c r="K20" s="67"/>
      <c r="L20" s="67"/>
      <c r="M20" s="67"/>
      <c r="N20" s="67"/>
    </row>
    <row r="21" spans="1:14" ht="13.5">
      <c r="A21" s="207"/>
      <c r="B21" s="54"/>
      <c r="C21" s="55" t="s">
        <v>132</v>
      </c>
      <c r="D21" s="197">
        <v>2</v>
      </c>
      <c r="E21" s="300">
        <f>E9-M9</f>
        <v>82</v>
      </c>
      <c r="F21" s="167">
        <v>82</v>
      </c>
      <c r="G21" s="222">
        <v>0.11</v>
      </c>
      <c r="H21" s="112">
        <v>0.11</v>
      </c>
      <c r="I21" s="66"/>
      <c r="J21" s="66"/>
      <c r="K21" s="67"/>
      <c r="L21" s="67"/>
      <c r="M21" s="67"/>
      <c r="N21" s="67"/>
    </row>
    <row r="22" spans="1:14" ht="13.5">
      <c r="A22" s="207"/>
      <c r="B22" s="54"/>
      <c r="C22" s="55" t="s">
        <v>263</v>
      </c>
      <c r="D22" s="197">
        <v>3</v>
      </c>
      <c r="E22" s="300">
        <f>E10-M10</f>
        <v>34</v>
      </c>
      <c r="F22" s="167">
        <v>34</v>
      </c>
      <c r="G22" s="222">
        <v>0.05</v>
      </c>
      <c r="H22" s="112">
        <v>0.05</v>
      </c>
      <c r="I22" s="66"/>
      <c r="J22" s="66"/>
      <c r="K22" s="67"/>
      <c r="L22" s="67"/>
      <c r="M22" s="67"/>
      <c r="N22" s="67"/>
    </row>
    <row r="23" spans="1:14" ht="13.5">
      <c r="A23" s="207"/>
      <c r="B23" s="54"/>
      <c r="C23" s="55" t="s">
        <v>185</v>
      </c>
      <c r="D23" s="197">
        <v>5</v>
      </c>
      <c r="E23" s="300">
        <v>0</v>
      </c>
      <c r="F23" s="167">
        <v>-82</v>
      </c>
      <c r="G23" s="222">
        <v>-0.11</v>
      </c>
      <c r="H23" s="112">
        <v>-0.11</v>
      </c>
      <c r="I23" s="66"/>
      <c r="J23" s="66"/>
      <c r="K23" s="67"/>
      <c r="L23" s="67"/>
      <c r="M23" s="67"/>
      <c r="N23" s="67"/>
    </row>
    <row r="24" spans="1:14" ht="14" thickBot="1">
      <c r="A24" s="207"/>
      <c r="B24" s="1101" t="s">
        <v>139</v>
      </c>
      <c r="C24" s="1102"/>
      <c r="D24" s="199"/>
      <c r="E24" s="292">
        <f>SUM(E19:E23)</f>
        <v>621</v>
      </c>
      <c r="F24" s="336">
        <f>SUM(F19:F23)</f>
        <v>441</v>
      </c>
      <c r="G24" s="337">
        <v>0.59</v>
      </c>
      <c r="H24" s="338">
        <v>0.57999999999999996</v>
      </c>
      <c r="I24" s="68"/>
      <c r="J24" s="59"/>
      <c r="K24" s="59"/>
      <c r="L24" s="59"/>
      <c r="M24" s="59"/>
      <c r="N24" s="60"/>
    </row>
    <row r="25" spans="1:14" ht="14" thickTop="1">
      <c r="A25" s="207"/>
      <c r="B25" s="193"/>
      <c r="C25" s="194"/>
      <c r="D25" s="199"/>
      <c r="E25" s="195"/>
      <c r="F25" s="188"/>
      <c r="G25" s="200"/>
      <c r="H25" s="111"/>
      <c r="I25" s="68"/>
      <c r="J25" s="59"/>
      <c r="K25" s="59"/>
      <c r="L25" s="59"/>
      <c r="M25" s="59"/>
      <c r="N25" s="60"/>
    </row>
    <row r="26" spans="1:14" ht="13.5">
      <c r="A26" s="207"/>
      <c r="B26" s="193"/>
      <c r="C26" s="208" t="s">
        <v>159</v>
      </c>
      <c r="D26" s="197">
        <v>4</v>
      </c>
      <c r="E26" s="195">
        <v>-369</v>
      </c>
      <c r="F26" s="195">
        <v>-268</v>
      </c>
      <c r="G26" s="206">
        <v>-0.36</v>
      </c>
      <c r="H26" s="240">
        <v>-0.35</v>
      </c>
      <c r="I26" s="68"/>
      <c r="J26" s="59"/>
      <c r="K26" s="59"/>
      <c r="L26" s="59"/>
      <c r="M26" s="59"/>
      <c r="N26" s="60"/>
    </row>
    <row r="27" spans="1:14" ht="13.5">
      <c r="A27" s="207"/>
      <c r="B27" s="193"/>
      <c r="C27" s="208"/>
      <c r="D27" s="197"/>
      <c r="E27" s="195"/>
      <c r="F27" s="195"/>
      <c r="G27" s="206"/>
      <c r="H27" s="240"/>
      <c r="I27" s="68"/>
      <c r="J27" s="59"/>
      <c r="K27" s="59"/>
      <c r="L27" s="59"/>
      <c r="M27" s="59"/>
      <c r="N27" s="60"/>
    </row>
    <row r="28" spans="1:14" ht="13.5">
      <c r="A28" s="207"/>
      <c r="B28" s="377" t="s">
        <v>158</v>
      </c>
      <c r="C28" s="382"/>
      <c r="D28" s="379">
        <v>7</v>
      </c>
      <c r="E28" s="380">
        <f>E24+E26</f>
        <v>252</v>
      </c>
      <c r="F28" s="380">
        <f t="shared" ref="F28:G28" si="2">F24+F26</f>
        <v>173</v>
      </c>
      <c r="G28" s="383">
        <f t="shared" si="2"/>
        <v>0.22999999999999998</v>
      </c>
      <c r="H28" s="384">
        <f>H24+H26</f>
        <v>0.22999999999999998</v>
      </c>
      <c r="I28" s="68"/>
      <c r="J28" s="59"/>
      <c r="K28" s="59"/>
      <c r="L28" s="59"/>
      <c r="M28" s="59"/>
      <c r="N28" s="60"/>
    </row>
    <row r="29" spans="1:14" ht="6" customHeight="1" thickBot="1">
      <c r="A29" s="207"/>
      <c r="B29" s="56"/>
      <c r="C29" s="57"/>
      <c r="D29" s="58"/>
      <c r="E29" s="57"/>
      <c r="F29" s="57"/>
      <c r="G29" s="223"/>
      <c r="H29" s="304"/>
      <c r="I29" s="59"/>
      <c r="J29" s="59"/>
      <c r="K29" s="59"/>
      <c r="L29" s="59"/>
      <c r="M29" s="59"/>
      <c r="N29" s="60"/>
    </row>
    <row r="30" spans="1:14" ht="13.15" customHeight="1" thickBot="1">
      <c r="A30" s="207"/>
      <c r="B30" s="59"/>
      <c r="C30" s="59"/>
      <c r="D30" s="69"/>
      <c r="E30" s="59"/>
      <c r="F30" s="168"/>
      <c r="G30" s="168"/>
      <c r="H30" s="168"/>
      <c r="I30" s="59"/>
      <c r="J30" s="59"/>
      <c r="K30" s="59"/>
      <c r="L30" s="59"/>
      <c r="M30" s="59"/>
      <c r="N30" s="60"/>
    </row>
    <row r="31" spans="1:14" ht="46">
      <c r="A31" s="207"/>
      <c r="B31" s="305" t="s">
        <v>140</v>
      </c>
      <c r="C31" s="70"/>
      <c r="D31" s="297"/>
      <c r="E31" s="293" t="s">
        <v>54</v>
      </c>
      <c r="F31" s="294" t="s">
        <v>160</v>
      </c>
      <c r="G31" s="294" t="s">
        <v>183</v>
      </c>
      <c r="H31" s="294" t="s">
        <v>182</v>
      </c>
      <c r="I31" s="294" t="s">
        <v>184</v>
      </c>
      <c r="J31" s="293" t="s">
        <v>55</v>
      </c>
      <c r="K31" s="293" t="s">
        <v>56</v>
      </c>
      <c r="L31" s="293" t="s">
        <v>57</v>
      </c>
      <c r="M31" s="295" t="s">
        <v>58</v>
      </c>
      <c r="N31" s="207"/>
    </row>
    <row r="32" spans="1:14">
      <c r="A32" s="207"/>
      <c r="B32" s="1099" t="s">
        <v>59</v>
      </c>
      <c r="C32" s="1100"/>
      <c r="D32" s="286"/>
      <c r="E32" s="287">
        <v>1570</v>
      </c>
      <c r="F32" s="261">
        <v>149</v>
      </c>
      <c r="G32" s="261">
        <v>80</v>
      </c>
      <c r="H32" s="261">
        <v>241</v>
      </c>
      <c r="I32" s="287">
        <v>128</v>
      </c>
      <c r="J32" s="287">
        <v>249</v>
      </c>
      <c r="K32" s="287">
        <v>322</v>
      </c>
      <c r="L32" s="287">
        <v>169</v>
      </c>
      <c r="M32" s="296">
        <f>SUM(F32:L32)</f>
        <v>1338</v>
      </c>
      <c r="N32" s="207"/>
    </row>
    <row r="33" spans="1:14" ht="13.5">
      <c r="A33" s="207"/>
      <c r="B33" s="54"/>
      <c r="C33" s="55" t="s">
        <v>248</v>
      </c>
      <c r="D33" s="197">
        <v>1</v>
      </c>
      <c r="E33" s="288">
        <v>0</v>
      </c>
      <c r="F33" s="289">
        <v>0</v>
      </c>
      <c r="G33" s="289">
        <v>-6</v>
      </c>
      <c r="H33" s="289">
        <v>0</v>
      </c>
      <c r="I33" s="290">
        <v>-1</v>
      </c>
      <c r="J33" s="76">
        <v>-13</v>
      </c>
      <c r="K33" s="76">
        <v>-4</v>
      </c>
      <c r="L33" s="76">
        <v>-17</v>
      </c>
      <c r="M33" s="71">
        <f>SUM(F33:L33)</f>
        <v>-41</v>
      </c>
      <c r="N33" s="207"/>
    </row>
    <row r="34" spans="1:14" ht="13.5">
      <c r="A34" s="207"/>
      <c r="B34" s="54"/>
      <c r="C34" s="55" t="s">
        <v>132</v>
      </c>
      <c r="D34" s="197">
        <v>2</v>
      </c>
      <c r="E34" s="288">
        <v>0</v>
      </c>
      <c r="F34" s="289">
        <v>0</v>
      </c>
      <c r="G34" s="289">
        <v>-1</v>
      </c>
      <c r="H34" s="289">
        <v>0</v>
      </c>
      <c r="I34" s="290">
        <v>-122</v>
      </c>
      <c r="J34" s="289">
        <v>0</v>
      </c>
      <c r="K34" s="76">
        <v>-78</v>
      </c>
      <c r="L34" s="76">
        <v>-2</v>
      </c>
      <c r="M34" s="71">
        <f>SUM(F34:L34)</f>
        <v>-203</v>
      </c>
      <c r="N34" s="207"/>
    </row>
    <row r="35" spans="1:14" ht="13.5">
      <c r="A35" s="207"/>
      <c r="B35" s="54"/>
      <c r="C35" s="55" t="s">
        <v>263</v>
      </c>
      <c r="D35" s="197">
        <v>3</v>
      </c>
      <c r="E35" s="288">
        <v>0</v>
      </c>
      <c r="F35" s="289">
        <v>0</v>
      </c>
      <c r="G35" s="289">
        <v>0</v>
      </c>
      <c r="H35" s="289">
        <v>0</v>
      </c>
      <c r="I35" s="290">
        <v>0</v>
      </c>
      <c r="J35" s="289">
        <v>0</v>
      </c>
      <c r="K35" s="289">
        <v>0</v>
      </c>
      <c r="L35" s="289">
        <v>-4</v>
      </c>
      <c r="M35" s="71">
        <f>SUM(F35:L35)</f>
        <v>-4</v>
      </c>
      <c r="N35" s="207"/>
    </row>
    <row r="36" spans="1:14" ht="12" thickBot="1">
      <c r="A36" s="207"/>
      <c r="B36" s="1101" t="s">
        <v>139</v>
      </c>
      <c r="C36" s="1102"/>
      <c r="D36" s="291"/>
      <c r="E36" s="292">
        <f>SUM(E32:E35)</f>
        <v>1570</v>
      </c>
      <c r="F36" s="292">
        <f t="shared" ref="F36:M36" si="3">SUM(F32:F35)</f>
        <v>149</v>
      </c>
      <c r="G36" s="292">
        <f t="shared" si="3"/>
        <v>73</v>
      </c>
      <c r="H36" s="292">
        <f t="shared" si="3"/>
        <v>241</v>
      </c>
      <c r="I36" s="292">
        <f t="shared" si="3"/>
        <v>5</v>
      </c>
      <c r="J36" s="292">
        <f t="shared" si="3"/>
        <v>236</v>
      </c>
      <c r="K36" s="292">
        <f t="shared" si="3"/>
        <v>240</v>
      </c>
      <c r="L36" s="292">
        <f t="shared" si="3"/>
        <v>146</v>
      </c>
      <c r="M36" s="72">
        <f t="shared" si="3"/>
        <v>1090</v>
      </c>
      <c r="N36" s="207"/>
    </row>
    <row r="37" spans="1:14" ht="12" thickTop="1">
      <c r="A37" s="207"/>
      <c r="B37" s="193"/>
      <c r="C37" s="194"/>
      <c r="D37" s="69"/>
      <c r="E37" s="195"/>
      <c r="F37" s="195"/>
      <c r="G37" s="195"/>
      <c r="H37" s="195"/>
      <c r="I37" s="195"/>
      <c r="J37" s="195"/>
      <c r="K37" s="195"/>
      <c r="L37" s="195"/>
      <c r="M37" s="196"/>
      <c r="N37" s="207"/>
    </row>
    <row r="38" spans="1:14" ht="13.5">
      <c r="A38" s="207"/>
      <c r="B38" s="193"/>
      <c r="C38" s="208" t="s">
        <v>159</v>
      </c>
      <c r="D38" s="197">
        <v>4</v>
      </c>
      <c r="E38" s="195">
        <v>39</v>
      </c>
      <c r="F38" s="195">
        <v>-44</v>
      </c>
      <c r="G38" s="195">
        <v>-34</v>
      </c>
      <c r="H38" s="195">
        <v>7</v>
      </c>
      <c r="I38" s="195">
        <v>2</v>
      </c>
      <c r="J38" s="195">
        <v>0</v>
      </c>
      <c r="K38" s="195">
        <v>0</v>
      </c>
      <c r="L38" s="195">
        <v>0</v>
      </c>
      <c r="M38" s="196">
        <f>SUM(F38:L38)</f>
        <v>-69</v>
      </c>
      <c r="N38" s="238"/>
    </row>
    <row r="39" spans="1:14" ht="13.5">
      <c r="A39" s="207"/>
      <c r="B39" s="193"/>
      <c r="C39" s="208"/>
      <c r="D39" s="197"/>
      <c r="E39" s="195"/>
      <c r="F39" s="195"/>
      <c r="G39" s="195"/>
      <c r="H39" s="195"/>
      <c r="I39" s="195"/>
      <c r="J39" s="195"/>
      <c r="K39" s="195"/>
      <c r="L39" s="195"/>
      <c r="M39" s="196"/>
      <c r="N39" s="238"/>
    </row>
    <row r="40" spans="1:14" ht="13.5">
      <c r="A40" s="207"/>
      <c r="B40" s="377" t="s">
        <v>158</v>
      </c>
      <c r="C40" s="378"/>
      <c r="D40" s="379">
        <v>7</v>
      </c>
      <c r="E40" s="380">
        <f>E36+E38</f>
        <v>1609</v>
      </c>
      <c r="F40" s="380">
        <f t="shared" ref="F40:L40" si="4">F36+F38</f>
        <v>105</v>
      </c>
      <c r="G40" s="380">
        <f t="shared" si="4"/>
        <v>39</v>
      </c>
      <c r="H40" s="380">
        <f t="shared" si="4"/>
        <v>248</v>
      </c>
      <c r="I40" s="380">
        <f t="shared" si="4"/>
        <v>7</v>
      </c>
      <c r="J40" s="380">
        <f t="shared" si="4"/>
        <v>236</v>
      </c>
      <c r="K40" s="380">
        <f t="shared" si="4"/>
        <v>240</v>
      </c>
      <c r="L40" s="380">
        <f t="shared" si="4"/>
        <v>146</v>
      </c>
      <c r="M40" s="381">
        <f>M36+M38</f>
        <v>1021</v>
      </c>
      <c r="N40" s="207"/>
    </row>
    <row r="41" spans="1:14" ht="5.25" customHeight="1" thickBot="1">
      <c r="A41" s="207"/>
      <c r="B41" s="241"/>
      <c r="C41" s="57"/>
      <c r="D41" s="58"/>
      <c r="E41" s="57"/>
      <c r="F41" s="57"/>
      <c r="G41" s="57"/>
      <c r="H41" s="57"/>
      <c r="I41" s="57"/>
      <c r="J41" s="57"/>
      <c r="K41" s="57"/>
      <c r="L41" s="57"/>
      <c r="M41" s="202"/>
      <c r="N41" s="207"/>
    </row>
    <row r="42" spans="1:14" ht="12.75" customHeight="1" thickBot="1">
      <c r="A42" s="207"/>
      <c r="B42" s="59"/>
      <c r="C42" s="59"/>
      <c r="D42" s="69"/>
      <c r="E42" s="59"/>
      <c r="F42" s="168"/>
      <c r="G42" s="168"/>
      <c r="H42" s="168"/>
      <c r="I42" s="59"/>
      <c r="J42" s="59"/>
      <c r="K42" s="59"/>
      <c r="L42" s="59"/>
      <c r="M42" s="59"/>
      <c r="N42" s="207"/>
    </row>
    <row r="43" spans="1:14" ht="25">
      <c r="A43" s="207"/>
      <c r="B43" s="306" t="str">
        <f>B31</f>
        <v>Three Months Ended June 30, 2016</v>
      </c>
      <c r="C43" s="73"/>
      <c r="D43" s="307"/>
      <c r="E43" s="301" t="s">
        <v>60</v>
      </c>
      <c r="F43" s="339" t="s">
        <v>322</v>
      </c>
      <c r="G43" s="339" t="s">
        <v>200</v>
      </c>
      <c r="H43" s="340" t="s">
        <v>201</v>
      </c>
      <c r="I43" s="62"/>
      <c r="J43" s="63"/>
      <c r="K43" s="64"/>
      <c r="L43" s="59"/>
      <c r="M43" s="59"/>
      <c r="N43" s="207"/>
    </row>
    <row r="44" spans="1:14">
      <c r="A44" s="207"/>
      <c r="B44" s="1099" t="s">
        <v>59</v>
      </c>
      <c r="C44" s="1100"/>
      <c r="D44" s="286"/>
      <c r="E44" s="287">
        <f>E32-M32</f>
        <v>232</v>
      </c>
      <c r="F44" s="321">
        <f>127+24</f>
        <v>151</v>
      </c>
      <c r="G44" s="298">
        <v>0.2</v>
      </c>
      <c r="H44" s="111">
        <v>0.2</v>
      </c>
      <c r="I44" s="65"/>
      <c r="J44" s="299"/>
      <c r="K44" s="64"/>
      <c r="L44" s="59"/>
      <c r="M44" s="59"/>
      <c r="N44" s="59"/>
    </row>
    <row r="45" spans="1:14" ht="13.5">
      <c r="A45" s="207"/>
      <c r="B45" s="54"/>
      <c r="C45" s="55" t="s">
        <v>248</v>
      </c>
      <c r="D45" s="197">
        <v>1</v>
      </c>
      <c r="E45" s="300">
        <f>E33-M33</f>
        <v>41</v>
      </c>
      <c r="F45" s="167">
        <v>41</v>
      </c>
      <c r="G45" s="222">
        <v>0.06</v>
      </c>
      <c r="H45" s="112">
        <v>0.05</v>
      </c>
      <c r="I45" s="66"/>
      <c r="J45" s="66"/>
      <c r="K45" s="67"/>
      <c r="L45" s="67"/>
      <c r="M45" s="67"/>
      <c r="N45" s="67"/>
    </row>
    <row r="46" spans="1:14" ht="13.5">
      <c r="A46" s="207"/>
      <c r="B46" s="54"/>
      <c r="C46" s="55" t="s">
        <v>132</v>
      </c>
      <c r="D46" s="197">
        <v>2</v>
      </c>
      <c r="E46" s="300">
        <f>E34-M34</f>
        <v>203</v>
      </c>
      <c r="F46" s="167">
        <v>203</v>
      </c>
      <c r="G46" s="222">
        <v>0.27</v>
      </c>
      <c r="H46" s="112">
        <v>0.27</v>
      </c>
      <c r="I46" s="66"/>
      <c r="J46" s="66"/>
      <c r="K46" s="67"/>
      <c r="L46" s="67"/>
      <c r="M46" s="67"/>
      <c r="N46" s="67"/>
    </row>
    <row r="47" spans="1:14" ht="13.5">
      <c r="A47" s="207"/>
      <c r="B47" s="54"/>
      <c r="C47" s="55" t="s">
        <v>263</v>
      </c>
      <c r="D47" s="197">
        <v>3</v>
      </c>
      <c r="E47" s="300">
        <f>E35-M35</f>
        <v>4</v>
      </c>
      <c r="F47" s="167">
        <v>5</v>
      </c>
      <c r="G47" s="222">
        <v>0.01</v>
      </c>
      <c r="H47" s="112">
        <v>0.01</v>
      </c>
      <c r="I47" s="66"/>
      <c r="J47" s="66"/>
      <c r="K47" s="67"/>
      <c r="L47" s="67"/>
      <c r="M47" s="67"/>
      <c r="N47" s="67"/>
    </row>
    <row r="48" spans="1:14" ht="13.5">
      <c r="A48" s="207"/>
      <c r="B48" s="54"/>
      <c r="C48" s="55" t="s">
        <v>185</v>
      </c>
      <c r="D48" s="197">
        <v>5</v>
      </c>
      <c r="E48" s="300">
        <v>0</v>
      </c>
      <c r="F48" s="167">
        <v>-59</v>
      </c>
      <c r="G48" s="222">
        <v>-0.08</v>
      </c>
      <c r="H48" s="112">
        <v>-0.08</v>
      </c>
      <c r="I48" s="66"/>
      <c r="J48" s="66"/>
      <c r="K48" s="67"/>
      <c r="L48" s="67"/>
      <c r="M48" s="67"/>
      <c r="N48" s="67"/>
    </row>
    <row r="49" spans="1:14" ht="14" thickBot="1">
      <c r="A49" s="207"/>
      <c r="B49" s="1101" t="s">
        <v>139</v>
      </c>
      <c r="C49" s="1102"/>
      <c r="D49" s="199"/>
      <c r="E49" s="292">
        <f>SUM(E44:E48)</f>
        <v>480</v>
      </c>
      <c r="F49" s="336">
        <f>SUM(F44:F48)</f>
        <v>341</v>
      </c>
      <c r="G49" s="337">
        <v>0.46</v>
      </c>
      <c r="H49" s="338">
        <v>0.45</v>
      </c>
      <c r="I49" s="68"/>
      <c r="J49" s="59"/>
      <c r="K49" s="59"/>
      <c r="L49" s="59"/>
      <c r="M49" s="59"/>
      <c r="N49" s="60"/>
    </row>
    <row r="50" spans="1:14" ht="14" thickTop="1">
      <c r="A50" s="207"/>
      <c r="B50" s="193"/>
      <c r="C50" s="194"/>
      <c r="D50" s="199"/>
      <c r="E50" s="195"/>
      <c r="F50" s="188"/>
      <c r="G50" s="200"/>
      <c r="H50" s="111"/>
      <c r="I50" s="68"/>
      <c r="J50" s="59"/>
      <c r="K50" s="59"/>
      <c r="L50" s="59"/>
      <c r="M50" s="59"/>
      <c r="N50" s="60"/>
    </row>
    <row r="51" spans="1:14" ht="13.5">
      <c r="A51" s="207"/>
      <c r="B51" s="193"/>
      <c r="C51" s="208" t="s">
        <v>159</v>
      </c>
      <c r="D51" s="197">
        <v>4</v>
      </c>
      <c r="E51" s="195">
        <f>E38-M38</f>
        <v>108</v>
      </c>
      <c r="F51" s="195">
        <v>63</v>
      </c>
      <c r="G51" s="206">
        <v>0.08</v>
      </c>
      <c r="H51" s="240">
        <v>0.08</v>
      </c>
      <c r="I51" s="68"/>
      <c r="J51" s="59"/>
      <c r="K51" s="59"/>
      <c r="L51" s="59"/>
      <c r="M51" s="59"/>
      <c r="N51" s="60"/>
    </row>
    <row r="52" spans="1:14" ht="13.5">
      <c r="A52" s="207"/>
      <c r="B52" s="193"/>
      <c r="C52" s="208"/>
      <c r="D52" s="197"/>
      <c r="E52" s="195"/>
      <c r="F52" s="195"/>
      <c r="G52" s="206"/>
      <c r="H52" s="240"/>
      <c r="I52" s="68"/>
      <c r="J52" s="59"/>
      <c r="K52" s="59"/>
      <c r="L52" s="59"/>
      <c r="M52" s="59"/>
      <c r="N52" s="60"/>
    </row>
    <row r="53" spans="1:14" ht="13.5">
      <c r="A53" s="207"/>
      <c r="B53" s="377" t="s">
        <v>158</v>
      </c>
      <c r="C53" s="382"/>
      <c r="D53" s="379">
        <v>7</v>
      </c>
      <c r="E53" s="380">
        <f>E49+E51</f>
        <v>588</v>
      </c>
      <c r="F53" s="380">
        <f t="shared" ref="F53" si="5">F49+F51</f>
        <v>404</v>
      </c>
      <c r="G53" s="383">
        <f>G49+G51</f>
        <v>0.54</v>
      </c>
      <c r="H53" s="384">
        <f>H49+H51</f>
        <v>0.53</v>
      </c>
      <c r="I53" s="68"/>
      <c r="J53" s="59"/>
      <c r="K53" s="59"/>
      <c r="L53" s="59"/>
      <c r="M53" s="59"/>
      <c r="N53" s="60"/>
    </row>
    <row r="54" spans="1:14" ht="6" customHeight="1" thickBot="1">
      <c r="A54" s="207"/>
      <c r="B54" s="56"/>
      <c r="C54" s="57"/>
      <c r="D54" s="58"/>
      <c r="E54" s="57"/>
      <c r="F54" s="57"/>
      <c r="G54" s="223"/>
      <c r="H54" s="304"/>
      <c r="I54" s="59"/>
      <c r="J54" s="59"/>
      <c r="K54" s="59"/>
      <c r="L54" s="59"/>
      <c r="M54" s="59"/>
      <c r="N54" s="60"/>
    </row>
    <row r="55" spans="1:14" ht="13.15" customHeight="1" thickBot="1">
      <c r="A55" s="207"/>
      <c r="B55" s="59"/>
      <c r="C55" s="59"/>
      <c r="D55" s="69"/>
      <c r="E55" s="59"/>
      <c r="F55" s="59"/>
      <c r="G55" s="232"/>
      <c r="H55" s="232"/>
      <c r="I55" s="59"/>
      <c r="J55" s="59"/>
      <c r="K55" s="59"/>
      <c r="L55" s="59"/>
      <c r="M55" s="59"/>
      <c r="N55" s="60"/>
    </row>
    <row r="56" spans="1:14" ht="46">
      <c r="A56" s="207"/>
      <c r="B56" s="305" t="s">
        <v>191</v>
      </c>
      <c r="C56" s="70"/>
      <c r="D56" s="297"/>
      <c r="E56" s="293" t="s">
        <v>54</v>
      </c>
      <c r="F56" s="294" t="s">
        <v>160</v>
      </c>
      <c r="G56" s="294" t="s">
        <v>183</v>
      </c>
      <c r="H56" s="294" t="s">
        <v>182</v>
      </c>
      <c r="I56" s="294" t="s">
        <v>184</v>
      </c>
      <c r="J56" s="293" t="s">
        <v>55</v>
      </c>
      <c r="K56" s="293" t="s">
        <v>56</v>
      </c>
      <c r="L56" s="293" t="s">
        <v>57</v>
      </c>
      <c r="M56" s="295" t="s">
        <v>58</v>
      </c>
      <c r="N56" s="207"/>
    </row>
    <row r="57" spans="1:14">
      <c r="A57" s="207"/>
      <c r="B57" s="1099" t="s">
        <v>59</v>
      </c>
      <c r="C57" s="1100"/>
      <c r="D57" s="286"/>
      <c r="E57" s="287">
        <v>1568</v>
      </c>
      <c r="F57" s="321">
        <v>111</v>
      </c>
      <c r="G57" s="321">
        <v>42</v>
      </c>
      <c r="H57" s="321">
        <v>237</v>
      </c>
      <c r="I57" s="287">
        <v>139</v>
      </c>
      <c r="J57" s="287">
        <v>249</v>
      </c>
      <c r="K57" s="287">
        <v>340</v>
      </c>
      <c r="L57" s="287">
        <v>156</v>
      </c>
      <c r="M57" s="296">
        <f>SUM(F57:L57)</f>
        <v>1274</v>
      </c>
      <c r="N57" s="207"/>
    </row>
    <row r="58" spans="1:14" ht="13.5">
      <c r="A58" s="207"/>
      <c r="B58" s="54"/>
      <c r="C58" s="55" t="s">
        <v>248</v>
      </c>
      <c r="D58" s="197">
        <v>1</v>
      </c>
      <c r="E58" s="288">
        <v>0</v>
      </c>
      <c r="F58" s="289">
        <v>0</v>
      </c>
      <c r="G58" s="289">
        <v>-2</v>
      </c>
      <c r="H58" s="289">
        <v>0</v>
      </c>
      <c r="I58" s="290">
        <v>-1</v>
      </c>
      <c r="J58" s="76">
        <v>-11</v>
      </c>
      <c r="K58" s="76">
        <v>-5</v>
      </c>
      <c r="L58" s="76">
        <v>-14</v>
      </c>
      <c r="M58" s="71">
        <f>SUM(F58:L58)</f>
        <v>-33</v>
      </c>
      <c r="N58" s="207"/>
    </row>
    <row r="59" spans="1:14" ht="13.5">
      <c r="A59" s="207"/>
      <c r="B59" s="54"/>
      <c r="C59" s="55" t="s">
        <v>132</v>
      </c>
      <c r="D59" s="197">
        <v>2</v>
      </c>
      <c r="E59" s="288">
        <v>0</v>
      </c>
      <c r="F59" s="289">
        <v>0</v>
      </c>
      <c r="G59" s="289">
        <v>-1</v>
      </c>
      <c r="H59" s="289">
        <v>0</v>
      </c>
      <c r="I59" s="290">
        <v>-129</v>
      </c>
      <c r="J59" s="289">
        <v>0</v>
      </c>
      <c r="K59" s="76">
        <v>-78</v>
      </c>
      <c r="L59" s="76">
        <v>-3</v>
      </c>
      <c r="M59" s="71">
        <f>SUM(F59:L59)</f>
        <v>-211</v>
      </c>
      <c r="N59" s="207"/>
    </row>
    <row r="60" spans="1:14" ht="13.5">
      <c r="A60" s="207"/>
      <c r="B60" s="54"/>
      <c r="C60" s="55" t="s">
        <v>263</v>
      </c>
      <c r="D60" s="197">
        <v>3</v>
      </c>
      <c r="E60" s="288">
        <v>0</v>
      </c>
      <c r="F60" s="289">
        <v>0</v>
      </c>
      <c r="G60" s="289">
        <v>0</v>
      </c>
      <c r="H60" s="289">
        <v>0</v>
      </c>
      <c r="I60" s="290">
        <v>0</v>
      </c>
      <c r="J60" s="289">
        <v>0</v>
      </c>
      <c r="K60" s="289">
        <v>0</v>
      </c>
      <c r="L60" s="289">
        <v>-4</v>
      </c>
      <c r="M60" s="71">
        <f>SUM(F60:L60)</f>
        <v>-4</v>
      </c>
      <c r="N60" s="207"/>
    </row>
    <row r="61" spans="1:14" ht="12" thickBot="1">
      <c r="A61" s="207"/>
      <c r="B61" s="1101" t="s">
        <v>139</v>
      </c>
      <c r="C61" s="1102"/>
      <c r="D61" s="291"/>
      <c r="E61" s="292">
        <f>SUM(E57:E60)</f>
        <v>1568</v>
      </c>
      <c r="F61" s="292">
        <f t="shared" ref="F61:M61" si="6">SUM(F57:F60)</f>
        <v>111</v>
      </c>
      <c r="G61" s="292">
        <f t="shared" si="6"/>
        <v>39</v>
      </c>
      <c r="H61" s="292">
        <f t="shared" si="6"/>
        <v>237</v>
      </c>
      <c r="I61" s="292">
        <f t="shared" si="6"/>
        <v>9</v>
      </c>
      <c r="J61" s="292">
        <f t="shared" si="6"/>
        <v>238</v>
      </c>
      <c r="K61" s="292">
        <f t="shared" si="6"/>
        <v>257</v>
      </c>
      <c r="L61" s="292">
        <f t="shared" si="6"/>
        <v>135</v>
      </c>
      <c r="M61" s="72">
        <f t="shared" si="6"/>
        <v>1026</v>
      </c>
      <c r="N61" s="207"/>
    </row>
    <row r="62" spans="1:14" ht="12" thickTop="1">
      <c r="A62" s="207"/>
      <c r="B62" s="329"/>
      <c r="C62" s="330"/>
      <c r="D62" s="69"/>
      <c r="E62" s="195"/>
      <c r="F62" s="195"/>
      <c r="G62" s="195"/>
      <c r="H62" s="195"/>
      <c r="I62" s="195"/>
      <c r="J62" s="195"/>
      <c r="K62" s="195"/>
      <c r="L62" s="195"/>
      <c r="M62" s="196"/>
      <c r="N62" s="207"/>
    </row>
    <row r="63" spans="1:14" ht="13.5">
      <c r="A63" s="207"/>
      <c r="B63" s="329"/>
      <c r="C63" s="208" t="s">
        <v>159</v>
      </c>
      <c r="D63" s="197">
        <v>4</v>
      </c>
      <c r="E63" s="195">
        <v>62</v>
      </c>
      <c r="F63" s="195">
        <v>-16</v>
      </c>
      <c r="G63" s="195">
        <v>28</v>
      </c>
      <c r="H63" s="195">
        <v>5</v>
      </c>
      <c r="I63" s="195">
        <v>12</v>
      </c>
      <c r="J63" s="195">
        <v>0</v>
      </c>
      <c r="K63" s="195">
        <v>0</v>
      </c>
      <c r="L63" s="195">
        <v>0</v>
      </c>
      <c r="M63" s="196">
        <f>SUM(F63:L63)</f>
        <v>29</v>
      </c>
      <c r="N63" s="238"/>
    </row>
    <row r="64" spans="1:14" ht="13.5">
      <c r="A64" s="207"/>
      <c r="B64" s="341"/>
      <c r="C64" s="208"/>
      <c r="D64" s="197"/>
      <c r="E64" s="195"/>
      <c r="F64" s="195"/>
      <c r="G64" s="195"/>
      <c r="H64" s="195"/>
      <c r="I64" s="195"/>
      <c r="J64" s="195"/>
      <c r="K64" s="195"/>
      <c r="L64" s="195"/>
      <c r="M64" s="196"/>
      <c r="N64" s="238"/>
    </row>
    <row r="65" spans="1:14" ht="13.5">
      <c r="A65" s="207"/>
      <c r="B65" s="377" t="s">
        <v>158</v>
      </c>
      <c r="C65" s="208"/>
      <c r="D65" s="197"/>
      <c r="E65" s="380"/>
      <c r="F65" s="380"/>
      <c r="G65" s="380"/>
      <c r="H65" s="380"/>
      <c r="I65" s="380"/>
      <c r="J65" s="380"/>
      <c r="K65" s="380"/>
      <c r="L65" s="380"/>
      <c r="M65" s="381"/>
      <c r="N65" s="238"/>
    </row>
    <row r="66" spans="1:14" ht="5.25" customHeight="1" thickBot="1">
      <c r="A66" s="207"/>
      <c r="B66" s="241"/>
      <c r="C66" s="57"/>
      <c r="D66" s="58"/>
      <c r="E66" s="57"/>
      <c r="F66" s="57"/>
      <c r="G66" s="57"/>
      <c r="H66" s="57"/>
      <c r="I66" s="57"/>
      <c r="J66" s="57"/>
      <c r="K66" s="57"/>
      <c r="L66" s="57"/>
      <c r="M66" s="202"/>
      <c r="N66" s="207"/>
    </row>
    <row r="67" spans="1:14" ht="12.75" customHeight="1" thickBot="1">
      <c r="A67" s="207"/>
      <c r="B67" s="59"/>
      <c r="C67" s="59"/>
      <c r="D67" s="69"/>
      <c r="E67" s="59"/>
      <c r="F67" s="168"/>
      <c r="G67" s="168"/>
      <c r="H67" s="168"/>
      <c r="I67" s="59"/>
      <c r="J67" s="59"/>
      <c r="K67" s="59"/>
      <c r="L67" s="59"/>
      <c r="M67" s="59"/>
      <c r="N67" s="207"/>
    </row>
    <row r="68" spans="1:14" ht="23">
      <c r="A68" s="207"/>
      <c r="B68" s="306" t="str">
        <f>B56</f>
        <v>Three Months Ended September 30, 2016</v>
      </c>
      <c r="C68" s="73"/>
      <c r="D68" s="307"/>
      <c r="E68" s="301" t="s">
        <v>60</v>
      </c>
      <c r="F68" s="302" t="s">
        <v>323</v>
      </c>
      <c r="G68" s="302" t="s">
        <v>61</v>
      </c>
      <c r="H68" s="303" t="s">
        <v>62</v>
      </c>
      <c r="I68" s="62"/>
      <c r="J68" s="63"/>
      <c r="K68" s="64"/>
      <c r="L68" s="59"/>
      <c r="M68" s="59"/>
      <c r="N68" s="207"/>
    </row>
    <row r="69" spans="1:14">
      <c r="A69" s="207"/>
      <c r="B69" s="1099" t="s">
        <v>59</v>
      </c>
      <c r="C69" s="1100"/>
      <c r="D69" s="286"/>
      <c r="E69" s="287">
        <f>E57-M57</f>
        <v>294</v>
      </c>
      <c r="F69" s="321">
        <v>199</v>
      </c>
      <c r="G69" s="298">
        <v>0.27</v>
      </c>
      <c r="H69" s="111">
        <v>0.26</v>
      </c>
      <c r="I69" s="65"/>
      <c r="J69" s="299"/>
      <c r="K69" s="64"/>
      <c r="L69" s="59"/>
      <c r="M69" s="59"/>
      <c r="N69" s="59"/>
    </row>
    <row r="70" spans="1:14" ht="13.5">
      <c r="A70" s="207"/>
      <c r="B70" s="54"/>
      <c r="C70" s="55" t="s">
        <v>248</v>
      </c>
      <c r="D70" s="197">
        <v>1</v>
      </c>
      <c r="E70" s="300">
        <f>E58-M58</f>
        <v>33</v>
      </c>
      <c r="F70" s="167">
        <v>33</v>
      </c>
      <c r="G70" s="222">
        <v>0.04</v>
      </c>
      <c r="H70" s="112">
        <v>0.04</v>
      </c>
      <c r="I70" s="66"/>
      <c r="J70" s="66"/>
      <c r="K70" s="67"/>
      <c r="L70" s="67"/>
      <c r="M70" s="67"/>
      <c r="N70" s="67"/>
    </row>
    <row r="71" spans="1:14" ht="13.5">
      <c r="A71" s="207"/>
      <c r="B71" s="54"/>
      <c r="C71" s="55" t="s">
        <v>132</v>
      </c>
      <c r="D71" s="197">
        <v>2</v>
      </c>
      <c r="E71" s="300">
        <f>E59-M59</f>
        <v>211</v>
      </c>
      <c r="F71" s="167">
        <v>211</v>
      </c>
      <c r="G71" s="222">
        <v>0.28000000000000003</v>
      </c>
      <c r="H71" s="112">
        <v>0.28000000000000003</v>
      </c>
      <c r="I71" s="66"/>
      <c r="J71" s="66"/>
      <c r="K71" s="67"/>
      <c r="L71" s="67"/>
      <c r="M71" s="67"/>
      <c r="N71" s="67"/>
    </row>
    <row r="72" spans="1:14" ht="13.5">
      <c r="A72" s="207"/>
      <c r="B72" s="54"/>
      <c r="C72" s="55" t="s">
        <v>263</v>
      </c>
      <c r="D72" s="197">
        <v>3</v>
      </c>
      <c r="E72" s="300">
        <f>E60-M60</f>
        <v>4</v>
      </c>
      <c r="F72" s="167">
        <v>6</v>
      </c>
      <c r="G72" s="222">
        <v>0.01</v>
      </c>
      <c r="H72" s="112">
        <v>0.01</v>
      </c>
      <c r="I72" s="66"/>
      <c r="J72" s="66"/>
      <c r="K72" s="67"/>
      <c r="L72" s="67"/>
      <c r="M72" s="67"/>
      <c r="N72" s="67"/>
    </row>
    <row r="73" spans="1:14" ht="13.5">
      <c r="A73" s="207"/>
      <c r="B73" s="54"/>
      <c r="C73" s="55" t="s">
        <v>212</v>
      </c>
      <c r="D73" s="197">
        <v>5</v>
      </c>
      <c r="E73" s="300">
        <v>0</v>
      </c>
      <c r="F73" s="167">
        <v>10</v>
      </c>
      <c r="G73" s="222">
        <v>0.01</v>
      </c>
      <c r="H73" s="112">
        <v>0.01</v>
      </c>
      <c r="I73" s="66"/>
      <c r="J73" s="66"/>
      <c r="K73" s="67"/>
      <c r="L73" s="67"/>
      <c r="M73" s="67"/>
      <c r="N73" s="67"/>
    </row>
    <row r="74" spans="1:14" ht="13.5">
      <c r="A74" s="207"/>
      <c r="B74" s="54"/>
      <c r="C74" s="55" t="s">
        <v>185</v>
      </c>
      <c r="D74" s="197">
        <v>6</v>
      </c>
      <c r="E74" s="300">
        <v>0</v>
      </c>
      <c r="F74" s="167">
        <v>-88</v>
      </c>
      <c r="G74" s="222">
        <v>-0.12</v>
      </c>
      <c r="H74" s="112">
        <v>-0.12</v>
      </c>
      <c r="I74" s="66"/>
      <c r="J74" s="66"/>
      <c r="K74" s="67"/>
      <c r="L74" s="67"/>
      <c r="M74" s="67"/>
      <c r="N74" s="67"/>
    </row>
    <row r="75" spans="1:14" ht="14" thickBot="1">
      <c r="A75" s="207"/>
      <c r="B75" s="1101" t="s">
        <v>139</v>
      </c>
      <c r="C75" s="1102"/>
      <c r="D75" s="199"/>
      <c r="E75" s="292">
        <f>SUM(E69:E74)</f>
        <v>542</v>
      </c>
      <c r="F75" s="292">
        <f>SUM(F69:F74)</f>
        <v>371</v>
      </c>
      <c r="G75" s="221">
        <v>0.5</v>
      </c>
      <c r="H75" s="239">
        <v>0.49</v>
      </c>
      <c r="I75" s="68"/>
      <c r="J75" s="59"/>
      <c r="K75" s="59"/>
      <c r="L75" s="59"/>
      <c r="M75" s="59"/>
      <c r="N75" s="60"/>
    </row>
    <row r="76" spans="1:14" ht="14" thickTop="1">
      <c r="A76" s="207"/>
      <c r="B76" s="329"/>
      <c r="C76" s="330"/>
      <c r="D76" s="199"/>
      <c r="E76" s="195"/>
      <c r="F76" s="188"/>
      <c r="G76" s="200"/>
      <c r="H76" s="111"/>
      <c r="I76" s="68"/>
      <c r="J76" s="59"/>
      <c r="K76" s="59"/>
      <c r="L76" s="59"/>
      <c r="M76" s="59"/>
      <c r="N76" s="60"/>
    </row>
    <row r="77" spans="1:14" ht="13.5">
      <c r="A77" s="207"/>
      <c r="B77" s="329"/>
      <c r="C77" s="208" t="s">
        <v>159</v>
      </c>
      <c r="D77" s="197">
        <v>4</v>
      </c>
      <c r="E77" s="195">
        <f>E63-M63</f>
        <v>33</v>
      </c>
      <c r="F77" s="195">
        <v>26</v>
      </c>
      <c r="G77" s="206">
        <v>0.03</v>
      </c>
      <c r="H77" s="240">
        <v>0.03</v>
      </c>
      <c r="I77" s="68"/>
      <c r="J77" s="59"/>
      <c r="K77" s="59"/>
      <c r="L77" s="59"/>
      <c r="M77" s="59"/>
      <c r="N77" s="60"/>
    </row>
    <row r="78" spans="1:14" ht="13.5">
      <c r="A78" s="207"/>
      <c r="B78" s="329"/>
      <c r="C78" s="208"/>
      <c r="D78" s="197"/>
      <c r="E78" s="195"/>
      <c r="F78" s="195"/>
      <c r="G78" s="206"/>
      <c r="H78" s="240"/>
      <c r="I78" s="68"/>
      <c r="J78" s="59"/>
      <c r="K78" s="59"/>
      <c r="L78" s="59"/>
      <c r="M78" s="59"/>
      <c r="N78" s="60"/>
    </row>
    <row r="79" spans="1:14" ht="13.5">
      <c r="A79" s="207"/>
      <c r="B79" s="377" t="s">
        <v>158</v>
      </c>
      <c r="C79" s="208"/>
      <c r="D79" s="197"/>
      <c r="E79" s="380"/>
      <c r="F79" s="380"/>
      <c r="G79" s="383"/>
      <c r="H79" s="384"/>
      <c r="I79" s="68"/>
      <c r="J79" s="59"/>
      <c r="K79" s="59"/>
      <c r="L79" s="59"/>
      <c r="M79" s="59"/>
      <c r="N79" s="60"/>
    </row>
    <row r="80" spans="1:14" ht="6" customHeight="1" thickBot="1">
      <c r="A80" s="207"/>
      <c r="B80" s="56"/>
      <c r="C80" s="57"/>
      <c r="D80" s="58"/>
      <c r="E80" s="57"/>
      <c r="F80" s="57"/>
      <c r="G80" s="223"/>
      <c r="H80" s="304"/>
      <c r="I80" s="59"/>
      <c r="J80" s="59"/>
      <c r="K80" s="59"/>
      <c r="L80" s="59"/>
      <c r="M80" s="59"/>
      <c r="N80" s="60"/>
    </row>
    <row r="81" spans="1:14" ht="13.15" customHeight="1" thickBot="1">
      <c r="A81" s="207"/>
      <c r="B81" s="59"/>
      <c r="C81" s="59"/>
      <c r="D81" s="69"/>
      <c r="E81" s="59"/>
      <c r="F81" s="59"/>
      <c r="G81" s="232"/>
      <c r="H81" s="232"/>
      <c r="I81" s="59"/>
      <c r="J81" s="59"/>
      <c r="K81" s="59"/>
      <c r="L81" s="59"/>
      <c r="M81" s="59"/>
      <c r="N81" s="60"/>
    </row>
    <row r="82" spans="1:14" ht="46">
      <c r="A82" s="207"/>
      <c r="B82" s="305" t="s">
        <v>213</v>
      </c>
      <c r="C82" s="70"/>
      <c r="D82" s="297"/>
      <c r="E82" s="293" t="s">
        <v>54</v>
      </c>
      <c r="F82" s="294" t="s">
        <v>160</v>
      </c>
      <c r="G82" s="294" t="s">
        <v>183</v>
      </c>
      <c r="H82" s="294" t="s">
        <v>182</v>
      </c>
      <c r="I82" s="294" t="s">
        <v>184</v>
      </c>
      <c r="J82" s="293" t="s">
        <v>55</v>
      </c>
      <c r="K82" s="293" t="s">
        <v>56</v>
      </c>
      <c r="L82" s="293" t="s">
        <v>57</v>
      </c>
      <c r="M82" s="295" t="s">
        <v>58</v>
      </c>
      <c r="N82" s="207"/>
    </row>
    <row r="83" spans="1:14">
      <c r="A83" s="207"/>
      <c r="B83" s="1099" t="s">
        <v>59</v>
      </c>
      <c r="C83" s="1100"/>
      <c r="D83" s="286"/>
      <c r="E83" s="287">
        <v>2014</v>
      </c>
      <c r="F83" s="321">
        <v>313</v>
      </c>
      <c r="G83" s="321">
        <v>80</v>
      </c>
      <c r="H83" s="321">
        <v>230</v>
      </c>
      <c r="I83" s="287">
        <v>153</v>
      </c>
      <c r="J83" s="287">
        <v>285</v>
      </c>
      <c r="K83" s="287">
        <v>380</v>
      </c>
      <c r="L83" s="287">
        <v>148</v>
      </c>
      <c r="M83" s="296">
        <f>SUM(F83:L83)</f>
        <v>1589</v>
      </c>
      <c r="N83" s="207"/>
    </row>
    <row r="84" spans="1:14" ht="13.5">
      <c r="A84" s="207"/>
      <c r="B84" s="54"/>
      <c r="C84" s="55" t="s">
        <v>248</v>
      </c>
      <c r="D84" s="197">
        <v>1</v>
      </c>
      <c r="E84" s="288">
        <v>0</v>
      </c>
      <c r="F84" s="289">
        <v>0</v>
      </c>
      <c r="G84" s="289">
        <v>-4</v>
      </c>
      <c r="H84" s="289">
        <v>0</v>
      </c>
      <c r="I84" s="290">
        <v>-2</v>
      </c>
      <c r="J84" s="76">
        <v>-13</v>
      </c>
      <c r="K84" s="76">
        <v>-3</v>
      </c>
      <c r="L84" s="76">
        <v>-18</v>
      </c>
      <c r="M84" s="71">
        <f>SUM(F84:L84)</f>
        <v>-40</v>
      </c>
      <c r="N84" s="207"/>
    </row>
    <row r="85" spans="1:14" ht="13.5">
      <c r="A85" s="207"/>
      <c r="B85" s="54"/>
      <c r="C85" s="55" t="s">
        <v>132</v>
      </c>
      <c r="D85" s="197">
        <v>2</v>
      </c>
      <c r="E85" s="288">
        <v>0</v>
      </c>
      <c r="F85" s="289">
        <v>0</v>
      </c>
      <c r="G85" s="289">
        <v>-5</v>
      </c>
      <c r="H85" s="289">
        <v>0</v>
      </c>
      <c r="I85" s="290">
        <v>-127</v>
      </c>
      <c r="J85" s="289">
        <v>0</v>
      </c>
      <c r="K85" s="76">
        <v>-78</v>
      </c>
      <c r="L85" s="76">
        <v>-2</v>
      </c>
      <c r="M85" s="71">
        <f>SUM(F85:L85)</f>
        <v>-212</v>
      </c>
      <c r="N85" s="207"/>
    </row>
    <row r="86" spans="1:14" ht="13.5">
      <c r="A86" s="207"/>
      <c r="B86" s="54"/>
      <c r="C86" s="55" t="s">
        <v>263</v>
      </c>
      <c r="D86" s="197">
        <v>3</v>
      </c>
      <c r="E86" s="288">
        <v>0</v>
      </c>
      <c r="F86" s="289">
        <v>0</v>
      </c>
      <c r="G86" s="289">
        <v>0</v>
      </c>
      <c r="H86" s="289">
        <v>0</v>
      </c>
      <c r="I86" s="290">
        <v>0</v>
      </c>
      <c r="J86" s="289">
        <v>0</v>
      </c>
      <c r="K86" s="289">
        <v>0</v>
      </c>
      <c r="L86" s="289">
        <v>-4</v>
      </c>
      <c r="M86" s="71">
        <f>SUM(F86:L86)</f>
        <v>-4</v>
      </c>
      <c r="N86" s="207"/>
    </row>
    <row r="87" spans="1:14" ht="12" thickBot="1">
      <c r="A87" s="207"/>
      <c r="B87" s="1101" t="s">
        <v>139</v>
      </c>
      <c r="C87" s="1102"/>
      <c r="D87" s="291"/>
      <c r="E87" s="292">
        <f>SUM(E83:E86)</f>
        <v>2014</v>
      </c>
      <c r="F87" s="292">
        <f t="shared" ref="F87:M87" si="7">SUM(F83:F86)</f>
        <v>313</v>
      </c>
      <c r="G87" s="292">
        <f t="shared" si="7"/>
        <v>71</v>
      </c>
      <c r="H87" s="292">
        <f t="shared" si="7"/>
        <v>230</v>
      </c>
      <c r="I87" s="292">
        <f t="shared" si="7"/>
        <v>24</v>
      </c>
      <c r="J87" s="292">
        <f t="shared" si="7"/>
        <v>272</v>
      </c>
      <c r="K87" s="292">
        <f t="shared" si="7"/>
        <v>299</v>
      </c>
      <c r="L87" s="292">
        <f t="shared" si="7"/>
        <v>124</v>
      </c>
      <c r="M87" s="72">
        <f t="shared" si="7"/>
        <v>1333</v>
      </c>
      <c r="N87" s="207"/>
    </row>
    <row r="88" spans="1:14" ht="12" thickTop="1">
      <c r="A88" s="207"/>
      <c r="B88" s="388"/>
      <c r="C88" s="389"/>
      <c r="D88" s="69"/>
      <c r="E88" s="195"/>
      <c r="F88" s="195"/>
      <c r="G88" s="195"/>
      <c r="H88" s="195"/>
      <c r="I88" s="195"/>
      <c r="J88" s="195"/>
      <c r="K88" s="195"/>
      <c r="L88" s="195"/>
      <c r="M88" s="196"/>
      <c r="N88" s="207"/>
    </row>
    <row r="89" spans="1:14" ht="13.5">
      <c r="A89" s="207"/>
      <c r="B89" s="388"/>
      <c r="C89" s="208" t="s">
        <v>159</v>
      </c>
      <c r="D89" s="197">
        <v>4</v>
      </c>
      <c r="E89" s="195">
        <v>438</v>
      </c>
      <c r="F89" s="195">
        <v>102</v>
      </c>
      <c r="G89" s="195">
        <v>99</v>
      </c>
      <c r="H89" s="195">
        <v>5</v>
      </c>
      <c r="I89" s="195">
        <v>-6</v>
      </c>
      <c r="J89" s="195">
        <v>0</v>
      </c>
      <c r="K89" s="195">
        <v>0</v>
      </c>
      <c r="L89" s="195">
        <v>0</v>
      </c>
      <c r="M89" s="196">
        <f>SUM(F89:L89)</f>
        <v>200</v>
      </c>
      <c r="N89" s="238"/>
    </row>
    <row r="90" spans="1:14" ht="13.5">
      <c r="A90" s="207"/>
      <c r="B90" s="388"/>
      <c r="C90" s="208"/>
      <c r="D90" s="197"/>
      <c r="E90" s="195"/>
      <c r="F90" s="195"/>
      <c r="G90" s="195"/>
      <c r="H90" s="195"/>
      <c r="I90" s="195"/>
      <c r="J90" s="195"/>
      <c r="K90" s="195"/>
      <c r="L90" s="195"/>
      <c r="M90" s="196"/>
      <c r="N90" s="238"/>
    </row>
    <row r="91" spans="1:14" ht="13.5">
      <c r="A91" s="207"/>
      <c r="B91" s="377" t="s">
        <v>158</v>
      </c>
      <c r="C91" s="208"/>
      <c r="D91" s="197"/>
      <c r="E91" s="380"/>
      <c r="F91" s="380"/>
      <c r="G91" s="380"/>
      <c r="H91" s="380"/>
      <c r="I91" s="380"/>
      <c r="J91" s="380"/>
      <c r="K91" s="380"/>
      <c r="L91" s="380"/>
      <c r="M91" s="381"/>
      <c r="N91" s="238"/>
    </row>
    <row r="92" spans="1:14" ht="5.25" customHeight="1" thickBot="1">
      <c r="A92" s="207"/>
      <c r="B92" s="241"/>
      <c r="C92" s="57"/>
      <c r="D92" s="58"/>
      <c r="E92" s="57"/>
      <c r="F92" s="57"/>
      <c r="G92" s="57"/>
      <c r="H92" s="57"/>
      <c r="I92" s="57"/>
      <c r="J92" s="57"/>
      <c r="K92" s="57"/>
      <c r="L92" s="57"/>
      <c r="M92" s="202"/>
      <c r="N92" s="207"/>
    </row>
    <row r="93" spans="1:14" ht="12.75" customHeight="1" thickBot="1">
      <c r="A93" s="207"/>
      <c r="B93" s="59"/>
      <c r="C93" s="59"/>
      <c r="D93" s="69"/>
      <c r="E93" s="59"/>
      <c r="F93" s="168"/>
      <c r="G93" s="168"/>
      <c r="H93" s="168"/>
      <c r="I93" s="59"/>
      <c r="J93" s="59"/>
      <c r="K93" s="59"/>
      <c r="L93" s="59"/>
      <c r="M93" s="59"/>
      <c r="N93" s="207"/>
    </row>
    <row r="94" spans="1:14" ht="23">
      <c r="A94" s="207"/>
      <c r="B94" s="306" t="str">
        <f>B82</f>
        <v>Three Months Ended December 31, 2016</v>
      </c>
      <c r="C94" s="73"/>
      <c r="D94" s="307"/>
      <c r="E94" s="301" t="s">
        <v>60</v>
      </c>
      <c r="F94" s="302" t="s">
        <v>323</v>
      </c>
      <c r="G94" s="302" t="s">
        <v>61</v>
      </c>
      <c r="H94" s="303" t="s">
        <v>62</v>
      </c>
      <c r="I94" s="62"/>
      <c r="J94" s="63"/>
      <c r="K94" s="64"/>
      <c r="L94" s="59"/>
      <c r="M94" s="59"/>
      <c r="N94" s="207"/>
    </row>
    <row r="95" spans="1:14">
      <c r="A95" s="207"/>
      <c r="B95" s="1099" t="s">
        <v>59</v>
      </c>
      <c r="C95" s="1100"/>
      <c r="D95" s="286"/>
      <c r="E95" s="287">
        <f>E83-M83</f>
        <v>425</v>
      </c>
      <c r="F95" s="321">
        <v>254</v>
      </c>
      <c r="G95" s="298">
        <v>0.34</v>
      </c>
      <c r="H95" s="111">
        <v>0.33</v>
      </c>
      <c r="I95" s="65"/>
      <c r="J95" s="299"/>
      <c r="K95" s="64"/>
      <c r="L95" s="59"/>
      <c r="M95" s="59"/>
      <c r="N95" s="59"/>
    </row>
    <row r="96" spans="1:14" ht="13.5">
      <c r="A96" s="207"/>
      <c r="B96" s="54"/>
      <c r="C96" s="55" t="s">
        <v>248</v>
      </c>
      <c r="D96" s="197">
        <v>1</v>
      </c>
      <c r="E96" s="300">
        <f>E84-M84</f>
        <v>40</v>
      </c>
      <c r="F96" s="167">
        <v>40</v>
      </c>
      <c r="G96" s="222">
        <v>0.05</v>
      </c>
      <c r="H96" s="112">
        <v>0.05</v>
      </c>
      <c r="I96" s="66"/>
      <c r="J96" s="66"/>
      <c r="K96" s="67"/>
      <c r="L96" s="67"/>
      <c r="M96" s="67"/>
      <c r="N96" s="67"/>
    </row>
    <row r="97" spans="1:14" ht="13.5">
      <c r="A97" s="207"/>
      <c r="B97" s="54"/>
      <c r="C97" s="55" t="s">
        <v>132</v>
      </c>
      <c r="D97" s="197">
        <v>2</v>
      </c>
      <c r="E97" s="300">
        <f>E85-M85</f>
        <v>212</v>
      </c>
      <c r="F97" s="167">
        <v>212</v>
      </c>
      <c r="G97" s="222">
        <v>0.28000000000000003</v>
      </c>
      <c r="H97" s="112">
        <v>0.28000000000000003</v>
      </c>
      <c r="I97" s="66"/>
      <c r="J97" s="66"/>
      <c r="K97" s="67"/>
      <c r="L97" s="67"/>
      <c r="M97" s="67"/>
      <c r="N97" s="67"/>
    </row>
    <row r="98" spans="1:14" ht="13.5">
      <c r="A98" s="207"/>
      <c r="B98" s="54"/>
      <c r="C98" s="55" t="s">
        <v>263</v>
      </c>
      <c r="D98" s="197">
        <v>3</v>
      </c>
      <c r="E98" s="300">
        <f>E86-M86</f>
        <v>4</v>
      </c>
      <c r="F98" s="167">
        <v>6</v>
      </c>
      <c r="G98" s="222">
        <v>0.01</v>
      </c>
      <c r="H98" s="112">
        <v>0.01</v>
      </c>
      <c r="I98" s="66"/>
      <c r="J98" s="66"/>
      <c r="K98" s="67"/>
      <c r="L98" s="67"/>
      <c r="M98" s="67"/>
      <c r="N98" s="67"/>
    </row>
    <row r="99" spans="1:14" ht="13.5">
      <c r="A99" s="207"/>
      <c r="B99" s="54"/>
      <c r="C99" s="55" t="s">
        <v>212</v>
      </c>
      <c r="D99" s="197">
        <v>5</v>
      </c>
      <c r="E99" s="300">
        <v>0</v>
      </c>
      <c r="F99" s="167">
        <v>82</v>
      </c>
      <c r="G99" s="222">
        <v>0.11</v>
      </c>
      <c r="H99" s="112">
        <v>0.11</v>
      </c>
      <c r="I99" s="66"/>
      <c r="J99" s="66"/>
      <c r="K99" s="67"/>
      <c r="L99" s="67"/>
      <c r="M99" s="67"/>
      <c r="N99" s="67"/>
    </row>
    <row r="100" spans="1:14" ht="13.5">
      <c r="A100" s="207"/>
      <c r="B100" s="54"/>
      <c r="C100" s="55" t="s">
        <v>185</v>
      </c>
      <c r="D100" s="197">
        <v>6</v>
      </c>
      <c r="E100" s="300">
        <v>0</v>
      </c>
      <c r="F100" s="167">
        <v>-98</v>
      </c>
      <c r="G100" s="222">
        <v>-0.13</v>
      </c>
      <c r="H100" s="112">
        <v>-0.13</v>
      </c>
      <c r="I100" s="66"/>
      <c r="J100" s="66"/>
      <c r="K100" s="67"/>
      <c r="L100" s="67"/>
      <c r="M100" s="67"/>
      <c r="N100" s="67"/>
    </row>
    <row r="101" spans="1:14" ht="14" thickBot="1">
      <c r="A101" s="207"/>
      <c r="B101" s="1101" t="s">
        <v>139</v>
      </c>
      <c r="C101" s="1102"/>
      <c r="D101" s="199"/>
      <c r="E101" s="292">
        <f>SUM(E95:E100)</f>
        <v>681</v>
      </c>
      <c r="F101" s="336">
        <f>SUM(F95:F100)</f>
        <v>496</v>
      </c>
      <c r="G101" s="337">
        <v>0.66</v>
      </c>
      <c r="H101" s="338">
        <v>0.65</v>
      </c>
      <c r="I101" s="68"/>
      <c r="J101" s="59"/>
      <c r="K101" s="59"/>
      <c r="L101" s="59"/>
      <c r="M101" s="59"/>
      <c r="N101" s="60"/>
    </row>
    <row r="102" spans="1:14" ht="14" thickTop="1">
      <c r="A102" s="207"/>
      <c r="B102" s="388"/>
      <c r="C102" s="389"/>
      <c r="D102" s="199"/>
      <c r="E102" s="195"/>
      <c r="F102" s="188"/>
      <c r="G102" s="200"/>
      <c r="H102" s="111"/>
      <c r="I102" s="68"/>
      <c r="J102" s="59"/>
      <c r="K102" s="59"/>
      <c r="L102" s="59"/>
      <c r="M102" s="59"/>
      <c r="N102" s="60"/>
    </row>
    <row r="103" spans="1:14" ht="13.5">
      <c r="A103" s="207"/>
      <c r="B103" s="388"/>
      <c r="C103" s="208" t="s">
        <v>159</v>
      </c>
      <c r="D103" s="197">
        <v>4</v>
      </c>
      <c r="E103" s="195">
        <f>E89-M89</f>
        <v>238</v>
      </c>
      <c r="F103" s="188">
        <v>200</v>
      </c>
      <c r="G103" s="390">
        <v>0.27</v>
      </c>
      <c r="H103" s="391">
        <v>0.27</v>
      </c>
      <c r="I103" s="68"/>
      <c r="J103" s="59"/>
      <c r="K103" s="59"/>
      <c r="L103" s="59"/>
      <c r="M103" s="59"/>
      <c r="N103" s="60"/>
    </row>
    <row r="104" spans="1:14" ht="13.5">
      <c r="A104" s="207"/>
      <c r="B104" s="388"/>
      <c r="C104" s="208"/>
      <c r="D104" s="197"/>
      <c r="E104" s="195"/>
      <c r="F104" s="195"/>
      <c r="G104" s="206"/>
      <c r="H104" s="240"/>
      <c r="I104" s="68"/>
      <c r="J104" s="59"/>
      <c r="K104" s="59"/>
      <c r="L104" s="59"/>
      <c r="M104" s="59"/>
      <c r="N104" s="60"/>
    </row>
    <row r="105" spans="1:14" ht="13.5">
      <c r="A105" s="207"/>
      <c r="B105" s="377" t="s">
        <v>158</v>
      </c>
      <c r="C105" s="208"/>
      <c r="D105" s="197"/>
      <c r="E105" s="380"/>
      <c r="F105" s="380"/>
      <c r="G105" s="383"/>
      <c r="H105" s="384"/>
      <c r="I105" s="68"/>
      <c r="J105" s="59"/>
      <c r="K105" s="59"/>
      <c r="L105" s="59"/>
      <c r="M105" s="59"/>
      <c r="N105" s="60"/>
    </row>
    <row r="106" spans="1:14" ht="6" customHeight="1" thickBot="1">
      <c r="A106" s="207"/>
      <c r="B106" s="56"/>
      <c r="C106" s="57"/>
      <c r="D106" s="58"/>
      <c r="E106" s="57"/>
      <c r="F106" s="57"/>
      <c r="G106" s="223"/>
      <c r="H106" s="304"/>
      <c r="I106" s="59"/>
      <c r="J106" s="59"/>
      <c r="K106" s="59"/>
      <c r="L106" s="59"/>
      <c r="M106" s="59"/>
      <c r="N106" s="60"/>
    </row>
    <row r="107" spans="1:14" ht="13.15" customHeight="1">
      <c r="A107" s="207"/>
      <c r="B107" s="59"/>
      <c r="C107" s="59"/>
      <c r="D107" s="69"/>
      <c r="E107" s="59"/>
      <c r="F107" s="59"/>
      <c r="G107" s="232"/>
      <c r="H107" s="232"/>
      <c r="I107" s="59"/>
      <c r="J107" s="59"/>
      <c r="K107" s="59"/>
      <c r="L107" s="59"/>
      <c r="M107" s="59"/>
      <c r="N107" s="60"/>
    </row>
    <row r="108" spans="1:14" ht="13.5">
      <c r="A108" s="207"/>
      <c r="B108" s="229">
        <v>1</v>
      </c>
      <c r="C108" s="230" t="s">
        <v>249</v>
      </c>
      <c r="D108" s="191"/>
      <c r="E108" s="191"/>
      <c r="F108" s="191"/>
      <c r="G108" s="191"/>
      <c r="H108" s="191"/>
      <c r="I108" s="191"/>
      <c r="J108" s="191"/>
      <c r="K108" s="191"/>
      <c r="L108" s="191"/>
      <c r="M108" s="191"/>
      <c r="N108" s="191"/>
    </row>
    <row r="109" spans="1:14" ht="13.5">
      <c r="A109" s="207"/>
      <c r="B109" s="229">
        <v>2</v>
      </c>
      <c r="C109" s="231" t="s">
        <v>131</v>
      </c>
      <c r="D109" s="190"/>
      <c r="E109" s="190"/>
      <c r="F109" s="190"/>
      <c r="G109" s="190"/>
      <c r="H109" s="190"/>
      <c r="I109" s="190"/>
      <c r="J109" s="190"/>
      <c r="K109" s="190"/>
      <c r="L109" s="190"/>
      <c r="M109" s="190"/>
      <c r="N109" s="190"/>
    </row>
    <row r="110" spans="1:14" ht="13.5">
      <c r="A110" s="207"/>
      <c r="B110" s="229">
        <v>3</v>
      </c>
      <c r="C110" s="231" t="s">
        <v>208</v>
      </c>
      <c r="D110" s="190"/>
      <c r="E110" s="190"/>
      <c r="F110" s="190"/>
      <c r="G110" s="190"/>
      <c r="H110" s="190"/>
      <c r="I110" s="190"/>
      <c r="J110" s="190"/>
      <c r="K110" s="190"/>
      <c r="L110" s="190"/>
      <c r="M110" s="190"/>
      <c r="N110" s="190"/>
    </row>
    <row r="111" spans="1:14" ht="13.5">
      <c r="A111" s="207"/>
      <c r="B111" s="229">
        <v>4</v>
      </c>
      <c r="C111" s="231" t="s">
        <v>186</v>
      </c>
      <c r="D111" s="226"/>
      <c r="E111" s="226"/>
      <c r="F111" s="226"/>
      <c r="G111" s="226"/>
      <c r="H111" s="226"/>
      <c r="I111" s="226"/>
      <c r="J111" s="226"/>
      <c r="K111" s="226"/>
      <c r="L111" s="226"/>
      <c r="M111" s="226"/>
      <c r="N111" s="226"/>
    </row>
    <row r="112" spans="1:14" ht="13.5">
      <c r="A112" s="207"/>
      <c r="B112" s="229">
        <v>5</v>
      </c>
      <c r="C112" s="231" t="s">
        <v>273</v>
      </c>
      <c r="D112" s="226"/>
      <c r="E112" s="226"/>
      <c r="F112" s="226"/>
      <c r="G112" s="226"/>
      <c r="H112" s="226"/>
      <c r="I112" s="226"/>
      <c r="J112" s="226"/>
      <c r="K112" s="226"/>
      <c r="L112" s="226"/>
      <c r="M112" s="226"/>
      <c r="N112" s="226"/>
    </row>
    <row r="113" spans="1:14" ht="24" customHeight="1">
      <c r="A113" s="207"/>
      <c r="B113" s="324">
        <v>6</v>
      </c>
      <c r="C113" s="1104" t="s">
        <v>210</v>
      </c>
      <c r="D113" s="1104"/>
      <c r="E113" s="1104"/>
      <c r="F113" s="1104"/>
      <c r="G113" s="1104"/>
      <c r="H113" s="1104"/>
      <c r="I113" s="1104"/>
      <c r="J113" s="1104"/>
      <c r="K113" s="1104"/>
      <c r="L113" s="1104"/>
      <c r="M113" s="1104"/>
      <c r="N113" s="1104"/>
    </row>
    <row r="114" spans="1:14" ht="50.25" customHeight="1">
      <c r="A114" s="207"/>
      <c r="B114" s="324">
        <v>7</v>
      </c>
      <c r="C114" s="1105" t="s">
        <v>204</v>
      </c>
      <c r="D114" s="1105"/>
      <c r="E114" s="1105"/>
      <c r="F114" s="1105"/>
      <c r="G114" s="1105"/>
      <c r="H114" s="1105"/>
      <c r="I114" s="1105"/>
      <c r="J114" s="1105"/>
      <c r="K114" s="1105"/>
      <c r="L114" s="1105"/>
      <c r="M114" s="1105"/>
      <c r="N114" s="1105"/>
    </row>
    <row r="115" spans="1:14" ht="49.15" customHeight="1">
      <c r="A115" s="207"/>
      <c r="B115" s="324">
        <v>8</v>
      </c>
      <c r="C115" s="1105" t="s">
        <v>202</v>
      </c>
      <c r="D115" s="1105"/>
      <c r="E115" s="1105"/>
      <c r="F115" s="1105"/>
      <c r="G115" s="1105"/>
      <c r="H115" s="1105"/>
      <c r="I115" s="1105"/>
      <c r="J115" s="1105"/>
      <c r="K115" s="1105"/>
      <c r="L115" s="1105"/>
      <c r="M115" s="1105"/>
      <c r="N115" s="332"/>
    </row>
    <row r="116" spans="1:14">
      <c r="A116" s="207"/>
      <c r="B116" s="74"/>
      <c r="C116" s="192"/>
      <c r="D116" s="198"/>
      <c r="E116" s="75"/>
      <c r="F116" s="75"/>
      <c r="G116" s="75"/>
      <c r="H116" s="75"/>
      <c r="I116" s="75"/>
      <c r="J116" s="75"/>
      <c r="K116" s="75"/>
      <c r="L116" s="75"/>
      <c r="M116" s="75"/>
      <c r="N116" s="75"/>
    </row>
    <row r="117" spans="1:14" ht="12" customHeight="1">
      <c r="A117" s="207"/>
      <c r="B117" s="74"/>
      <c r="C117" s="1098" t="s">
        <v>270</v>
      </c>
      <c r="D117" s="1098"/>
      <c r="E117" s="1098"/>
      <c r="F117" s="1098"/>
      <c r="G117" s="1098"/>
      <c r="H117" s="1098"/>
      <c r="I117" s="1098"/>
      <c r="J117" s="1098"/>
      <c r="K117" s="1098"/>
      <c r="L117" s="1098"/>
      <c r="M117" s="1098"/>
      <c r="N117" s="1098"/>
    </row>
  </sheetData>
  <sheetProtection sheet="1" objects="1" scenarios="1" formatCells="0" formatColumns="0" formatRows="0" sort="0" autoFilter="0" pivotTables="0"/>
  <mergeCells count="23">
    <mergeCell ref="C117:N117"/>
    <mergeCell ref="B24:C24"/>
    <mergeCell ref="B19:C19"/>
    <mergeCell ref="B32:C32"/>
    <mergeCell ref="B36:C36"/>
    <mergeCell ref="B44:C44"/>
    <mergeCell ref="B49:C49"/>
    <mergeCell ref="C114:N114"/>
    <mergeCell ref="B57:C57"/>
    <mergeCell ref="B61:C61"/>
    <mergeCell ref="C113:N113"/>
    <mergeCell ref="C115:M115"/>
    <mergeCell ref="B83:C83"/>
    <mergeCell ref="B87:C87"/>
    <mergeCell ref="B95:C95"/>
    <mergeCell ref="B101:C101"/>
    <mergeCell ref="B69:C69"/>
    <mergeCell ref="B75:C75"/>
    <mergeCell ref="B1:N1"/>
    <mergeCell ref="B2:N2"/>
    <mergeCell ref="B3:N3"/>
    <mergeCell ref="B7:C7"/>
    <mergeCell ref="B11:C11"/>
  </mergeCells>
  <pageMargins left="0.7" right="0.7" top="0.25" bottom="0.44" header="0.3" footer="0.3"/>
  <pageSetup scale="60" fitToHeight="2" orientation="landscape" r:id="rId1"/>
  <headerFooter>
    <oddFooter>&amp;LActivision Blizzard, Inc.&amp;R&amp;P of &amp; &amp;N</oddFooter>
  </headerFooter>
  <rowBreaks count="2" manualBreakCount="2">
    <brk id="55" min="1" max="13" man="1"/>
    <brk id="107" min="1"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N65"/>
  <sheetViews>
    <sheetView showGridLines="0" zoomScale="90" zoomScaleNormal="90" zoomScaleSheetLayoutView="115" workbookViewId="0"/>
  </sheetViews>
  <sheetFormatPr defaultColWidth="9.26953125" defaultRowHeight="11.5"/>
  <cols>
    <col min="1" max="1" width="2.7265625" style="49" customWidth="1"/>
    <col min="2" max="2" width="1.453125" style="49" customWidth="1"/>
    <col min="3" max="3" width="51.7265625" style="49" customWidth="1"/>
    <col min="4" max="4" width="3.453125" style="49" customWidth="1"/>
    <col min="5" max="5" width="12.7265625" style="49" customWidth="1"/>
    <col min="6" max="6" width="14.26953125" style="49" customWidth="1"/>
    <col min="7" max="7" width="17.7265625" style="49" customWidth="1"/>
    <col min="8" max="8" width="22.7265625" style="49" customWidth="1"/>
    <col min="9" max="9" width="17.7265625" style="49" customWidth="1"/>
    <col min="10" max="10" width="14.54296875" style="49" customWidth="1"/>
    <col min="11" max="11" width="12.7265625" style="49" customWidth="1"/>
    <col min="12" max="12" width="15.7265625" style="49" customWidth="1"/>
    <col min="13" max="13" width="12.7265625" style="49" customWidth="1"/>
    <col min="14" max="14" width="3.7265625" style="49" customWidth="1"/>
    <col min="15" max="16384" width="9.26953125" style="49"/>
  </cols>
  <sheetData>
    <row r="1" spans="2:14">
      <c r="B1" s="1103" t="s">
        <v>44</v>
      </c>
      <c r="C1" s="1103"/>
      <c r="D1" s="1103"/>
      <c r="E1" s="1103"/>
      <c r="F1" s="1103"/>
      <c r="G1" s="1103"/>
      <c r="H1" s="1103"/>
      <c r="I1" s="1103"/>
      <c r="J1" s="1103"/>
      <c r="K1" s="1103"/>
      <c r="L1" s="1103"/>
      <c r="M1" s="1103"/>
      <c r="N1" s="1103"/>
    </row>
    <row r="2" spans="2:14">
      <c r="B2" s="1103" t="s">
        <v>102</v>
      </c>
      <c r="C2" s="1103"/>
      <c r="D2" s="1103"/>
      <c r="E2" s="1103"/>
      <c r="F2" s="1103"/>
      <c r="G2" s="1103"/>
      <c r="H2" s="1103"/>
      <c r="I2" s="1103"/>
      <c r="J2" s="1103"/>
      <c r="K2" s="1103"/>
      <c r="L2" s="1103"/>
      <c r="M2" s="1103"/>
      <c r="N2" s="1103"/>
    </row>
    <row r="3" spans="2:14">
      <c r="B3" s="1103" t="s">
        <v>53</v>
      </c>
      <c r="C3" s="1103"/>
      <c r="D3" s="1103"/>
      <c r="E3" s="1103"/>
      <c r="F3" s="1103"/>
      <c r="G3" s="1103"/>
      <c r="H3" s="1103"/>
      <c r="I3" s="1103"/>
      <c r="J3" s="1103"/>
      <c r="K3" s="1103"/>
      <c r="L3" s="1103"/>
      <c r="M3" s="1103"/>
      <c r="N3" s="1103"/>
    </row>
    <row r="4" spans="2:14">
      <c r="B4" s="171"/>
      <c r="C4" s="171"/>
      <c r="D4" s="171"/>
      <c r="E4" s="171"/>
      <c r="F4" s="171"/>
      <c r="G4" s="171"/>
      <c r="H4" s="171"/>
      <c r="I4" s="171"/>
      <c r="J4" s="171"/>
      <c r="K4" s="171"/>
      <c r="L4" s="171"/>
      <c r="M4" s="171"/>
    </row>
    <row r="5" spans="2:14">
      <c r="B5" s="50"/>
      <c r="C5" s="51"/>
      <c r="D5" s="52"/>
      <c r="E5" s="51"/>
      <c r="F5" s="51"/>
      <c r="G5" s="52"/>
      <c r="H5" s="52"/>
      <c r="I5" s="52"/>
      <c r="J5" s="52"/>
      <c r="K5" s="53"/>
      <c r="L5" s="53"/>
      <c r="M5" s="53"/>
    </row>
    <row r="6" spans="2:14">
      <c r="B6" s="59"/>
      <c r="C6" s="59"/>
      <c r="D6" s="69"/>
      <c r="E6" s="59"/>
      <c r="F6" s="168"/>
      <c r="G6" s="168"/>
      <c r="H6" s="168"/>
      <c r="I6" s="59"/>
      <c r="J6" s="59"/>
      <c r="K6" s="59"/>
      <c r="L6" s="59"/>
      <c r="M6" s="59"/>
      <c r="N6" s="60"/>
    </row>
    <row r="7" spans="2:14" ht="12" thickBot="1">
      <c r="B7" s="59"/>
      <c r="C7" s="59"/>
      <c r="D7" s="69"/>
      <c r="E7" s="59"/>
      <c r="F7" s="168"/>
      <c r="G7" s="168"/>
      <c r="H7" s="168"/>
      <c r="I7" s="59"/>
      <c r="J7" s="59"/>
      <c r="K7" s="59"/>
      <c r="L7" s="59"/>
      <c r="M7" s="59"/>
      <c r="N7" s="60"/>
    </row>
    <row r="8" spans="2:14" ht="46">
      <c r="B8" s="305" t="s">
        <v>121</v>
      </c>
      <c r="C8" s="70"/>
      <c r="D8" s="297"/>
      <c r="E8" s="293" t="s">
        <v>54</v>
      </c>
      <c r="F8" s="294" t="s">
        <v>160</v>
      </c>
      <c r="G8" s="294" t="s">
        <v>183</v>
      </c>
      <c r="H8" s="294" t="s">
        <v>182</v>
      </c>
      <c r="I8" s="294" t="s">
        <v>184</v>
      </c>
      <c r="J8" s="293" t="s">
        <v>55</v>
      </c>
      <c r="K8" s="293" t="s">
        <v>56</v>
      </c>
      <c r="L8" s="293" t="s">
        <v>57</v>
      </c>
      <c r="M8" s="295" t="s">
        <v>58</v>
      </c>
      <c r="N8" s="207"/>
    </row>
    <row r="9" spans="2:14">
      <c r="B9" s="1099" t="s">
        <v>59</v>
      </c>
      <c r="C9" s="1100"/>
      <c r="D9" s="286"/>
      <c r="E9" s="287">
        <v>990</v>
      </c>
      <c r="F9" s="261">
        <v>179</v>
      </c>
      <c r="G9" s="261">
        <v>62</v>
      </c>
      <c r="H9" s="261">
        <v>71</v>
      </c>
      <c r="I9" s="287">
        <v>25</v>
      </c>
      <c r="J9" s="287">
        <v>159</v>
      </c>
      <c r="K9" s="287">
        <v>189</v>
      </c>
      <c r="L9" s="287">
        <v>109</v>
      </c>
      <c r="M9" s="296">
        <f>SUM(F9:L9)</f>
        <v>794</v>
      </c>
      <c r="N9" s="207"/>
    </row>
    <row r="10" spans="2:14" ht="13.5">
      <c r="B10" s="54"/>
      <c r="C10" s="55" t="s">
        <v>248</v>
      </c>
      <c r="D10" s="197">
        <v>1</v>
      </c>
      <c r="E10" s="288">
        <v>0</v>
      </c>
      <c r="F10" s="289">
        <v>0</v>
      </c>
      <c r="G10" s="289">
        <v>-3</v>
      </c>
      <c r="H10" s="289">
        <v>0</v>
      </c>
      <c r="I10" s="290">
        <v>-2</v>
      </c>
      <c r="J10" s="76">
        <v>-6</v>
      </c>
      <c r="K10" s="76">
        <v>-2</v>
      </c>
      <c r="L10" s="76">
        <v>-15</v>
      </c>
      <c r="M10" s="71">
        <f>SUM(F10:L10)</f>
        <v>-28</v>
      </c>
      <c r="N10" s="207"/>
    </row>
    <row r="11" spans="2:14" ht="13.5">
      <c r="B11" s="54"/>
      <c r="C11" s="55" t="s">
        <v>132</v>
      </c>
      <c r="D11" s="197">
        <v>2</v>
      </c>
      <c r="E11" s="288">
        <v>0</v>
      </c>
      <c r="F11" s="289">
        <v>0</v>
      </c>
      <c r="G11" s="289">
        <v>-1</v>
      </c>
      <c r="H11" s="289">
        <v>0</v>
      </c>
      <c r="I11" s="290">
        <v>0</v>
      </c>
      <c r="J11" s="289">
        <v>0</v>
      </c>
      <c r="K11" s="289">
        <v>0</v>
      </c>
      <c r="L11" s="289">
        <v>0</v>
      </c>
      <c r="M11" s="71">
        <f>SUM(F11:L11)</f>
        <v>-1</v>
      </c>
      <c r="N11" s="207"/>
    </row>
    <row r="12" spans="2:14" ht="12" thickBot="1">
      <c r="B12" s="1101" t="s">
        <v>139</v>
      </c>
      <c r="C12" s="1102"/>
      <c r="D12" s="69"/>
      <c r="E12" s="292">
        <f t="shared" ref="E12:M12" si="0">SUM(E9:E11)</f>
        <v>990</v>
      </c>
      <c r="F12" s="292">
        <f t="shared" si="0"/>
        <v>179</v>
      </c>
      <c r="G12" s="292">
        <f t="shared" si="0"/>
        <v>58</v>
      </c>
      <c r="H12" s="292">
        <f t="shared" si="0"/>
        <v>71</v>
      </c>
      <c r="I12" s="292">
        <f t="shared" si="0"/>
        <v>23</v>
      </c>
      <c r="J12" s="292">
        <f t="shared" si="0"/>
        <v>153</v>
      </c>
      <c r="K12" s="292">
        <f t="shared" si="0"/>
        <v>187</v>
      </c>
      <c r="L12" s="292">
        <f t="shared" si="0"/>
        <v>94</v>
      </c>
      <c r="M12" s="72">
        <f t="shared" si="0"/>
        <v>765</v>
      </c>
      <c r="N12" s="207"/>
    </row>
    <row r="13" spans="2:14" ht="12" thickTop="1">
      <c r="B13" s="193"/>
      <c r="C13" s="194"/>
      <c r="D13" s="69"/>
      <c r="E13" s="195"/>
      <c r="F13" s="195"/>
      <c r="G13" s="195"/>
      <c r="H13" s="195"/>
      <c r="I13" s="195"/>
      <c r="J13" s="195"/>
      <c r="K13" s="195"/>
      <c r="L13" s="195"/>
      <c r="M13" s="196"/>
      <c r="N13" s="207"/>
    </row>
    <row r="14" spans="2:14" ht="13.5">
      <c r="B14" s="193"/>
      <c r="C14" s="208" t="s">
        <v>159</v>
      </c>
      <c r="D14" s="197">
        <v>4</v>
      </c>
      <c r="E14" s="195">
        <v>50</v>
      </c>
      <c r="F14" s="195">
        <v>-4</v>
      </c>
      <c r="G14" s="195">
        <v>36</v>
      </c>
      <c r="H14" s="195">
        <v>10</v>
      </c>
      <c r="I14" s="195">
        <v>-18</v>
      </c>
      <c r="J14" s="195">
        <v>0</v>
      </c>
      <c r="K14" s="195">
        <v>0</v>
      </c>
      <c r="L14" s="195">
        <v>0</v>
      </c>
      <c r="M14" s="196">
        <f>SUM(F14:L14)</f>
        <v>24</v>
      </c>
      <c r="N14" s="238"/>
    </row>
    <row r="15" spans="2:14" ht="13.5">
      <c r="B15" s="193"/>
      <c r="C15" s="208"/>
      <c r="D15" s="197"/>
      <c r="E15" s="195"/>
      <c r="F15" s="195"/>
      <c r="G15" s="195"/>
      <c r="H15" s="195"/>
      <c r="I15" s="195"/>
      <c r="J15" s="195"/>
      <c r="K15" s="195"/>
      <c r="L15" s="195"/>
      <c r="M15" s="196"/>
      <c r="N15" s="238"/>
    </row>
    <row r="16" spans="2:14" ht="13.5">
      <c r="B16" s="377" t="s">
        <v>158</v>
      </c>
      <c r="C16" s="378"/>
      <c r="D16" s="379">
        <v>6</v>
      </c>
      <c r="E16" s="380">
        <f>E12+E14</f>
        <v>1040</v>
      </c>
      <c r="F16" s="380">
        <f t="shared" ref="F16:M16" si="1">F12+F14</f>
        <v>175</v>
      </c>
      <c r="G16" s="380">
        <f t="shared" si="1"/>
        <v>94</v>
      </c>
      <c r="H16" s="380">
        <f t="shared" si="1"/>
        <v>81</v>
      </c>
      <c r="I16" s="380">
        <f t="shared" si="1"/>
        <v>5</v>
      </c>
      <c r="J16" s="380">
        <f t="shared" si="1"/>
        <v>153</v>
      </c>
      <c r="K16" s="380">
        <f t="shared" si="1"/>
        <v>187</v>
      </c>
      <c r="L16" s="380">
        <f t="shared" si="1"/>
        <v>94</v>
      </c>
      <c r="M16" s="381">
        <f t="shared" si="1"/>
        <v>789</v>
      </c>
      <c r="N16" s="207"/>
    </row>
    <row r="17" spans="2:14" ht="5.25" customHeight="1" thickBot="1">
      <c r="B17" s="241"/>
      <c r="C17" s="57"/>
      <c r="D17" s="58"/>
      <c r="E17" s="245"/>
      <c r="F17" s="246"/>
      <c r="G17" s="246"/>
      <c r="H17" s="246"/>
      <c r="I17" s="245"/>
      <c r="J17" s="245"/>
      <c r="K17" s="245"/>
      <c r="L17" s="245"/>
      <c r="M17" s="247"/>
      <c r="N17" s="207"/>
    </row>
    <row r="18" spans="2:14" ht="12.75" customHeight="1" thickBot="1">
      <c r="B18" s="59"/>
      <c r="C18" s="59"/>
      <c r="D18" s="69"/>
      <c r="E18" s="59"/>
      <c r="F18" s="168"/>
      <c r="G18" s="168"/>
      <c r="H18" s="168"/>
      <c r="I18" s="59"/>
      <c r="J18" s="59"/>
      <c r="K18" s="59"/>
      <c r="L18" s="59"/>
      <c r="M18" s="59"/>
      <c r="N18" s="207"/>
    </row>
    <row r="19" spans="2:14" ht="23">
      <c r="B19" s="306" t="str">
        <f>B8</f>
        <v>Three Months Ended September 30, 2015</v>
      </c>
      <c r="C19" s="73"/>
      <c r="D19" s="307"/>
      <c r="E19" s="301" t="s">
        <v>60</v>
      </c>
      <c r="F19" s="302" t="s">
        <v>324</v>
      </c>
      <c r="G19" s="302" t="s">
        <v>61</v>
      </c>
      <c r="H19" s="303" t="s">
        <v>62</v>
      </c>
      <c r="I19" s="62"/>
      <c r="J19" s="63"/>
      <c r="K19" s="64"/>
      <c r="L19" s="59"/>
      <c r="M19" s="59"/>
      <c r="N19" s="207"/>
    </row>
    <row r="20" spans="2:14">
      <c r="B20" s="1099" t="s">
        <v>59</v>
      </c>
      <c r="C20" s="1100"/>
      <c r="D20" s="286"/>
      <c r="E20" s="287">
        <f>E9-M9</f>
        <v>196</v>
      </c>
      <c r="F20" s="261">
        <v>127</v>
      </c>
      <c r="G20" s="298">
        <v>0.17</v>
      </c>
      <c r="H20" s="111">
        <v>0.17</v>
      </c>
      <c r="I20" s="65"/>
      <c r="J20" s="299"/>
      <c r="K20" s="64"/>
      <c r="L20" s="59"/>
      <c r="M20" s="59"/>
      <c r="N20" s="59"/>
    </row>
    <row r="21" spans="2:14" ht="13.5">
      <c r="B21" s="54"/>
      <c r="C21" s="55" t="s">
        <v>248</v>
      </c>
      <c r="D21" s="197">
        <v>1</v>
      </c>
      <c r="E21" s="300">
        <f>E10-M10</f>
        <v>28</v>
      </c>
      <c r="F21" s="167">
        <v>28</v>
      </c>
      <c r="G21" s="222">
        <v>0.04</v>
      </c>
      <c r="H21" s="112">
        <v>0.04</v>
      </c>
      <c r="I21" s="66"/>
      <c r="J21" s="66"/>
      <c r="K21" s="67"/>
      <c r="L21" s="67"/>
      <c r="M21" s="67"/>
      <c r="N21" s="67"/>
    </row>
    <row r="22" spans="2:14" ht="13.5">
      <c r="B22" s="54"/>
      <c r="C22" s="55" t="s">
        <v>132</v>
      </c>
      <c r="D22" s="197">
        <v>2</v>
      </c>
      <c r="E22" s="300">
        <f>E11-M11</f>
        <v>1</v>
      </c>
      <c r="F22" s="167">
        <v>1</v>
      </c>
      <c r="G22" s="222">
        <v>0</v>
      </c>
      <c r="H22" s="112">
        <v>0</v>
      </c>
      <c r="I22" s="66"/>
      <c r="J22" s="66"/>
      <c r="K22" s="67"/>
      <c r="L22" s="67"/>
      <c r="M22" s="67"/>
      <c r="N22" s="67"/>
    </row>
    <row r="23" spans="2:14" ht="13.5">
      <c r="B23" s="54"/>
      <c r="C23" s="55" t="s">
        <v>185</v>
      </c>
      <c r="D23" s="197">
        <v>5</v>
      </c>
      <c r="E23" s="300">
        <v>0</v>
      </c>
      <c r="F23" s="167">
        <v>-9</v>
      </c>
      <c r="G23" s="222">
        <v>-0.01</v>
      </c>
      <c r="H23" s="112">
        <v>-0.01</v>
      </c>
      <c r="I23" s="66"/>
      <c r="J23" s="66"/>
      <c r="K23" s="67"/>
      <c r="L23" s="67"/>
      <c r="M23" s="67"/>
      <c r="N23" s="67"/>
    </row>
    <row r="24" spans="2:14" ht="12" thickBot="1">
      <c r="B24" s="1101" t="s">
        <v>139</v>
      </c>
      <c r="C24" s="1102"/>
      <c r="D24" s="69"/>
      <c r="E24" s="292">
        <f>SUM(E20:E23)</f>
        <v>225</v>
      </c>
      <c r="F24" s="292">
        <f>SUM(F20:F23)</f>
        <v>147</v>
      </c>
      <c r="G24" s="221">
        <f>SUM(G20:G23)</f>
        <v>0.2</v>
      </c>
      <c r="H24" s="239">
        <f>SUM(H20:H23)</f>
        <v>0.2</v>
      </c>
      <c r="I24" s="68"/>
      <c r="J24" s="59"/>
      <c r="K24" s="59"/>
      <c r="L24" s="59"/>
      <c r="M24" s="59"/>
      <c r="N24" s="60"/>
    </row>
    <row r="25" spans="2:14" ht="12" thickTop="1">
      <c r="B25" s="193"/>
      <c r="C25" s="194"/>
      <c r="D25" s="69"/>
      <c r="E25" s="195"/>
      <c r="F25" s="188"/>
      <c r="G25" s="200"/>
      <c r="H25" s="111"/>
      <c r="I25" s="68"/>
      <c r="J25" s="59"/>
      <c r="K25" s="59"/>
      <c r="L25" s="59"/>
      <c r="M25" s="59"/>
      <c r="N25" s="60"/>
    </row>
    <row r="26" spans="2:14" ht="13.5">
      <c r="B26" s="193"/>
      <c r="C26" s="208" t="s">
        <v>159</v>
      </c>
      <c r="D26" s="197">
        <v>4</v>
      </c>
      <c r="E26" s="195">
        <v>26</v>
      </c>
      <c r="F26" s="195">
        <v>11</v>
      </c>
      <c r="G26" s="206">
        <v>0.01</v>
      </c>
      <c r="H26" s="240">
        <v>0.01</v>
      </c>
      <c r="I26" s="68"/>
      <c r="J26" s="59"/>
      <c r="K26" s="59"/>
      <c r="L26" s="59"/>
      <c r="M26" s="59"/>
      <c r="N26" s="60"/>
    </row>
    <row r="27" spans="2:14" ht="13.5">
      <c r="B27" s="193"/>
      <c r="C27" s="208"/>
      <c r="D27" s="197"/>
      <c r="E27" s="195"/>
      <c r="F27" s="195"/>
      <c r="G27" s="206"/>
      <c r="H27" s="240"/>
      <c r="I27" s="68"/>
      <c r="J27" s="59"/>
      <c r="K27" s="59"/>
      <c r="L27" s="59"/>
      <c r="M27" s="59"/>
      <c r="N27" s="60"/>
    </row>
    <row r="28" spans="2:14" ht="13.5">
      <c r="B28" s="377" t="s">
        <v>158</v>
      </c>
      <c r="C28" s="382"/>
      <c r="D28" s="379">
        <v>6</v>
      </c>
      <c r="E28" s="380">
        <f>E24+E26</f>
        <v>251</v>
      </c>
      <c r="F28" s="380">
        <f t="shared" ref="F28:H28" si="2">F24+F26</f>
        <v>158</v>
      </c>
      <c r="G28" s="383">
        <f t="shared" si="2"/>
        <v>0.21000000000000002</v>
      </c>
      <c r="H28" s="384">
        <f t="shared" si="2"/>
        <v>0.21000000000000002</v>
      </c>
      <c r="I28" s="68"/>
      <c r="J28" s="59"/>
      <c r="K28" s="59"/>
      <c r="L28" s="59"/>
      <c r="M28" s="59"/>
      <c r="N28" s="60"/>
    </row>
    <row r="29" spans="2:14" ht="6" customHeight="1" thickBot="1">
      <c r="B29" s="56"/>
      <c r="C29" s="57"/>
      <c r="D29" s="58"/>
      <c r="E29" s="57"/>
      <c r="F29" s="57"/>
      <c r="G29" s="223"/>
      <c r="H29" s="304"/>
      <c r="I29" s="59"/>
      <c r="J29" s="59"/>
      <c r="K29" s="59"/>
      <c r="L29" s="59"/>
      <c r="M29" s="59"/>
      <c r="N29" s="60"/>
    </row>
    <row r="30" spans="2:14" ht="12" thickBot="1">
      <c r="B30" s="59"/>
      <c r="C30" s="59"/>
      <c r="D30" s="69"/>
      <c r="E30" s="59"/>
      <c r="F30" s="168"/>
      <c r="G30" s="168"/>
      <c r="H30" s="168"/>
      <c r="I30" s="59"/>
      <c r="J30" s="59"/>
      <c r="K30" s="59"/>
      <c r="L30" s="59"/>
      <c r="M30" s="59"/>
      <c r="N30" s="60"/>
    </row>
    <row r="31" spans="2:14" ht="46">
      <c r="B31" s="305" t="s">
        <v>122</v>
      </c>
      <c r="C31" s="70"/>
      <c r="D31" s="297"/>
      <c r="E31" s="293" t="s">
        <v>54</v>
      </c>
      <c r="F31" s="294" t="s">
        <v>160</v>
      </c>
      <c r="G31" s="294" t="s">
        <v>183</v>
      </c>
      <c r="H31" s="294" t="s">
        <v>182</v>
      </c>
      <c r="I31" s="294" t="s">
        <v>184</v>
      </c>
      <c r="J31" s="293" t="s">
        <v>55</v>
      </c>
      <c r="K31" s="293" t="s">
        <v>56</v>
      </c>
      <c r="L31" s="293" t="s">
        <v>57</v>
      </c>
      <c r="M31" s="295" t="s">
        <v>58</v>
      </c>
      <c r="N31" s="207"/>
    </row>
    <row r="32" spans="2:14">
      <c r="B32" s="1099" t="s">
        <v>59</v>
      </c>
      <c r="C32" s="1100"/>
      <c r="D32" s="286"/>
      <c r="E32" s="287">
        <v>1353</v>
      </c>
      <c r="F32" s="261">
        <v>343</v>
      </c>
      <c r="G32" s="261">
        <v>98</v>
      </c>
      <c r="H32" s="261">
        <v>82</v>
      </c>
      <c r="I32" s="287">
        <v>15</v>
      </c>
      <c r="J32" s="287">
        <v>193</v>
      </c>
      <c r="K32" s="287">
        <v>289</v>
      </c>
      <c r="L32" s="287">
        <v>83</v>
      </c>
      <c r="M32" s="296">
        <f>SUM(F32:L32)</f>
        <v>1103</v>
      </c>
      <c r="N32" s="207"/>
    </row>
    <row r="33" spans="2:14" ht="13.5">
      <c r="B33" s="54"/>
      <c r="C33" s="55" t="s">
        <v>248</v>
      </c>
      <c r="D33" s="197">
        <v>1</v>
      </c>
      <c r="E33" s="288">
        <v>0</v>
      </c>
      <c r="F33" s="289">
        <v>0</v>
      </c>
      <c r="G33" s="289">
        <v>-5</v>
      </c>
      <c r="H33" s="289">
        <v>0</v>
      </c>
      <c r="I33" s="290">
        <v>0</v>
      </c>
      <c r="J33" s="76">
        <v>-5</v>
      </c>
      <c r="K33" s="76">
        <v>-2</v>
      </c>
      <c r="L33" s="76">
        <v>-10</v>
      </c>
      <c r="M33" s="71">
        <f>SUM(F33:L33)</f>
        <v>-22</v>
      </c>
      <c r="N33" s="207"/>
    </row>
    <row r="34" spans="2:14" ht="13.5">
      <c r="B34" s="54"/>
      <c r="C34" s="55" t="s">
        <v>132</v>
      </c>
      <c r="D34" s="197">
        <v>2</v>
      </c>
      <c r="E34" s="288">
        <v>0</v>
      </c>
      <c r="F34" s="289">
        <v>0</v>
      </c>
      <c r="G34" s="289">
        <v>-7</v>
      </c>
      <c r="H34" s="289">
        <v>0</v>
      </c>
      <c r="I34" s="290">
        <v>0</v>
      </c>
      <c r="J34" s="289">
        <v>0</v>
      </c>
      <c r="K34" s="289">
        <v>0</v>
      </c>
      <c r="L34" s="289">
        <v>0</v>
      </c>
      <c r="M34" s="71">
        <f>SUM(F34:L34)</f>
        <v>-7</v>
      </c>
      <c r="N34" s="207"/>
    </row>
    <row r="35" spans="2:14" ht="13.5">
      <c r="B35" s="54"/>
      <c r="C35" s="55" t="s">
        <v>263</v>
      </c>
      <c r="D35" s="197">
        <v>3</v>
      </c>
      <c r="E35" s="288">
        <v>0</v>
      </c>
      <c r="F35" s="289">
        <v>0</v>
      </c>
      <c r="G35" s="289">
        <v>0</v>
      </c>
      <c r="H35" s="289">
        <v>0</v>
      </c>
      <c r="I35" s="290">
        <v>0</v>
      </c>
      <c r="J35" s="289">
        <v>0</v>
      </c>
      <c r="K35" s="289">
        <v>0</v>
      </c>
      <c r="L35" s="289">
        <v>-5</v>
      </c>
      <c r="M35" s="71">
        <f>SUM(F35:L35)</f>
        <v>-5</v>
      </c>
      <c r="N35" s="207"/>
    </row>
    <row r="36" spans="2:14" ht="12" thickBot="1">
      <c r="B36" s="1101" t="s">
        <v>139</v>
      </c>
      <c r="C36" s="1102"/>
      <c r="D36" s="69"/>
      <c r="E36" s="292">
        <f>SUM(E32:E35)</f>
        <v>1353</v>
      </c>
      <c r="F36" s="292">
        <f t="shared" ref="F36:M36" si="3">SUM(F32:F35)</f>
        <v>343</v>
      </c>
      <c r="G36" s="292">
        <f t="shared" si="3"/>
        <v>86</v>
      </c>
      <c r="H36" s="292">
        <f t="shared" si="3"/>
        <v>82</v>
      </c>
      <c r="I36" s="292">
        <f t="shared" si="3"/>
        <v>15</v>
      </c>
      <c r="J36" s="292">
        <f t="shared" si="3"/>
        <v>188</v>
      </c>
      <c r="K36" s="292">
        <f t="shared" si="3"/>
        <v>287</v>
      </c>
      <c r="L36" s="292">
        <f t="shared" si="3"/>
        <v>68</v>
      </c>
      <c r="M36" s="72">
        <f t="shared" si="3"/>
        <v>1069</v>
      </c>
      <c r="N36" s="207"/>
    </row>
    <row r="37" spans="2:14" ht="12" thickTop="1">
      <c r="B37" s="193"/>
      <c r="C37" s="194"/>
      <c r="D37" s="69"/>
      <c r="E37" s="195"/>
      <c r="F37" s="195"/>
      <c r="G37" s="195"/>
      <c r="H37" s="195"/>
      <c r="I37" s="195"/>
      <c r="J37" s="195"/>
      <c r="K37" s="195"/>
      <c r="L37" s="195"/>
      <c r="M37" s="196"/>
      <c r="N37" s="207"/>
    </row>
    <row r="38" spans="2:14" ht="13.5">
      <c r="B38" s="193"/>
      <c r="C38" s="208" t="s">
        <v>159</v>
      </c>
      <c r="D38" s="197">
        <v>4</v>
      </c>
      <c r="E38" s="195">
        <v>765</v>
      </c>
      <c r="F38" s="195">
        <v>131</v>
      </c>
      <c r="G38" s="195">
        <v>86</v>
      </c>
      <c r="H38" s="195">
        <v>1</v>
      </c>
      <c r="I38" s="195">
        <v>-7</v>
      </c>
      <c r="J38" s="195">
        <v>0</v>
      </c>
      <c r="K38" s="195">
        <v>0</v>
      </c>
      <c r="L38" s="195">
        <v>0</v>
      </c>
      <c r="M38" s="196">
        <f>SUM(F38:L38)</f>
        <v>211</v>
      </c>
      <c r="N38" s="238"/>
    </row>
    <row r="39" spans="2:14" ht="13.5">
      <c r="B39" s="193"/>
      <c r="C39" s="208"/>
      <c r="D39" s="197"/>
      <c r="E39" s="195"/>
      <c r="F39" s="195"/>
      <c r="G39" s="195"/>
      <c r="H39" s="195"/>
      <c r="I39" s="195"/>
      <c r="J39" s="195"/>
      <c r="K39" s="195"/>
      <c r="L39" s="195"/>
      <c r="M39" s="196"/>
      <c r="N39" s="238"/>
    </row>
    <row r="40" spans="2:14" ht="13.5">
      <c r="B40" s="377" t="s">
        <v>158</v>
      </c>
      <c r="C40" s="378"/>
      <c r="D40" s="379">
        <v>6</v>
      </c>
      <c r="E40" s="380">
        <f>E36+E38</f>
        <v>2118</v>
      </c>
      <c r="F40" s="380">
        <f t="shared" ref="F40:M40" si="4">F36+F38</f>
        <v>474</v>
      </c>
      <c r="G40" s="380">
        <f t="shared" si="4"/>
        <v>172</v>
      </c>
      <c r="H40" s="380">
        <f t="shared" si="4"/>
        <v>83</v>
      </c>
      <c r="I40" s="380">
        <f t="shared" si="4"/>
        <v>8</v>
      </c>
      <c r="J40" s="380">
        <f t="shared" si="4"/>
        <v>188</v>
      </c>
      <c r="K40" s="380">
        <f t="shared" si="4"/>
        <v>287</v>
      </c>
      <c r="L40" s="380">
        <f t="shared" si="4"/>
        <v>68</v>
      </c>
      <c r="M40" s="381">
        <f t="shared" si="4"/>
        <v>1280</v>
      </c>
      <c r="N40" s="207"/>
    </row>
    <row r="41" spans="2:14" ht="5.25" customHeight="1" thickBot="1">
      <c r="B41" s="241"/>
      <c r="C41" s="57"/>
      <c r="D41" s="58"/>
      <c r="E41" s="242"/>
      <c r="F41" s="244"/>
      <c r="G41" s="244"/>
      <c r="H41" s="244"/>
      <c r="I41" s="242"/>
      <c r="J41" s="242"/>
      <c r="K41" s="242"/>
      <c r="L41" s="242"/>
      <c r="M41" s="243"/>
      <c r="N41" s="207"/>
    </row>
    <row r="42" spans="2:14" ht="12.75" customHeight="1" thickBot="1">
      <c r="B42" s="59"/>
      <c r="C42" s="59"/>
      <c r="D42" s="69"/>
      <c r="E42" s="59"/>
      <c r="F42" s="168"/>
      <c r="G42" s="168"/>
      <c r="H42" s="168"/>
      <c r="I42" s="59"/>
      <c r="J42" s="59"/>
      <c r="K42" s="59"/>
      <c r="L42" s="59"/>
      <c r="M42" s="59"/>
      <c r="N42" s="207"/>
    </row>
    <row r="43" spans="2:14" ht="23">
      <c r="B43" s="306" t="str">
        <f>B31</f>
        <v>Three Months Ended December 31, 2015</v>
      </c>
      <c r="C43" s="73"/>
      <c r="D43" s="307"/>
      <c r="E43" s="301" t="s">
        <v>60</v>
      </c>
      <c r="F43" s="302" t="s">
        <v>324</v>
      </c>
      <c r="G43" s="302" t="s">
        <v>61</v>
      </c>
      <c r="H43" s="303" t="s">
        <v>62</v>
      </c>
      <c r="I43" s="62"/>
      <c r="J43" s="63"/>
      <c r="K43" s="64"/>
      <c r="L43" s="59"/>
      <c r="M43" s="59"/>
      <c r="N43" s="207"/>
    </row>
    <row r="44" spans="2:14">
      <c r="B44" s="1099" t="s">
        <v>59</v>
      </c>
      <c r="C44" s="1100"/>
      <c r="D44" s="286"/>
      <c r="E44" s="287">
        <f>E32-M32</f>
        <v>250</v>
      </c>
      <c r="F44" s="261">
        <v>159</v>
      </c>
      <c r="G44" s="298">
        <v>0.22</v>
      </c>
      <c r="H44" s="111">
        <v>0.21</v>
      </c>
      <c r="I44" s="65"/>
      <c r="J44" s="299"/>
      <c r="K44" s="64"/>
      <c r="L44" s="59"/>
      <c r="M44" s="59"/>
      <c r="N44" s="59"/>
    </row>
    <row r="45" spans="2:14" ht="13.5">
      <c r="B45" s="54"/>
      <c r="C45" s="55" t="s">
        <v>248</v>
      </c>
      <c r="D45" s="197">
        <v>1</v>
      </c>
      <c r="E45" s="300">
        <v>22</v>
      </c>
      <c r="F45" s="167">
        <v>22</v>
      </c>
      <c r="G45" s="222">
        <v>0.03</v>
      </c>
      <c r="H45" s="112">
        <v>0.03</v>
      </c>
      <c r="I45" s="66"/>
      <c r="J45" s="66"/>
      <c r="K45" s="67"/>
      <c r="L45" s="67"/>
      <c r="M45" s="67"/>
      <c r="N45" s="67"/>
    </row>
    <row r="46" spans="2:14" ht="13.5">
      <c r="B46" s="54"/>
      <c r="C46" s="55" t="s">
        <v>132</v>
      </c>
      <c r="D46" s="197">
        <v>2</v>
      </c>
      <c r="E46" s="300">
        <v>7</v>
      </c>
      <c r="F46" s="167">
        <v>7</v>
      </c>
      <c r="G46" s="222">
        <v>0.01</v>
      </c>
      <c r="H46" s="112">
        <v>0.01</v>
      </c>
      <c r="I46" s="66"/>
      <c r="J46" s="66"/>
      <c r="K46" s="67"/>
      <c r="L46" s="67"/>
      <c r="M46" s="67"/>
      <c r="N46" s="67"/>
    </row>
    <row r="47" spans="2:14" ht="13.5">
      <c r="B47" s="54"/>
      <c r="C47" s="55" t="s">
        <v>263</v>
      </c>
      <c r="D47" s="197">
        <v>3</v>
      </c>
      <c r="E47" s="300">
        <f>E35-M35</f>
        <v>5</v>
      </c>
      <c r="F47" s="167">
        <v>5</v>
      </c>
      <c r="G47" s="222">
        <v>7.0000000000000001E-3</v>
      </c>
      <c r="H47" s="112">
        <v>0.01</v>
      </c>
      <c r="I47" s="66"/>
      <c r="J47" s="66"/>
      <c r="K47" s="67"/>
      <c r="L47" s="67"/>
      <c r="M47" s="67"/>
      <c r="N47" s="67"/>
    </row>
    <row r="48" spans="2:14" ht="13.5">
      <c r="B48" s="54"/>
      <c r="C48" s="55" t="s">
        <v>185</v>
      </c>
      <c r="D48" s="197">
        <v>5</v>
      </c>
      <c r="E48" s="300">
        <v>0</v>
      </c>
      <c r="F48" s="167">
        <v>-9</v>
      </c>
      <c r="G48" s="222">
        <v>-0.02</v>
      </c>
      <c r="H48" s="112">
        <v>-0.01</v>
      </c>
      <c r="I48" s="66"/>
      <c r="J48" s="66"/>
      <c r="K48" s="67"/>
      <c r="L48" s="67"/>
      <c r="M48" s="67"/>
      <c r="N48" s="67"/>
    </row>
    <row r="49" spans="2:14" ht="12" thickBot="1">
      <c r="B49" s="1101" t="s">
        <v>139</v>
      </c>
      <c r="C49" s="1102"/>
      <c r="D49" s="69"/>
      <c r="E49" s="292">
        <f>SUM(E44:E47)</f>
        <v>284</v>
      </c>
      <c r="F49" s="292">
        <f>SUM(F44:F48)</f>
        <v>184</v>
      </c>
      <c r="G49" s="221">
        <f t="shared" ref="G49:H49" si="5">SUM(G44:G48)</f>
        <v>0.24700000000000003</v>
      </c>
      <c r="H49" s="239">
        <f t="shared" si="5"/>
        <v>0.25</v>
      </c>
      <c r="I49" s="68"/>
      <c r="J49" s="59"/>
      <c r="K49" s="59"/>
      <c r="L49" s="59"/>
      <c r="M49" s="59"/>
      <c r="N49" s="60"/>
    </row>
    <row r="50" spans="2:14" ht="12" thickTop="1">
      <c r="B50" s="193"/>
      <c r="C50" s="194"/>
      <c r="D50" s="69"/>
      <c r="E50" s="195"/>
      <c r="F50" s="188"/>
      <c r="G50" s="200"/>
      <c r="H50" s="111"/>
      <c r="I50" s="68"/>
      <c r="J50" s="59"/>
      <c r="K50" s="59"/>
      <c r="L50" s="59"/>
      <c r="M50" s="59"/>
      <c r="N50" s="60"/>
    </row>
    <row r="51" spans="2:14" ht="13.5">
      <c r="B51" s="193"/>
      <c r="C51" s="208" t="s">
        <v>159</v>
      </c>
      <c r="D51" s="197">
        <v>4</v>
      </c>
      <c r="E51" s="195">
        <v>554</v>
      </c>
      <c r="F51" s="195">
        <v>438</v>
      </c>
      <c r="G51" s="206">
        <v>0.59</v>
      </c>
      <c r="H51" s="240">
        <v>0.57999999999999996</v>
      </c>
      <c r="I51" s="68"/>
      <c r="J51" s="59"/>
      <c r="K51" s="59"/>
      <c r="L51" s="59"/>
      <c r="M51" s="59"/>
      <c r="N51" s="60"/>
    </row>
    <row r="52" spans="2:14" ht="13.5">
      <c r="B52" s="193"/>
      <c r="C52" s="208"/>
      <c r="D52" s="197"/>
      <c r="E52" s="195"/>
      <c r="F52" s="195"/>
      <c r="G52" s="206"/>
      <c r="H52" s="240"/>
      <c r="I52" s="68"/>
      <c r="J52" s="59"/>
      <c r="K52" s="59"/>
      <c r="L52" s="59"/>
      <c r="M52" s="59"/>
      <c r="N52" s="60"/>
    </row>
    <row r="53" spans="2:14" ht="13.5">
      <c r="B53" s="377" t="s">
        <v>158</v>
      </c>
      <c r="C53" s="382"/>
      <c r="D53" s="379">
        <v>6</v>
      </c>
      <c r="E53" s="380">
        <f>E49+E51</f>
        <v>838</v>
      </c>
      <c r="F53" s="380">
        <f t="shared" ref="F53:H53" si="6">F49+F51</f>
        <v>622</v>
      </c>
      <c r="G53" s="383">
        <f t="shared" si="6"/>
        <v>0.83699999999999997</v>
      </c>
      <c r="H53" s="384">
        <f t="shared" si="6"/>
        <v>0.83</v>
      </c>
      <c r="I53" s="68"/>
      <c r="J53" s="59"/>
      <c r="K53" s="59"/>
      <c r="L53" s="59"/>
      <c r="M53" s="59"/>
      <c r="N53" s="60"/>
    </row>
    <row r="54" spans="2:14" ht="6" customHeight="1" thickBot="1">
      <c r="B54" s="56"/>
      <c r="C54" s="57"/>
      <c r="D54" s="58"/>
      <c r="E54" s="57"/>
      <c r="F54" s="57"/>
      <c r="G54" s="223"/>
      <c r="H54" s="304"/>
      <c r="I54" s="59"/>
      <c r="J54" s="60"/>
      <c r="K54" s="60"/>
      <c r="L54" s="60"/>
      <c r="M54" s="60"/>
      <c r="N54" s="60"/>
    </row>
    <row r="55" spans="2:14">
      <c r="B55" s="59"/>
      <c r="C55" s="59"/>
      <c r="D55" s="69"/>
      <c r="E55" s="59"/>
      <c r="F55" s="168"/>
      <c r="G55" s="168"/>
      <c r="H55" s="168"/>
      <c r="I55" s="59"/>
      <c r="J55" s="60"/>
      <c r="K55" s="60"/>
      <c r="L55" s="60"/>
      <c r="M55" s="60"/>
      <c r="N55" s="60"/>
    </row>
    <row r="56" spans="2:14" ht="13.5">
      <c r="B56" s="229">
        <v>1</v>
      </c>
      <c r="C56" s="230" t="s">
        <v>249</v>
      </c>
      <c r="D56" s="75"/>
      <c r="E56" s="75"/>
      <c r="F56" s="75"/>
      <c r="G56" s="75"/>
      <c r="H56" s="75"/>
      <c r="I56" s="75"/>
      <c r="J56" s="75"/>
      <c r="K56" s="75"/>
      <c r="L56" s="75"/>
      <c r="M56" s="75"/>
      <c r="N56" s="75"/>
    </row>
    <row r="57" spans="2:14" ht="13.5">
      <c r="B57" s="229">
        <v>2</v>
      </c>
      <c r="C57" s="231" t="s">
        <v>131</v>
      </c>
      <c r="D57" s="201"/>
      <c r="E57" s="201"/>
      <c r="F57" s="201"/>
      <c r="G57" s="201"/>
      <c r="H57" s="201"/>
      <c r="I57" s="201"/>
      <c r="J57" s="201"/>
      <c r="K57" s="201"/>
      <c r="L57" s="201"/>
      <c r="M57" s="201"/>
      <c r="N57" s="201"/>
    </row>
    <row r="58" spans="2:14" ht="13.5">
      <c r="B58" s="229">
        <v>3</v>
      </c>
      <c r="C58" s="231" t="s">
        <v>301</v>
      </c>
      <c r="D58" s="75"/>
      <c r="E58" s="75"/>
      <c r="F58" s="75"/>
      <c r="G58" s="75"/>
      <c r="H58" s="75"/>
      <c r="I58" s="75"/>
      <c r="J58" s="75"/>
      <c r="K58" s="75"/>
      <c r="L58" s="75"/>
      <c r="M58" s="75"/>
      <c r="N58" s="75"/>
    </row>
    <row r="59" spans="2:14" ht="13.5">
      <c r="B59" s="229">
        <v>4</v>
      </c>
      <c r="C59" s="231" t="s">
        <v>186</v>
      </c>
      <c r="D59" s="190"/>
      <c r="E59" s="190"/>
      <c r="F59" s="190"/>
      <c r="G59" s="190"/>
      <c r="H59" s="190"/>
      <c r="I59" s="190"/>
      <c r="J59" s="190"/>
      <c r="K59" s="190"/>
      <c r="L59" s="190"/>
      <c r="M59" s="190"/>
      <c r="N59" s="190"/>
    </row>
    <row r="60" spans="2:14" ht="24" customHeight="1">
      <c r="B60" s="324">
        <v>5</v>
      </c>
      <c r="C60" s="1104" t="s">
        <v>210</v>
      </c>
      <c r="D60" s="1104"/>
      <c r="E60" s="1104"/>
      <c r="F60" s="1104"/>
      <c r="G60" s="1104"/>
      <c r="H60" s="1104"/>
      <c r="I60" s="1104"/>
      <c r="J60" s="1104"/>
      <c r="K60" s="1104"/>
      <c r="L60" s="1104"/>
      <c r="M60" s="1104"/>
      <c r="N60" s="1104"/>
    </row>
    <row r="61" spans="2:14" ht="48.75" customHeight="1">
      <c r="B61" s="324">
        <v>6</v>
      </c>
      <c r="C61" s="1105" t="s">
        <v>269</v>
      </c>
      <c r="D61" s="1105"/>
      <c r="E61" s="1105"/>
      <c r="F61" s="1105"/>
      <c r="G61" s="1105"/>
      <c r="H61" s="1105"/>
      <c r="I61" s="1105"/>
      <c r="J61" s="1105"/>
      <c r="K61" s="1105"/>
      <c r="L61" s="1105"/>
      <c r="M61" s="1105"/>
      <c r="N61" s="1105"/>
    </row>
    <row r="62" spans="2:14" ht="13.5">
      <c r="B62" s="324"/>
      <c r="C62" s="323"/>
      <c r="D62" s="323"/>
      <c r="E62" s="323"/>
      <c r="F62" s="323"/>
      <c r="G62" s="323"/>
      <c r="H62" s="323"/>
      <c r="I62" s="323"/>
      <c r="J62" s="323"/>
      <c r="K62" s="323"/>
      <c r="L62" s="323"/>
      <c r="M62" s="323"/>
      <c r="N62" s="323"/>
    </row>
    <row r="63" spans="2:14" ht="12" customHeight="1">
      <c r="B63" s="74"/>
      <c r="C63" s="1098" t="s">
        <v>270</v>
      </c>
      <c r="D63" s="1098"/>
      <c r="E63" s="1098"/>
      <c r="F63" s="1098"/>
      <c r="G63" s="1098"/>
      <c r="H63" s="1098"/>
      <c r="I63" s="1098"/>
      <c r="J63" s="1098"/>
      <c r="K63" s="1098"/>
      <c r="L63" s="1098"/>
      <c r="M63" s="1098"/>
      <c r="N63" s="1098"/>
    </row>
    <row r="64" spans="2:14">
      <c r="B64" s="207"/>
      <c r="C64" s="207"/>
      <c r="D64" s="207"/>
      <c r="E64" s="207"/>
      <c r="F64" s="207"/>
      <c r="G64" s="207"/>
      <c r="H64" s="207"/>
      <c r="I64" s="207"/>
      <c r="J64" s="207"/>
      <c r="K64" s="207"/>
      <c r="L64" s="207"/>
      <c r="M64" s="207"/>
      <c r="N64" s="207"/>
    </row>
    <row r="65" spans="2:14">
      <c r="B65" s="207"/>
      <c r="C65" s="207"/>
      <c r="D65" s="207"/>
      <c r="E65" s="207"/>
      <c r="F65" s="207"/>
      <c r="G65" s="207"/>
      <c r="H65" s="207"/>
      <c r="I65" s="207"/>
      <c r="J65" s="207"/>
      <c r="K65" s="207"/>
      <c r="L65" s="207"/>
      <c r="M65" s="207"/>
      <c r="N65" s="207"/>
    </row>
  </sheetData>
  <sheetProtection sheet="1" objects="1" scenarios="1" formatCells="0" formatColumns="0" formatRows="0" sort="0" autoFilter="0" pivotTables="0"/>
  <mergeCells count="14">
    <mergeCell ref="B1:N1"/>
    <mergeCell ref="B2:N2"/>
    <mergeCell ref="B3:N3"/>
    <mergeCell ref="C63:N63"/>
    <mergeCell ref="B9:C9"/>
    <mergeCell ref="B12:C12"/>
    <mergeCell ref="B20:C20"/>
    <mergeCell ref="B24:C24"/>
    <mergeCell ref="B32:C32"/>
    <mergeCell ref="B36:C36"/>
    <mergeCell ref="B44:C44"/>
    <mergeCell ref="B49:C49"/>
    <mergeCell ref="C61:N61"/>
    <mergeCell ref="C60:N60"/>
  </mergeCells>
  <pageMargins left="0.7" right="0.7" top="0.25" bottom="0.44" header="0.3" footer="0.3"/>
  <pageSetup scale="61" fitToHeight="0" orientation="landscape" r:id="rId1"/>
  <headerFooter>
    <oddFooter>&amp;LActivision Blizzard, Inc.&amp;R&amp;P of &amp; &amp;N</oddFooter>
  </headerFooter>
  <rowBreaks count="1" manualBreakCount="1">
    <brk id="7"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GridLines="0" zoomScaleNormal="100" zoomScaleSheetLayoutView="100" zoomScalePageLayoutView="68" workbookViewId="0">
      <selection activeCell="B35" sqref="B35"/>
    </sheetView>
  </sheetViews>
  <sheetFormatPr defaultColWidth="8.7265625" defaultRowHeight="11.5"/>
  <cols>
    <col min="1" max="1" width="2.7265625" style="127" customWidth="1"/>
    <col min="2" max="2" width="52.453125" style="1" customWidth="1"/>
    <col min="3" max="3" width="2.7265625" style="1" customWidth="1"/>
    <col min="4" max="4" width="24.26953125" style="127" customWidth="1"/>
    <col min="5" max="5" width="0.54296875" style="127" customWidth="1"/>
    <col min="6" max="6" width="24.26953125" style="127" customWidth="1"/>
    <col min="7" max="11" width="9.7265625" style="127" customWidth="1"/>
    <col min="12" max="12" width="1.453125" style="127" customWidth="1"/>
    <col min="13" max="13" width="9.7265625" style="127" customWidth="1"/>
    <col min="14" max="14" width="1" style="127" customWidth="1"/>
    <col min="15" max="16384" width="8.7265625" style="127"/>
  </cols>
  <sheetData>
    <row r="1" spans="1:14" s="19" customFormat="1" ht="15" customHeight="1" collapsed="1">
      <c r="A1" s="1075" t="s">
        <v>32</v>
      </c>
      <c r="B1" s="1075"/>
      <c r="C1" s="1075"/>
      <c r="D1" s="1075"/>
      <c r="E1" s="1075"/>
      <c r="F1" s="1075"/>
      <c r="G1" s="17"/>
      <c r="H1" s="17"/>
      <c r="I1" s="17"/>
      <c r="J1" s="17"/>
      <c r="K1" s="17"/>
      <c r="L1" s="17"/>
      <c r="M1" s="17"/>
      <c r="N1" s="17"/>
    </row>
    <row r="2" spans="1:14" s="19" customFormat="1" ht="15" customHeight="1">
      <c r="A2" s="1075" t="s">
        <v>178</v>
      </c>
      <c r="B2" s="1075"/>
      <c r="C2" s="1075"/>
      <c r="D2" s="1075"/>
      <c r="E2" s="1075"/>
      <c r="F2" s="1075"/>
      <c r="G2" s="17"/>
      <c r="H2" s="17"/>
      <c r="I2" s="17"/>
      <c r="J2" s="17"/>
      <c r="K2" s="17"/>
      <c r="L2" s="17"/>
      <c r="M2" s="17"/>
      <c r="N2" s="17"/>
    </row>
    <row r="3" spans="1:14" s="19" customFormat="1" ht="15" customHeight="1">
      <c r="A3" s="1075" t="s">
        <v>22</v>
      </c>
      <c r="B3" s="1075"/>
      <c r="C3" s="1075"/>
      <c r="D3" s="1075"/>
      <c r="E3" s="1075"/>
      <c r="F3" s="1075"/>
      <c r="G3" s="234"/>
      <c r="H3" s="234"/>
      <c r="I3" s="234"/>
      <c r="J3" s="234"/>
      <c r="K3" s="234"/>
      <c r="L3" s="234"/>
      <c r="M3" s="234"/>
      <c r="N3" s="234"/>
    </row>
    <row r="4" spans="1:14">
      <c r="A4" s="147"/>
      <c r="B4" s="131"/>
      <c r="C4" s="131"/>
      <c r="D4" s="147"/>
      <c r="E4" s="147"/>
      <c r="F4" s="147"/>
      <c r="G4" s="147"/>
      <c r="H4" s="147"/>
      <c r="I4" s="147"/>
      <c r="J4" s="147"/>
      <c r="K4" s="147"/>
      <c r="L4" s="147"/>
    </row>
    <row r="5" spans="1:14">
      <c r="A5" s="147"/>
      <c r="B5" s="131"/>
      <c r="C5" s="131"/>
      <c r="D5" s="416"/>
      <c r="E5" s="416"/>
      <c r="F5" s="416"/>
      <c r="G5" s="212"/>
      <c r="H5" s="212"/>
      <c r="I5" s="212"/>
      <c r="J5" s="212"/>
      <c r="K5" s="212"/>
      <c r="L5" s="212">
        <v>229</v>
      </c>
      <c r="M5" s="10"/>
    </row>
    <row r="6" spans="1:14" s="249" customFormat="1" ht="12" thickBot="1">
      <c r="A6" s="417"/>
      <c r="B6" s="414"/>
      <c r="C6" s="414"/>
      <c r="D6" s="1076" t="s">
        <v>342</v>
      </c>
      <c r="E6" s="1076"/>
      <c r="F6" s="1076"/>
      <c r="G6" s="248"/>
      <c r="H6" s="248"/>
      <c r="I6" s="248"/>
      <c r="J6" s="248"/>
      <c r="K6" s="248"/>
      <c r="L6" s="248">
        <v>95</v>
      </c>
    </row>
    <row r="7" spans="1:14" s="249" customFormat="1">
      <c r="A7" s="417"/>
      <c r="B7" s="414"/>
      <c r="C7" s="414"/>
      <c r="D7" s="418" t="s">
        <v>163</v>
      </c>
      <c r="E7" s="418"/>
      <c r="F7" s="418" t="s">
        <v>164</v>
      </c>
      <c r="G7" s="248"/>
      <c r="H7" s="248"/>
      <c r="I7" s="248"/>
      <c r="L7" s="248">
        <v>1416</v>
      </c>
    </row>
    <row r="8" spans="1:14" s="249" customFormat="1" ht="12" thickBot="1">
      <c r="A8" s="417"/>
      <c r="B8" s="414"/>
      <c r="C8" s="414"/>
      <c r="D8" s="419">
        <v>43373</v>
      </c>
      <c r="E8" s="418"/>
      <c r="F8" s="419">
        <v>43465</v>
      </c>
      <c r="G8" s="248"/>
      <c r="H8" s="248"/>
      <c r="I8" s="248"/>
      <c r="L8" s="248"/>
    </row>
    <row r="9" spans="1:14">
      <c r="A9" s="147"/>
      <c r="B9" s="131"/>
      <c r="C9" s="131"/>
      <c r="D9" s="404"/>
      <c r="E9" s="404"/>
      <c r="F9" s="404"/>
      <c r="G9" s="158"/>
      <c r="H9" s="158"/>
      <c r="I9" s="158"/>
      <c r="L9" s="158">
        <v>0</v>
      </c>
    </row>
    <row r="10" spans="1:14" ht="13.5">
      <c r="A10" s="234" t="s">
        <v>179</v>
      </c>
      <c r="B10" s="131"/>
      <c r="C10" s="234"/>
      <c r="D10" s="544">
        <v>1490</v>
      </c>
      <c r="E10" s="544"/>
      <c r="F10" s="544">
        <v>7355</v>
      </c>
      <c r="G10" s="158"/>
      <c r="H10" s="158"/>
      <c r="I10" s="158"/>
      <c r="L10" s="158">
        <v>39</v>
      </c>
    </row>
    <row r="11" spans="1:14" ht="13.5">
      <c r="A11" s="234" t="s">
        <v>172</v>
      </c>
      <c r="B11" s="131"/>
      <c r="C11" s="234"/>
      <c r="D11" s="544">
        <v>125</v>
      </c>
      <c r="E11" s="544"/>
      <c r="F11" s="544">
        <v>120</v>
      </c>
      <c r="G11" s="158"/>
      <c r="H11" s="158"/>
      <c r="I11" s="158"/>
      <c r="L11" s="158">
        <v>0</v>
      </c>
    </row>
    <row r="12" spans="1:14">
      <c r="A12" s="147"/>
      <c r="B12" s="131"/>
      <c r="C12" s="131"/>
      <c r="D12" s="545"/>
      <c r="E12" s="545"/>
      <c r="F12" s="545"/>
      <c r="G12" s="158"/>
      <c r="H12" s="158"/>
      <c r="I12" s="158"/>
      <c r="L12" s="158">
        <v>0</v>
      </c>
    </row>
    <row r="13" spans="1:14">
      <c r="A13" s="147"/>
      <c r="B13" s="131"/>
      <c r="C13" s="131"/>
      <c r="D13" s="546"/>
      <c r="E13" s="546"/>
      <c r="F13" s="546"/>
      <c r="G13" s="184"/>
      <c r="H13" s="184"/>
      <c r="I13" s="184"/>
    </row>
    <row r="14" spans="1:14">
      <c r="A14" s="234" t="s">
        <v>161</v>
      </c>
      <c r="B14" s="131"/>
      <c r="C14" s="234"/>
      <c r="D14" s="547">
        <v>0.16</v>
      </c>
      <c r="E14" s="547"/>
      <c r="F14" s="547">
        <v>1.84</v>
      </c>
      <c r="G14" s="184"/>
      <c r="H14" s="184"/>
      <c r="I14" s="184"/>
    </row>
    <row r="15" spans="1:14">
      <c r="A15" s="131" t="s">
        <v>188</v>
      </c>
      <c r="B15" s="131"/>
      <c r="C15" s="131"/>
      <c r="D15" s="546"/>
      <c r="E15" s="546"/>
      <c r="F15" s="546"/>
      <c r="G15" s="184"/>
      <c r="H15" s="184"/>
      <c r="I15" s="184"/>
    </row>
    <row r="16" spans="1:14" ht="13.5">
      <c r="A16" s="147"/>
      <c r="B16" s="422" t="s">
        <v>241</v>
      </c>
      <c r="C16" s="131"/>
      <c r="D16" s="548">
        <v>0.09</v>
      </c>
      <c r="E16" s="548"/>
      <c r="F16" s="548">
        <v>0.34</v>
      </c>
      <c r="G16" s="184"/>
      <c r="H16" s="184"/>
      <c r="I16" s="184"/>
    </row>
    <row r="17" spans="1:9" ht="13.5">
      <c r="A17" s="147"/>
      <c r="B17" s="422" t="s">
        <v>173</v>
      </c>
      <c r="C17" s="131"/>
      <c r="D17" s="548">
        <v>0.11</v>
      </c>
      <c r="E17" s="548"/>
      <c r="F17" s="548">
        <v>0.48</v>
      </c>
      <c r="G17" s="184"/>
      <c r="H17" s="184"/>
      <c r="I17" s="184"/>
    </row>
    <row r="18" spans="1:9" ht="13.5">
      <c r="A18" s="147"/>
      <c r="B18" s="422" t="s">
        <v>303</v>
      </c>
      <c r="C18" s="131"/>
      <c r="D18" s="548">
        <v>0.05</v>
      </c>
      <c r="E18" s="548"/>
      <c r="F18" s="548">
        <v>0.05</v>
      </c>
      <c r="G18" s="184"/>
      <c r="H18" s="184"/>
      <c r="I18" s="184"/>
    </row>
    <row r="19" spans="1:9" ht="13.5">
      <c r="A19" s="147"/>
      <c r="B19" s="422" t="s">
        <v>304</v>
      </c>
      <c r="C19" s="131"/>
      <c r="D19" s="564">
        <v>-0.04</v>
      </c>
      <c r="E19" s="564"/>
      <c r="F19" s="564">
        <v>-0.22</v>
      </c>
      <c r="G19" s="184"/>
      <c r="H19" s="184"/>
      <c r="I19" s="184"/>
    </row>
    <row r="20" spans="1:9" ht="13.5">
      <c r="A20" s="147"/>
      <c r="B20" s="422" t="s">
        <v>339</v>
      </c>
      <c r="C20" s="131"/>
      <c r="D20" s="564">
        <v>0</v>
      </c>
      <c r="E20" s="564"/>
      <c r="F20" s="564">
        <v>-0.03</v>
      </c>
      <c r="G20" s="184"/>
      <c r="H20" s="184"/>
      <c r="I20" s="184"/>
    </row>
    <row r="21" spans="1:9" ht="12" thickBot="1">
      <c r="A21" s="234" t="s">
        <v>162</v>
      </c>
      <c r="B21" s="131"/>
      <c r="C21" s="234"/>
      <c r="D21" s="549">
        <v>0.37</v>
      </c>
      <c r="E21" s="547"/>
      <c r="F21" s="549">
        <v>2.46</v>
      </c>
      <c r="G21" s="184"/>
      <c r="H21" s="184"/>
      <c r="I21" s="184"/>
    </row>
    <row r="22" spans="1:9" ht="12" thickTop="1">
      <c r="A22" s="422"/>
      <c r="B22" s="131"/>
      <c r="C22" s="234"/>
      <c r="D22" s="547"/>
      <c r="E22" s="547"/>
      <c r="F22" s="547"/>
      <c r="G22" s="184"/>
      <c r="H22" s="184"/>
      <c r="I22" s="184"/>
    </row>
    <row r="23" spans="1:9" ht="29.25" customHeight="1">
      <c r="A23" s="1074" t="s">
        <v>340</v>
      </c>
      <c r="B23" s="1074"/>
      <c r="C23" s="234"/>
      <c r="D23" s="547">
        <v>0.1</v>
      </c>
      <c r="E23" s="547"/>
      <c r="F23" s="547">
        <v>0.12</v>
      </c>
      <c r="G23" s="184"/>
      <c r="H23" s="184"/>
      <c r="I23" s="184"/>
    </row>
    <row r="24" spans="1:9">
      <c r="A24" s="415"/>
      <c r="B24" s="415"/>
      <c r="C24" s="234"/>
      <c r="D24" s="421"/>
      <c r="E24" s="421"/>
      <c r="F24" s="421"/>
      <c r="G24" s="184"/>
      <c r="H24" s="184"/>
      <c r="I24" s="184"/>
    </row>
    <row r="25" spans="1:9">
      <c r="A25" s="147"/>
      <c r="B25" s="131"/>
      <c r="C25" s="131"/>
      <c r="D25" s="420"/>
      <c r="E25" s="420"/>
      <c r="F25" s="420"/>
      <c r="G25" s="184"/>
      <c r="H25" s="184"/>
      <c r="I25" s="184"/>
    </row>
    <row r="26" spans="1:9" ht="13.5">
      <c r="A26" s="423">
        <v>1</v>
      </c>
      <c r="B26" s="131" t="s">
        <v>165</v>
      </c>
      <c r="C26" s="131"/>
      <c r="D26" s="147"/>
      <c r="E26" s="147"/>
      <c r="F26" s="147"/>
    </row>
    <row r="27" spans="1:9" ht="13.5">
      <c r="A27" s="423">
        <v>2</v>
      </c>
      <c r="B27" s="131" t="s">
        <v>180</v>
      </c>
      <c r="C27" s="131"/>
      <c r="D27" s="147"/>
      <c r="E27" s="147"/>
      <c r="F27" s="147"/>
    </row>
    <row r="28" spans="1:9" ht="13.5">
      <c r="A28" s="423">
        <v>3</v>
      </c>
      <c r="B28" s="131" t="s">
        <v>242</v>
      </c>
      <c r="C28" s="131"/>
      <c r="D28" s="424"/>
      <c r="E28" s="424"/>
      <c r="F28" s="424"/>
    </row>
    <row r="29" spans="1:9" ht="13.5">
      <c r="A29" s="423">
        <v>4</v>
      </c>
      <c r="B29" s="131" t="s">
        <v>166</v>
      </c>
      <c r="C29" s="131"/>
      <c r="D29" s="147"/>
      <c r="E29" s="147"/>
      <c r="F29" s="147"/>
    </row>
    <row r="30" spans="1:9" ht="13.5">
      <c r="A30" s="425">
        <v>5</v>
      </c>
      <c r="B30" s="1073" t="s">
        <v>305</v>
      </c>
      <c r="C30" s="1073"/>
      <c r="D30" s="1073"/>
      <c r="E30" s="1073"/>
      <c r="F30" s="1073"/>
    </row>
    <row r="31" spans="1:9" ht="25.5" customHeight="1">
      <c r="A31" s="425">
        <v>6</v>
      </c>
      <c r="B31" s="1073" t="s">
        <v>265</v>
      </c>
      <c r="C31" s="1073"/>
      <c r="D31" s="1073"/>
      <c r="E31" s="1073"/>
      <c r="F31" s="1073"/>
    </row>
    <row r="32" spans="1:9" ht="39" customHeight="1">
      <c r="A32" s="425">
        <v>7</v>
      </c>
      <c r="B32" s="1073" t="s">
        <v>341</v>
      </c>
      <c r="C32" s="1073"/>
      <c r="D32" s="1073"/>
      <c r="E32" s="1073"/>
      <c r="F32" s="1073"/>
    </row>
    <row r="33" spans="1:6" ht="24" customHeight="1">
      <c r="A33" s="425">
        <v>8</v>
      </c>
      <c r="B33" s="1073" t="s">
        <v>186</v>
      </c>
      <c r="C33" s="1073"/>
      <c r="D33" s="1073"/>
      <c r="E33" s="1073"/>
      <c r="F33" s="1073"/>
    </row>
    <row r="34" spans="1:6">
      <c r="A34" s="147"/>
      <c r="B34" s="131"/>
      <c r="C34" s="131"/>
      <c r="D34" s="147"/>
      <c r="E34" s="147"/>
      <c r="F34" s="147"/>
    </row>
    <row r="35" spans="1:6">
      <c r="A35" s="131" t="s">
        <v>221</v>
      </c>
      <c r="B35" s="131"/>
      <c r="C35" s="131"/>
      <c r="D35" s="147"/>
      <c r="E35" s="147"/>
      <c r="F35" s="147"/>
    </row>
    <row r="36" spans="1:6">
      <c r="A36" s="147" t="s">
        <v>222</v>
      </c>
      <c r="B36" s="131"/>
      <c r="C36" s="131"/>
      <c r="D36" s="147"/>
      <c r="E36" s="147"/>
      <c r="F36" s="147"/>
    </row>
  </sheetData>
  <sheetProtection sheet="1" objects="1" scenarios="1"/>
  <mergeCells count="9">
    <mergeCell ref="B33:F33"/>
    <mergeCell ref="B31:F31"/>
    <mergeCell ref="A23:B23"/>
    <mergeCell ref="A1:F1"/>
    <mergeCell ref="A2:F2"/>
    <mergeCell ref="A3:F3"/>
    <mergeCell ref="D6:F6"/>
    <mergeCell ref="B30:F30"/>
    <mergeCell ref="B32:F32"/>
  </mergeCells>
  <pageMargins left="0.7" right="0.7" top="0.25" bottom="0.44" header="0.3" footer="0.3"/>
  <pageSetup scale="95"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V867"/>
  <sheetViews>
    <sheetView showGridLines="0" zoomScaleNormal="100" zoomScaleSheetLayoutView="100" zoomScalePageLayoutView="68" workbookViewId="0">
      <pane xSplit="4" ySplit="7" topLeftCell="E8" activePane="bottomRight" state="frozen"/>
      <selection sqref="A1:S1"/>
      <selection pane="topRight" sqref="A1:S1"/>
      <selection pane="bottomLeft" sqref="A1:S1"/>
      <selection pane="bottomRight" activeCell="O16" sqref="O16"/>
    </sheetView>
  </sheetViews>
  <sheetFormatPr defaultColWidth="8.7265625" defaultRowHeight="12.5"/>
  <cols>
    <col min="1" max="3" width="2.7265625" style="1" customWidth="1"/>
    <col min="4" max="4" width="56.453125" style="1" customWidth="1"/>
    <col min="5" max="16" width="9.7265625" style="16" customWidth="1"/>
    <col min="17" max="17" width="1.26953125" style="16" customWidth="1"/>
    <col min="18" max="16384" width="8.7265625" style="16"/>
  </cols>
  <sheetData>
    <row r="1" spans="1:21" s="19" customFormat="1" ht="15" customHeight="1" collapsed="1">
      <c r="A1" s="1080" t="s">
        <v>32</v>
      </c>
      <c r="B1" s="1080"/>
      <c r="C1" s="1080"/>
      <c r="D1" s="1080"/>
      <c r="E1" s="1080"/>
      <c r="F1" s="1080"/>
      <c r="G1" s="1080"/>
      <c r="H1" s="1080"/>
      <c r="I1" s="1080"/>
      <c r="J1" s="1080"/>
      <c r="K1" s="1080"/>
      <c r="L1" s="1080"/>
      <c r="M1" s="1080"/>
      <c r="N1" s="1080"/>
      <c r="O1" s="1080"/>
      <c r="P1" s="1080"/>
      <c r="Q1" s="1080"/>
    </row>
    <row r="2" spans="1:21" s="19" customFormat="1" ht="15" customHeight="1">
      <c r="A2" s="1080" t="s">
        <v>23</v>
      </c>
      <c r="B2" s="1080"/>
      <c r="C2" s="1080"/>
      <c r="D2" s="1080"/>
      <c r="E2" s="1080"/>
      <c r="F2" s="1080"/>
      <c r="G2" s="1080"/>
      <c r="H2" s="1080"/>
      <c r="I2" s="1080"/>
      <c r="J2" s="1080"/>
      <c r="K2" s="1080"/>
      <c r="L2" s="1080"/>
      <c r="M2" s="1080"/>
      <c r="N2" s="1080"/>
      <c r="O2" s="1080"/>
      <c r="P2" s="1080"/>
      <c r="Q2" s="1080"/>
    </row>
    <row r="3" spans="1:21" s="19" customFormat="1" ht="15" customHeight="1">
      <c r="A3" s="1080" t="s">
        <v>22</v>
      </c>
      <c r="B3" s="1080"/>
      <c r="C3" s="1080"/>
      <c r="D3" s="1080"/>
      <c r="E3" s="1080"/>
      <c r="F3" s="1080"/>
      <c r="G3" s="1080"/>
      <c r="H3" s="1080"/>
      <c r="I3" s="1080"/>
      <c r="J3" s="1080"/>
      <c r="K3" s="1080"/>
      <c r="L3" s="1080"/>
      <c r="M3" s="1080"/>
      <c r="N3" s="1080"/>
      <c r="O3" s="1080"/>
      <c r="P3" s="1080"/>
      <c r="Q3" s="1080"/>
      <c r="U3" s="18"/>
    </row>
    <row r="5" spans="1:21" ht="13">
      <c r="A5" s="12" t="s">
        <v>63</v>
      </c>
    </row>
    <row r="6" spans="1:21">
      <c r="B6" s="829"/>
      <c r="C6" s="829"/>
      <c r="D6" s="829"/>
      <c r="E6" s="830" t="s">
        <v>5</v>
      </c>
      <c r="F6" s="830" t="s">
        <v>6</v>
      </c>
      <c r="G6" s="830" t="s">
        <v>3</v>
      </c>
      <c r="H6" s="830" t="s">
        <v>4</v>
      </c>
      <c r="I6" s="830" t="s">
        <v>5</v>
      </c>
      <c r="J6" s="830" t="s">
        <v>6</v>
      </c>
      <c r="K6" s="830" t="s">
        <v>3</v>
      </c>
      <c r="L6" s="830" t="s">
        <v>4</v>
      </c>
      <c r="M6" s="830" t="s">
        <v>5</v>
      </c>
      <c r="N6" s="830" t="s">
        <v>6</v>
      </c>
      <c r="O6" s="95" t="s">
        <v>3</v>
      </c>
      <c r="P6" s="95" t="s">
        <v>4</v>
      </c>
      <c r="Q6" s="220"/>
      <c r="R6" s="95"/>
    </row>
    <row r="7" spans="1:21">
      <c r="A7" s="27"/>
      <c r="B7" s="831"/>
      <c r="C7" s="831"/>
      <c r="D7" s="831"/>
      <c r="E7" s="832" t="s">
        <v>120</v>
      </c>
      <c r="F7" s="832" t="s">
        <v>120</v>
      </c>
      <c r="G7" s="832" t="s">
        <v>126</v>
      </c>
      <c r="H7" s="832" t="s">
        <v>126</v>
      </c>
      <c r="I7" s="832" t="s">
        <v>126</v>
      </c>
      <c r="J7" s="832" t="s">
        <v>126</v>
      </c>
      <c r="K7" s="832" t="s">
        <v>227</v>
      </c>
      <c r="L7" s="832" t="s">
        <v>227</v>
      </c>
      <c r="M7" s="832" t="s">
        <v>227</v>
      </c>
      <c r="N7" s="832" t="s">
        <v>227</v>
      </c>
      <c r="O7" s="96" t="s">
        <v>325</v>
      </c>
      <c r="P7" s="96" t="s">
        <v>325</v>
      </c>
      <c r="Q7" s="219"/>
      <c r="R7" s="96"/>
    </row>
    <row r="8" spans="1:21" ht="5.25" customHeight="1">
      <c r="A8" s="2"/>
      <c r="B8" s="833"/>
      <c r="C8" s="833"/>
      <c r="D8" s="833"/>
      <c r="E8" s="834"/>
      <c r="F8" s="834"/>
      <c r="G8" s="834"/>
      <c r="H8" s="834"/>
      <c r="I8" s="834"/>
      <c r="J8" s="834"/>
      <c r="K8" s="834"/>
      <c r="L8" s="834"/>
      <c r="M8" s="834"/>
      <c r="N8" s="834"/>
      <c r="O8" s="94"/>
      <c r="P8" s="94"/>
    </row>
    <row r="9" spans="1:21">
      <c r="A9" s="4"/>
      <c r="B9" s="835" t="s">
        <v>83</v>
      </c>
      <c r="C9" s="836"/>
      <c r="D9" s="837"/>
      <c r="E9" s="838">
        <v>990</v>
      </c>
      <c r="F9" s="838">
        <v>1353</v>
      </c>
      <c r="G9" s="838">
        <v>1455</v>
      </c>
      <c r="H9" s="838">
        <v>1570</v>
      </c>
      <c r="I9" s="838">
        <v>1568</v>
      </c>
      <c r="J9" s="838">
        <v>2014</v>
      </c>
      <c r="K9" s="838">
        <v>1726</v>
      </c>
      <c r="L9" s="838">
        <v>1631</v>
      </c>
      <c r="M9" s="838">
        <v>1618</v>
      </c>
      <c r="N9" s="838">
        <v>2043</v>
      </c>
      <c r="O9" s="435">
        <v>1965</v>
      </c>
      <c r="P9" s="435">
        <v>1641</v>
      </c>
      <c r="Q9" s="436"/>
      <c r="S9" s="177"/>
      <c r="T9" s="177"/>
    </row>
    <row r="10" spans="1:21">
      <c r="A10" s="4"/>
      <c r="B10" s="835" t="s">
        <v>82</v>
      </c>
      <c r="C10" s="836"/>
      <c r="D10" s="837"/>
      <c r="E10" s="838"/>
      <c r="F10" s="838"/>
      <c r="G10" s="838"/>
      <c r="H10" s="838"/>
      <c r="I10" s="838"/>
      <c r="J10" s="838"/>
      <c r="K10" s="838"/>
      <c r="L10" s="838"/>
      <c r="M10" s="838"/>
      <c r="N10" s="838"/>
      <c r="O10" s="435"/>
      <c r="P10" s="435"/>
      <c r="Q10" s="436"/>
    </row>
    <row r="11" spans="1:21">
      <c r="A11" s="4"/>
      <c r="B11" s="835"/>
      <c r="C11" s="835" t="s">
        <v>143</v>
      </c>
      <c r="D11" s="837"/>
      <c r="E11" s="838"/>
      <c r="F11" s="838"/>
      <c r="G11" s="838"/>
      <c r="H11" s="838"/>
      <c r="I11" s="838"/>
      <c r="J11" s="838"/>
      <c r="K11" s="838"/>
      <c r="L11" s="838"/>
      <c r="M11" s="838"/>
      <c r="N11" s="838"/>
      <c r="O11" s="435"/>
      <c r="P11" s="435"/>
      <c r="Q11" s="436"/>
    </row>
    <row r="12" spans="1:21" s="29" customFormat="1">
      <c r="A12" s="6"/>
      <c r="B12" s="839"/>
      <c r="C12" s="840" t="s">
        <v>145</v>
      </c>
      <c r="D12" s="841"/>
      <c r="E12" s="842">
        <v>179</v>
      </c>
      <c r="F12" s="842">
        <v>343</v>
      </c>
      <c r="G12" s="842">
        <v>169</v>
      </c>
      <c r="H12" s="842">
        <v>149</v>
      </c>
      <c r="I12" s="842">
        <v>111</v>
      </c>
      <c r="J12" s="842">
        <v>313</v>
      </c>
      <c r="K12" s="842">
        <v>143</v>
      </c>
      <c r="L12" s="842">
        <v>130</v>
      </c>
      <c r="M12" s="842">
        <v>149</v>
      </c>
      <c r="N12" s="842">
        <v>310</v>
      </c>
      <c r="O12" s="437">
        <v>162</v>
      </c>
      <c r="P12" s="437">
        <v>126</v>
      </c>
      <c r="Q12" s="438"/>
    </row>
    <row r="13" spans="1:21" s="29" customFormat="1">
      <c r="A13" s="6"/>
      <c r="B13" s="839"/>
      <c r="C13" s="840" t="s">
        <v>146</v>
      </c>
      <c r="D13" s="841"/>
      <c r="E13" s="842">
        <v>62</v>
      </c>
      <c r="F13" s="842">
        <v>98</v>
      </c>
      <c r="G13" s="842">
        <v>128</v>
      </c>
      <c r="H13" s="842">
        <v>80</v>
      </c>
      <c r="I13" s="842">
        <v>42</v>
      </c>
      <c r="J13" s="842">
        <v>80</v>
      </c>
      <c r="K13" s="842">
        <v>88</v>
      </c>
      <c r="L13" s="842">
        <v>75</v>
      </c>
      <c r="M13" s="842">
        <v>37</v>
      </c>
      <c r="N13" s="842">
        <v>101</v>
      </c>
      <c r="O13" s="437">
        <v>146</v>
      </c>
      <c r="P13" s="437">
        <v>49</v>
      </c>
      <c r="Q13" s="438"/>
    </row>
    <row r="14" spans="1:21" s="29" customFormat="1">
      <c r="A14" s="6"/>
      <c r="B14" s="839"/>
      <c r="C14" s="835" t="s">
        <v>144</v>
      </c>
      <c r="D14" s="841"/>
      <c r="E14" s="842"/>
      <c r="F14" s="842"/>
      <c r="G14" s="842"/>
      <c r="H14" s="842"/>
      <c r="I14" s="842"/>
      <c r="J14" s="842"/>
      <c r="K14" s="842"/>
      <c r="L14" s="842"/>
      <c r="M14" s="842"/>
      <c r="N14" s="842"/>
      <c r="O14" s="437"/>
      <c r="P14" s="437"/>
      <c r="Q14" s="438"/>
    </row>
    <row r="15" spans="1:21" s="29" customFormat="1">
      <c r="A15" s="6"/>
      <c r="B15" s="839"/>
      <c r="C15" s="840" t="s">
        <v>147</v>
      </c>
      <c r="D15" s="841"/>
      <c r="E15" s="842">
        <v>71</v>
      </c>
      <c r="F15" s="842">
        <v>82</v>
      </c>
      <c r="G15" s="842">
        <v>142</v>
      </c>
      <c r="H15" s="842">
        <v>241</v>
      </c>
      <c r="I15" s="842">
        <v>237</v>
      </c>
      <c r="J15" s="842">
        <v>230</v>
      </c>
      <c r="K15" s="842">
        <v>232</v>
      </c>
      <c r="L15" s="842">
        <v>236</v>
      </c>
      <c r="M15" s="842">
        <v>249</v>
      </c>
      <c r="N15" s="842">
        <v>268</v>
      </c>
      <c r="O15" s="437">
        <v>270</v>
      </c>
      <c r="P15" s="437">
        <v>250</v>
      </c>
      <c r="Q15" s="438"/>
    </row>
    <row r="16" spans="1:21" s="29" customFormat="1">
      <c r="A16" s="6"/>
      <c r="B16" s="839"/>
      <c r="C16" s="840" t="s">
        <v>146</v>
      </c>
      <c r="D16" s="841"/>
      <c r="E16" s="842">
        <v>25</v>
      </c>
      <c r="F16" s="842">
        <v>15</v>
      </c>
      <c r="G16" s="842">
        <v>52</v>
      </c>
      <c r="H16" s="842">
        <v>128</v>
      </c>
      <c r="I16" s="842">
        <v>139</v>
      </c>
      <c r="J16" s="842">
        <v>153</v>
      </c>
      <c r="K16" s="842">
        <v>122</v>
      </c>
      <c r="L16" s="842">
        <v>120</v>
      </c>
      <c r="M16" s="842">
        <v>117</v>
      </c>
      <c r="N16" s="842">
        <v>124</v>
      </c>
      <c r="O16" s="437">
        <v>84</v>
      </c>
      <c r="P16" s="437">
        <v>85</v>
      </c>
      <c r="Q16" s="438"/>
    </row>
    <row r="17" spans="1:19">
      <c r="A17" s="6"/>
      <c r="B17" s="841"/>
      <c r="C17" s="833" t="s">
        <v>33</v>
      </c>
      <c r="D17" s="841"/>
      <c r="E17" s="843">
        <v>159</v>
      </c>
      <c r="F17" s="843">
        <v>193</v>
      </c>
      <c r="G17" s="843">
        <v>175</v>
      </c>
      <c r="H17" s="843">
        <v>249</v>
      </c>
      <c r="I17" s="843">
        <v>249</v>
      </c>
      <c r="J17" s="843">
        <v>285</v>
      </c>
      <c r="K17" s="843">
        <v>225</v>
      </c>
      <c r="L17" s="843">
        <v>252</v>
      </c>
      <c r="M17" s="843">
        <v>273</v>
      </c>
      <c r="N17" s="843">
        <v>318</v>
      </c>
      <c r="O17" s="439">
        <v>259</v>
      </c>
      <c r="P17" s="439">
        <v>255</v>
      </c>
      <c r="Q17" s="436"/>
    </row>
    <row r="18" spans="1:19">
      <c r="A18" s="6"/>
      <c r="B18" s="841"/>
      <c r="C18" s="833" t="s">
        <v>34</v>
      </c>
      <c r="D18" s="841"/>
      <c r="E18" s="843">
        <v>189</v>
      </c>
      <c r="F18" s="843">
        <v>289</v>
      </c>
      <c r="G18" s="843">
        <v>168</v>
      </c>
      <c r="H18" s="843">
        <v>322</v>
      </c>
      <c r="I18" s="843">
        <v>340</v>
      </c>
      <c r="J18" s="843">
        <v>380</v>
      </c>
      <c r="K18" s="843">
        <v>246</v>
      </c>
      <c r="L18" s="843">
        <v>308</v>
      </c>
      <c r="M18" s="843">
        <v>345</v>
      </c>
      <c r="N18" s="843">
        <v>479</v>
      </c>
      <c r="O18" s="439">
        <v>251</v>
      </c>
      <c r="P18" s="439">
        <v>226</v>
      </c>
      <c r="Q18" s="436"/>
    </row>
    <row r="19" spans="1:19" ht="14">
      <c r="A19" s="6"/>
      <c r="B19" s="841"/>
      <c r="C19" s="833" t="s">
        <v>35</v>
      </c>
      <c r="D19" s="841"/>
      <c r="E19" s="844">
        <v>109</v>
      </c>
      <c r="F19" s="844">
        <v>83</v>
      </c>
      <c r="G19" s="844">
        <v>160</v>
      </c>
      <c r="H19" s="844">
        <v>169</v>
      </c>
      <c r="I19" s="844">
        <v>156</v>
      </c>
      <c r="J19" s="844">
        <v>148</v>
      </c>
      <c r="K19" s="844">
        <v>177</v>
      </c>
      <c r="L19" s="844">
        <v>171</v>
      </c>
      <c r="M19" s="844">
        <v>191</v>
      </c>
      <c r="N19" s="844">
        <v>222</v>
      </c>
      <c r="O19" s="440">
        <v>198</v>
      </c>
      <c r="P19" s="440">
        <v>216</v>
      </c>
      <c r="Q19" s="436"/>
    </row>
    <row r="20" spans="1:19" ht="14">
      <c r="A20" s="6"/>
      <c r="B20" s="841"/>
      <c r="C20" s="841"/>
      <c r="D20" s="841" t="s">
        <v>81</v>
      </c>
      <c r="E20" s="844">
        <f t="shared" ref="E20:G20" si="0">SUM(E12:E19)</f>
        <v>794</v>
      </c>
      <c r="F20" s="844">
        <f t="shared" si="0"/>
        <v>1103</v>
      </c>
      <c r="G20" s="844">
        <f t="shared" si="0"/>
        <v>994</v>
      </c>
      <c r="H20" s="844">
        <f t="shared" ref="H20" si="1">SUM(H12:H19)</f>
        <v>1338</v>
      </c>
      <c r="I20" s="844">
        <f t="shared" ref="I20:N20" si="2">SUM(I12:I19)</f>
        <v>1274</v>
      </c>
      <c r="J20" s="844">
        <f t="shared" si="2"/>
        <v>1589</v>
      </c>
      <c r="K20" s="844">
        <f t="shared" si="2"/>
        <v>1233</v>
      </c>
      <c r="L20" s="844">
        <f t="shared" si="2"/>
        <v>1292</v>
      </c>
      <c r="M20" s="844">
        <f t="shared" si="2"/>
        <v>1361</v>
      </c>
      <c r="N20" s="844">
        <f t="shared" si="2"/>
        <v>1822</v>
      </c>
      <c r="O20" s="440">
        <f t="shared" ref="O20:P20" si="3">SUM(O12:O19)</f>
        <v>1370</v>
      </c>
      <c r="P20" s="440">
        <f t="shared" si="3"/>
        <v>1207</v>
      </c>
      <c r="Q20" s="436"/>
    </row>
    <row r="21" spans="1:19">
      <c r="A21" s="7"/>
      <c r="B21" s="845" t="s">
        <v>1</v>
      </c>
      <c r="C21" s="846"/>
      <c r="D21" s="847"/>
      <c r="E21" s="848">
        <f t="shared" ref="E21:G21" si="4">+E9-E20</f>
        <v>196</v>
      </c>
      <c r="F21" s="848">
        <f t="shared" si="4"/>
        <v>250</v>
      </c>
      <c r="G21" s="848">
        <f t="shared" si="4"/>
        <v>461</v>
      </c>
      <c r="H21" s="848">
        <f t="shared" ref="H21:M21" si="5">+H9-H20</f>
        <v>232</v>
      </c>
      <c r="I21" s="848">
        <f t="shared" si="5"/>
        <v>294</v>
      </c>
      <c r="J21" s="848">
        <f t="shared" si="5"/>
        <v>425</v>
      </c>
      <c r="K21" s="848">
        <f t="shared" si="5"/>
        <v>493</v>
      </c>
      <c r="L21" s="848">
        <f t="shared" si="5"/>
        <v>339</v>
      </c>
      <c r="M21" s="848">
        <f t="shared" si="5"/>
        <v>257</v>
      </c>
      <c r="N21" s="848">
        <f t="shared" ref="N21:O21" si="6">+N9-N20</f>
        <v>221</v>
      </c>
      <c r="O21" s="441">
        <f t="shared" si="6"/>
        <v>595</v>
      </c>
      <c r="P21" s="441">
        <f t="shared" ref="P21" si="7">+P9-P20</f>
        <v>434</v>
      </c>
      <c r="Q21" s="436"/>
    </row>
    <row r="22" spans="1:19">
      <c r="A22" s="8"/>
      <c r="B22" s="849" t="s">
        <v>129</v>
      </c>
      <c r="C22" s="850"/>
      <c r="D22" s="850"/>
      <c r="E22" s="843">
        <v>51</v>
      </c>
      <c r="F22" s="843">
        <v>49</v>
      </c>
      <c r="G22" s="843">
        <v>52</v>
      </c>
      <c r="H22" s="843">
        <v>65</v>
      </c>
      <c r="I22" s="843">
        <v>53</v>
      </c>
      <c r="J22" s="843">
        <v>43</v>
      </c>
      <c r="K22" s="843">
        <v>40</v>
      </c>
      <c r="L22" s="843">
        <v>34</v>
      </c>
      <c r="M22" s="843">
        <v>37</v>
      </c>
      <c r="N22" s="843">
        <v>36</v>
      </c>
      <c r="O22" s="439">
        <v>28</v>
      </c>
      <c r="P22" s="439">
        <v>26</v>
      </c>
      <c r="Q22" s="436"/>
    </row>
    <row r="23" spans="1:19" ht="14">
      <c r="A23" s="8"/>
      <c r="B23" s="849" t="s">
        <v>212</v>
      </c>
      <c r="C23" s="850"/>
      <c r="D23" s="850"/>
      <c r="E23" s="844">
        <v>0</v>
      </c>
      <c r="F23" s="844">
        <v>0</v>
      </c>
      <c r="G23" s="844">
        <v>0</v>
      </c>
      <c r="H23" s="844">
        <v>0</v>
      </c>
      <c r="I23" s="844">
        <v>10</v>
      </c>
      <c r="J23" s="844">
        <v>82</v>
      </c>
      <c r="K23" s="844">
        <v>0</v>
      </c>
      <c r="L23" s="844">
        <v>12</v>
      </c>
      <c r="M23" s="844">
        <v>0</v>
      </c>
      <c r="N23" s="844">
        <v>0</v>
      </c>
      <c r="O23" s="440">
        <v>0</v>
      </c>
      <c r="P23" s="440">
        <v>0</v>
      </c>
      <c r="Q23" s="436"/>
    </row>
    <row r="24" spans="1:19">
      <c r="A24" s="8"/>
      <c r="B24" s="851" t="s">
        <v>117</v>
      </c>
      <c r="C24" s="852"/>
      <c r="D24" s="853"/>
      <c r="E24" s="843">
        <f t="shared" ref="E24:J24" si="8">E21-E22-E23</f>
        <v>145</v>
      </c>
      <c r="F24" s="843">
        <f t="shared" si="8"/>
        <v>201</v>
      </c>
      <c r="G24" s="843">
        <f t="shared" si="8"/>
        <v>409</v>
      </c>
      <c r="H24" s="843">
        <f t="shared" si="8"/>
        <v>167</v>
      </c>
      <c r="I24" s="843">
        <f t="shared" si="8"/>
        <v>231</v>
      </c>
      <c r="J24" s="843">
        <f t="shared" si="8"/>
        <v>300</v>
      </c>
      <c r="K24" s="843">
        <f t="shared" ref="K24:L24" si="9">K21-K22-K23</f>
        <v>453</v>
      </c>
      <c r="L24" s="843">
        <f t="shared" si="9"/>
        <v>293</v>
      </c>
      <c r="M24" s="843">
        <f t="shared" ref="M24:N24" si="10">M21-M22-M23</f>
        <v>220</v>
      </c>
      <c r="N24" s="843">
        <f t="shared" si="10"/>
        <v>185</v>
      </c>
      <c r="O24" s="439">
        <f t="shared" ref="O24:P24" si="11">O21-O22-O23</f>
        <v>567</v>
      </c>
      <c r="P24" s="439">
        <f t="shared" si="11"/>
        <v>408</v>
      </c>
      <c r="Q24" s="436"/>
    </row>
    <row r="25" spans="1:19" ht="15">
      <c r="A25" s="8"/>
      <c r="B25" s="854" t="s">
        <v>192</v>
      </c>
      <c r="C25" s="852"/>
      <c r="D25" s="853"/>
      <c r="E25" s="844">
        <v>18</v>
      </c>
      <c r="F25" s="844">
        <v>42</v>
      </c>
      <c r="G25" s="844">
        <f>73-27</f>
        <v>46</v>
      </c>
      <c r="H25" s="844">
        <f>40-24</f>
        <v>16</v>
      </c>
      <c r="I25" s="844">
        <v>32</v>
      </c>
      <c r="J25" s="844">
        <v>46</v>
      </c>
      <c r="K25" s="844">
        <v>27</v>
      </c>
      <c r="L25" s="844">
        <v>50</v>
      </c>
      <c r="M25" s="844">
        <v>32</v>
      </c>
      <c r="N25" s="844">
        <v>769</v>
      </c>
      <c r="O25" s="440">
        <v>67</v>
      </c>
      <c r="P25" s="440">
        <v>6</v>
      </c>
      <c r="Q25" s="436"/>
    </row>
    <row r="26" spans="1:19" ht="14">
      <c r="A26" s="5"/>
      <c r="B26" s="845" t="s">
        <v>195</v>
      </c>
      <c r="C26" s="836"/>
      <c r="D26" s="836"/>
      <c r="E26" s="855">
        <f t="shared" ref="E26:J26" si="12">E24-E25</f>
        <v>127</v>
      </c>
      <c r="F26" s="855">
        <f t="shared" si="12"/>
        <v>159</v>
      </c>
      <c r="G26" s="855">
        <f t="shared" si="12"/>
        <v>363</v>
      </c>
      <c r="H26" s="855">
        <f t="shared" si="12"/>
        <v>151</v>
      </c>
      <c r="I26" s="855">
        <f t="shared" si="12"/>
        <v>199</v>
      </c>
      <c r="J26" s="855">
        <f t="shared" si="12"/>
        <v>254</v>
      </c>
      <c r="K26" s="855">
        <f t="shared" ref="K26:L26" si="13">K24-K25</f>
        <v>426</v>
      </c>
      <c r="L26" s="855">
        <f t="shared" si="13"/>
        <v>243</v>
      </c>
      <c r="M26" s="855">
        <f t="shared" ref="M26:N26" si="14">M24-M25</f>
        <v>188</v>
      </c>
      <c r="N26" s="855">
        <f t="shared" si="14"/>
        <v>-584</v>
      </c>
      <c r="O26" s="442">
        <f t="shared" ref="O26:P26" si="15">O24-O25</f>
        <v>500</v>
      </c>
      <c r="P26" s="442">
        <f t="shared" si="15"/>
        <v>402</v>
      </c>
      <c r="Q26" s="436"/>
    </row>
    <row r="27" spans="1:19" ht="38.25" customHeight="1">
      <c r="A27" s="6"/>
      <c r="B27" s="1079" t="s">
        <v>138</v>
      </c>
      <c r="C27" s="1079"/>
      <c r="D27" s="1079"/>
      <c r="E27" s="856">
        <v>125</v>
      </c>
      <c r="F27" s="856">
        <v>158</v>
      </c>
      <c r="G27" s="856">
        <v>360</v>
      </c>
      <c r="H27" s="856">
        <v>150</v>
      </c>
      <c r="I27" s="856">
        <v>198</v>
      </c>
      <c r="J27" s="856">
        <v>253</v>
      </c>
      <c r="K27" s="856">
        <v>426</v>
      </c>
      <c r="L27" s="856">
        <v>243</v>
      </c>
      <c r="M27" s="856">
        <v>188</v>
      </c>
      <c r="N27" s="856">
        <v>-584</v>
      </c>
      <c r="O27" s="443">
        <v>500</v>
      </c>
      <c r="P27" s="443">
        <v>402</v>
      </c>
      <c r="Q27" s="444"/>
      <c r="R27" s="176"/>
    </row>
    <row r="28" spans="1:19" ht="24" customHeight="1">
      <c r="A28" s="5"/>
      <c r="B28" s="845"/>
      <c r="C28" s="836"/>
      <c r="D28" s="836"/>
      <c r="E28" s="857"/>
      <c r="F28" s="857"/>
      <c r="G28" s="857"/>
      <c r="H28" s="858"/>
      <c r="I28" s="858"/>
      <c r="J28" s="858"/>
      <c r="K28" s="858"/>
      <c r="L28" s="858"/>
      <c r="M28" s="858"/>
      <c r="N28" s="858"/>
      <c r="O28" s="445"/>
      <c r="P28" s="445"/>
      <c r="Q28" s="436"/>
    </row>
    <row r="29" spans="1:19" ht="13.5">
      <c r="A29" s="20"/>
      <c r="B29" s="859" t="s">
        <v>194</v>
      </c>
      <c r="C29" s="859"/>
      <c r="D29" s="859"/>
      <c r="E29" s="860"/>
      <c r="F29" s="860"/>
      <c r="G29" s="860"/>
      <c r="H29" s="860"/>
      <c r="I29" s="860"/>
      <c r="J29" s="860"/>
      <c r="K29" s="860"/>
      <c r="L29" s="860"/>
      <c r="M29" s="860"/>
      <c r="N29" s="860"/>
      <c r="O29" s="446"/>
      <c r="P29" s="446"/>
      <c r="Q29" s="436"/>
    </row>
    <row r="30" spans="1:19">
      <c r="A30" s="20"/>
      <c r="B30" s="859"/>
      <c r="C30" s="861" t="s">
        <v>28</v>
      </c>
      <c r="D30" s="859"/>
      <c r="E30" s="862">
        <v>0.17</v>
      </c>
      <c r="F30" s="862">
        <v>0.22</v>
      </c>
      <c r="G30" s="862">
        <v>0.49</v>
      </c>
      <c r="H30" s="862">
        <v>0.2</v>
      </c>
      <c r="I30" s="862">
        <v>0.27</v>
      </c>
      <c r="J30" s="862">
        <v>0.34</v>
      </c>
      <c r="K30" s="862">
        <v>0.56999999999999995</v>
      </c>
      <c r="L30" s="862">
        <v>0.32</v>
      </c>
      <c r="M30" s="862">
        <v>0.25</v>
      </c>
      <c r="N30" s="862">
        <v>-0.77</v>
      </c>
      <c r="O30" s="447">
        <v>0.66</v>
      </c>
      <c r="P30" s="447">
        <v>0.53</v>
      </c>
      <c r="Q30" s="436"/>
    </row>
    <row r="31" spans="1:19">
      <c r="A31" s="20"/>
      <c r="B31" s="859"/>
      <c r="C31" s="861" t="s">
        <v>29</v>
      </c>
      <c r="D31" s="859"/>
      <c r="E31" s="862">
        <v>0.17</v>
      </c>
      <c r="F31" s="862">
        <v>0.21</v>
      </c>
      <c r="G31" s="862">
        <v>0.48</v>
      </c>
      <c r="H31" s="862">
        <v>0.2</v>
      </c>
      <c r="I31" s="862">
        <v>0.26</v>
      </c>
      <c r="J31" s="862">
        <v>0.33</v>
      </c>
      <c r="K31" s="862">
        <v>0.56000000000000005</v>
      </c>
      <c r="L31" s="862">
        <v>0.32</v>
      </c>
      <c r="M31" s="862">
        <v>0.25</v>
      </c>
      <c r="N31" s="862">
        <v>-0.77</v>
      </c>
      <c r="O31" s="447">
        <v>0.65</v>
      </c>
      <c r="P31" s="447">
        <v>0.52</v>
      </c>
      <c r="Q31" s="436"/>
      <c r="S31" s="126"/>
    </row>
    <row r="32" spans="1:19" ht="4.1500000000000004" customHeight="1">
      <c r="A32" s="20"/>
      <c r="B32" s="859"/>
      <c r="C32" s="859"/>
      <c r="D32" s="859"/>
      <c r="E32" s="863"/>
      <c r="F32" s="863"/>
      <c r="G32" s="863"/>
      <c r="H32" s="863"/>
      <c r="I32" s="863"/>
      <c r="J32" s="863"/>
      <c r="K32" s="863"/>
      <c r="L32" s="863"/>
      <c r="M32" s="863"/>
      <c r="N32" s="863"/>
      <c r="O32" s="448"/>
      <c r="P32" s="448"/>
      <c r="Q32" s="436"/>
    </row>
    <row r="33" spans="1:19" ht="14.5">
      <c r="A33" s="20"/>
      <c r="B33" s="829" t="s">
        <v>27</v>
      </c>
      <c r="C33" s="864"/>
      <c r="D33" s="859"/>
      <c r="E33" s="865"/>
      <c r="F33" s="865"/>
      <c r="G33" s="865"/>
      <c r="H33" s="865"/>
      <c r="I33" s="865"/>
      <c r="J33" s="865"/>
      <c r="K33" s="865"/>
      <c r="L33" s="865"/>
      <c r="M33" s="865"/>
      <c r="N33" s="865"/>
      <c r="O33" s="449"/>
      <c r="P33" s="449"/>
      <c r="Q33" s="436"/>
      <c r="S33" s="126"/>
    </row>
    <row r="34" spans="1:19">
      <c r="A34" s="20"/>
      <c r="B34" s="859"/>
      <c r="C34" s="866" t="s">
        <v>28</v>
      </c>
      <c r="D34" s="859"/>
      <c r="E34" s="867">
        <v>730</v>
      </c>
      <c r="F34" s="867">
        <v>733</v>
      </c>
      <c r="G34" s="867">
        <v>735</v>
      </c>
      <c r="H34" s="867">
        <v>739</v>
      </c>
      <c r="I34" s="867">
        <v>742</v>
      </c>
      <c r="J34" s="867">
        <v>744</v>
      </c>
      <c r="K34" s="867">
        <v>749</v>
      </c>
      <c r="L34" s="867">
        <v>754</v>
      </c>
      <c r="M34" s="867">
        <v>755</v>
      </c>
      <c r="N34" s="867">
        <v>757</v>
      </c>
      <c r="O34" s="450">
        <v>759</v>
      </c>
      <c r="P34" s="450">
        <v>761</v>
      </c>
      <c r="Q34" s="436"/>
      <c r="S34" s="162"/>
    </row>
    <row r="35" spans="1:19" ht="13.5">
      <c r="A35" s="20"/>
      <c r="B35" s="859"/>
      <c r="C35" s="866" t="s">
        <v>193</v>
      </c>
      <c r="D35" s="859"/>
      <c r="E35" s="867">
        <v>739</v>
      </c>
      <c r="F35" s="867">
        <v>744</v>
      </c>
      <c r="G35" s="867">
        <v>749</v>
      </c>
      <c r="H35" s="867">
        <v>753</v>
      </c>
      <c r="I35" s="867">
        <v>756</v>
      </c>
      <c r="J35" s="867">
        <v>757</v>
      </c>
      <c r="K35" s="867">
        <v>761</v>
      </c>
      <c r="L35" s="867">
        <v>764</v>
      </c>
      <c r="M35" s="867">
        <v>766</v>
      </c>
      <c r="N35" s="867">
        <v>769</v>
      </c>
      <c r="O35" s="450">
        <v>770</v>
      </c>
      <c r="P35" s="450">
        <v>770</v>
      </c>
      <c r="Q35" s="436"/>
      <c r="S35" s="162"/>
    </row>
    <row r="36" spans="1:19" ht="14">
      <c r="A36" s="20"/>
      <c r="B36" s="859"/>
      <c r="C36" s="866" t="s">
        <v>108</v>
      </c>
      <c r="D36" s="859"/>
      <c r="E36" s="868">
        <v>8</v>
      </c>
      <c r="F36" s="868">
        <v>6</v>
      </c>
      <c r="G36" s="868">
        <v>4</v>
      </c>
      <c r="H36" s="868">
        <v>3</v>
      </c>
      <c r="I36" s="868">
        <v>2</v>
      </c>
      <c r="J36" s="868">
        <v>1</v>
      </c>
      <c r="K36" s="868">
        <v>0</v>
      </c>
      <c r="L36" s="868">
        <v>0</v>
      </c>
      <c r="M36" s="868">
        <v>0</v>
      </c>
      <c r="N36" s="868">
        <v>0</v>
      </c>
      <c r="O36" s="451">
        <v>0</v>
      </c>
      <c r="P36" s="451">
        <v>0</v>
      </c>
      <c r="Q36" s="436"/>
      <c r="S36" s="162"/>
    </row>
    <row r="37" spans="1:19">
      <c r="A37" s="20"/>
      <c r="B37" s="859"/>
      <c r="C37" s="866" t="s">
        <v>115</v>
      </c>
      <c r="D37" s="859"/>
      <c r="E37" s="869">
        <f t="shared" ref="E37:F37" si="16">SUM(E35:E36)</f>
        <v>747</v>
      </c>
      <c r="F37" s="869">
        <f t="shared" si="16"/>
        <v>750</v>
      </c>
      <c r="G37" s="869">
        <f t="shared" ref="G37:L37" si="17">SUM(G35:G36)</f>
        <v>753</v>
      </c>
      <c r="H37" s="869">
        <f t="shared" si="17"/>
        <v>756</v>
      </c>
      <c r="I37" s="869">
        <f t="shared" si="17"/>
        <v>758</v>
      </c>
      <c r="J37" s="869">
        <f t="shared" si="17"/>
        <v>758</v>
      </c>
      <c r="K37" s="869">
        <f t="shared" si="17"/>
        <v>761</v>
      </c>
      <c r="L37" s="869">
        <f t="shared" si="17"/>
        <v>764</v>
      </c>
      <c r="M37" s="869">
        <f t="shared" ref="M37:N37" si="18">SUM(M35:M36)</f>
        <v>766</v>
      </c>
      <c r="N37" s="869">
        <f t="shared" si="18"/>
        <v>769</v>
      </c>
      <c r="O37" s="452">
        <f t="shared" ref="O37:P37" si="19">SUM(O35:O36)</f>
        <v>770</v>
      </c>
      <c r="P37" s="452">
        <f t="shared" si="19"/>
        <v>770</v>
      </c>
      <c r="Q37" s="452"/>
      <c r="S37" s="162"/>
    </row>
    <row r="38" spans="1:19">
      <c r="A38" s="20"/>
      <c r="B38" s="859"/>
      <c r="C38" s="866"/>
      <c r="D38" s="859"/>
      <c r="E38" s="869"/>
      <c r="F38" s="869"/>
      <c r="G38" s="869"/>
      <c r="H38" s="869"/>
      <c r="I38" s="869"/>
      <c r="J38" s="869"/>
      <c r="K38" s="869"/>
      <c r="L38" s="869"/>
      <c r="M38" s="869"/>
      <c r="N38" s="869"/>
      <c r="O38" s="452"/>
      <c r="P38" s="452"/>
      <c r="Q38" s="452"/>
      <c r="S38" s="162"/>
    </row>
    <row r="39" spans="1:19">
      <c r="A39" s="20"/>
      <c r="B39" s="859"/>
      <c r="C39" s="866"/>
      <c r="D39" s="859"/>
      <c r="E39" s="870"/>
      <c r="F39" s="870"/>
      <c r="G39" s="870"/>
      <c r="H39" s="870"/>
      <c r="I39" s="870"/>
      <c r="J39" s="870"/>
      <c r="K39" s="870"/>
      <c r="L39" s="870"/>
      <c r="M39" s="870"/>
      <c r="N39" s="870"/>
      <c r="O39" s="453"/>
      <c r="P39" s="453"/>
      <c r="Q39" s="436"/>
    </row>
    <row r="40" spans="1:19" ht="13">
      <c r="A40" s="12" t="s">
        <v>31</v>
      </c>
      <c r="B40" s="859"/>
      <c r="C40" s="866"/>
      <c r="D40" s="859"/>
      <c r="E40" s="871"/>
      <c r="F40" s="871"/>
      <c r="G40" s="871"/>
      <c r="H40" s="871"/>
      <c r="I40" s="871"/>
      <c r="J40" s="871"/>
      <c r="K40" s="871"/>
      <c r="L40" s="871"/>
      <c r="M40" s="871"/>
      <c r="N40" s="871"/>
      <c r="O40" s="454"/>
      <c r="P40" s="454"/>
      <c r="Q40" s="436"/>
    </row>
    <row r="41" spans="1:19">
      <c r="A41" s="20"/>
      <c r="B41" s="859"/>
      <c r="C41" s="866"/>
      <c r="D41" s="859"/>
      <c r="E41" s="830" t="str">
        <f t="shared" ref="E41:G41" si="20">E6</f>
        <v>Q3</v>
      </c>
      <c r="F41" s="830" t="str">
        <f t="shared" si="20"/>
        <v>Q4</v>
      </c>
      <c r="G41" s="830" t="str">
        <f t="shared" si="20"/>
        <v>Q1</v>
      </c>
      <c r="H41" s="830" t="str">
        <f t="shared" ref="H41:I41" si="21">H6</f>
        <v>Q2</v>
      </c>
      <c r="I41" s="830" t="str">
        <f t="shared" si="21"/>
        <v>Q3</v>
      </c>
      <c r="J41" s="830" t="str">
        <f t="shared" ref="J41:K41" si="22">J6</f>
        <v>Q4</v>
      </c>
      <c r="K41" s="830" t="str">
        <f t="shared" si="22"/>
        <v>Q1</v>
      </c>
      <c r="L41" s="830" t="str">
        <f t="shared" ref="L41:M41" si="23">L6</f>
        <v>Q2</v>
      </c>
      <c r="M41" s="830" t="str">
        <f t="shared" si="23"/>
        <v>Q3</v>
      </c>
      <c r="N41" s="830" t="str">
        <f t="shared" ref="N41:O41" si="24">N6</f>
        <v>Q4</v>
      </c>
      <c r="O41" s="455" t="str">
        <f t="shared" si="24"/>
        <v>Q1</v>
      </c>
      <c r="P41" s="455" t="str">
        <f t="shared" ref="P41" si="25">P6</f>
        <v>Q2</v>
      </c>
      <c r="Q41" s="436"/>
    </row>
    <row r="42" spans="1:19">
      <c r="A42" s="20"/>
      <c r="B42" s="859"/>
      <c r="C42" s="866"/>
      <c r="D42" s="859"/>
      <c r="E42" s="832" t="str">
        <f t="shared" ref="E42:G42" si="26">E7</f>
        <v>CY15</v>
      </c>
      <c r="F42" s="832" t="str">
        <f t="shared" si="26"/>
        <v>CY15</v>
      </c>
      <c r="G42" s="832" t="str">
        <f t="shared" si="26"/>
        <v>CY16</v>
      </c>
      <c r="H42" s="832" t="str">
        <f t="shared" ref="H42:I42" si="27">H7</f>
        <v>CY16</v>
      </c>
      <c r="I42" s="832" t="str">
        <f t="shared" si="27"/>
        <v>CY16</v>
      </c>
      <c r="J42" s="832" t="str">
        <f t="shared" ref="J42:K42" si="28">J7</f>
        <v>CY16</v>
      </c>
      <c r="K42" s="832" t="str">
        <f t="shared" si="28"/>
        <v>CY17</v>
      </c>
      <c r="L42" s="832" t="str">
        <f t="shared" ref="L42:M42" si="29">L7</f>
        <v>CY17</v>
      </c>
      <c r="M42" s="832" t="str">
        <f t="shared" si="29"/>
        <v>CY17</v>
      </c>
      <c r="N42" s="832" t="str">
        <f t="shared" ref="N42:O42" si="30">N7</f>
        <v>CY17</v>
      </c>
      <c r="O42" s="456" t="str">
        <f t="shared" si="30"/>
        <v>CY18</v>
      </c>
      <c r="P42" s="456" t="str">
        <f t="shared" ref="P42" si="31">P7</f>
        <v>CY18</v>
      </c>
      <c r="Q42" s="436"/>
    </row>
    <row r="43" spans="1:19" ht="7.5" customHeight="1">
      <c r="A43" s="20"/>
      <c r="B43" s="859"/>
      <c r="C43" s="866"/>
      <c r="D43" s="859"/>
      <c r="E43" s="872"/>
      <c r="F43" s="872"/>
      <c r="G43" s="872"/>
      <c r="H43" s="872"/>
      <c r="I43" s="872"/>
      <c r="J43" s="872"/>
      <c r="K43" s="872"/>
      <c r="L43" s="872"/>
      <c r="M43" s="872"/>
      <c r="N43" s="872"/>
      <c r="O43" s="457"/>
      <c r="P43" s="457"/>
      <c r="Q43" s="436"/>
    </row>
    <row r="44" spans="1:19" ht="16.5" customHeight="1">
      <c r="A44" s="20"/>
      <c r="B44" s="835" t="s">
        <v>82</v>
      </c>
      <c r="C44" s="866"/>
      <c r="D44" s="859"/>
      <c r="E44" s="872"/>
      <c r="F44" s="872"/>
      <c r="G44" s="872"/>
      <c r="H44" s="872"/>
      <c r="I44" s="872"/>
      <c r="J44" s="872"/>
      <c r="K44" s="872"/>
      <c r="L44" s="872"/>
      <c r="M44" s="872"/>
      <c r="N44" s="872"/>
      <c r="O44" s="457"/>
      <c r="P44" s="457"/>
      <c r="Q44" s="436"/>
    </row>
    <row r="45" spans="1:19" ht="16.5" customHeight="1">
      <c r="A45" s="20"/>
      <c r="B45" s="835"/>
      <c r="C45" s="835" t="s">
        <v>143</v>
      </c>
      <c r="D45" s="837"/>
      <c r="E45" s="872"/>
      <c r="F45" s="872"/>
      <c r="G45" s="872"/>
      <c r="H45" s="872"/>
      <c r="I45" s="872"/>
      <c r="J45" s="872"/>
      <c r="K45" s="872"/>
      <c r="L45" s="872"/>
      <c r="M45" s="872"/>
      <c r="N45" s="872"/>
      <c r="O45" s="457"/>
      <c r="P45" s="457"/>
      <c r="Q45" s="436"/>
    </row>
    <row r="46" spans="1:19" s="29" customFormat="1">
      <c r="A46" s="6"/>
      <c r="B46" s="839"/>
      <c r="C46" s="840" t="s">
        <v>145</v>
      </c>
      <c r="D46" s="841"/>
      <c r="E46" s="873">
        <f t="shared" ref="E46:G46" si="32">E12/E$9</f>
        <v>0.18080808080808081</v>
      </c>
      <c r="F46" s="873">
        <f t="shared" si="32"/>
        <v>0.2535107169253511</v>
      </c>
      <c r="G46" s="873">
        <f t="shared" si="32"/>
        <v>0.1161512027491409</v>
      </c>
      <c r="H46" s="873">
        <f t="shared" ref="H46" si="33">H12/H$9</f>
        <v>9.4904458598726121E-2</v>
      </c>
      <c r="I46" s="873">
        <f t="shared" ref="I46:M46" si="34">I12/I$9</f>
        <v>7.0790816326530615E-2</v>
      </c>
      <c r="J46" s="873">
        <f t="shared" si="34"/>
        <v>0.15541211519364448</v>
      </c>
      <c r="K46" s="873">
        <f t="shared" si="34"/>
        <v>8.2850521436848207E-2</v>
      </c>
      <c r="L46" s="873">
        <f t="shared" si="34"/>
        <v>7.9705702023298589E-2</v>
      </c>
      <c r="M46" s="873">
        <f t="shared" si="34"/>
        <v>9.2088998763906055E-2</v>
      </c>
      <c r="N46" s="873">
        <f>N12/N$9</f>
        <v>0.15173764072442486</v>
      </c>
      <c r="O46" s="458">
        <f>O12/O$9</f>
        <v>8.2442748091603055E-2</v>
      </c>
      <c r="P46" s="458">
        <f>P12/P$9</f>
        <v>7.6782449725776969E-2</v>
      </c>
      <c r="Q46" s="438"/>
    </row>
    <row r="47" spans="1:19" s="29" customFormat="1">
      <c r="A47" s="6"/>
      <c r="B47" s="839"/>
      <c r="C47" s="840" t="s">
        <v>146</v>
      </c>
      <c r="D47" s="841"/>
      <c r="E47" s="873">
        <f t="shared" ref="E47:G47" si="35">E13/E$9</f>
        <v>6.2626262626262627E-2</v>
      </c>
      <c r="F47" s="873">
        <f t="shared" si="35"/>
        <v>7.2431633407243165E-2</v>
      </c>
      <c r="G47" s="873">
        <f t="shared" si="35"/>
        <v>8.7972508591065299E-2</v>
      </c>
      <c r="H47" s="873">
        <f t="shared" ref="H47:I47" si="36">H13/H$9</f>
        <v>5.0955414012738856E-2</v>
      </c>
      <c r="I47" s="873">
        <f t="shared" si="36"/>
        <v>2.6785714285714284E-2</v>
      </c>
      <c r="J47" s="873">
        <f t="shared" ref="J47:K47" si="37">J13/J$9</f>
        <v>3.9721946375372394E-2</v>
      </c>
      <c r="K47" s="873">
        <f t="shared" si="37"/>
        <v>5.0984936268829661E-2</v>
      </c>
      <c r="L47" s="873">
        <f t="shared" ref="L47:M47" si="38">L13/L$9</f>
        <v>4.5984058859595341E-2</v>
      </c>
      <c r="M47" s="873">
        <f t="shared" si="38"/>
        <v>2.2867737948084055E-2</v>
      </c>
      <c r="N47" s="873">
        <f t="shared" ref="N47:O47" si="39">N13/N$9</f>
        <v>4.9437102300538424E-2</v>
      </c>
      <c r="O47" s="458">
        <f t="shared" si="39"/>
        <v>7.4300254452926207E-2</v>
      </c>
      <c r="P47" s="458">
        <f t="shared" ref="P47" si="40">P13/P$9</f>
        <v>2.9859841560024376E-2</v>
      </c>
      <c r="Q47" s="438"/>
    </row>
    <row r="48" spans="1:19" s="29" customFormat="1">
      <c r="A48" s="6"/>
      <c r="B48" s="839"/>
      <c r="C48" s="835" t="s">
        <v>144</v>
      </c>
      <c r="D48" s="841"/>
      <c r="E48" s="873"/>
      <c r="F48" s="873"/>
      <c r="G48" s="873"/>
      <c r="H48" s="873"/>
      <c r="I48" s="873"/>
      <c r="J48" s="873"/>
      <c r="K48" s="873"/>
      <c r="L48" s="873"/>
      <c r="M48" s="873"/>
      <c r="N48" s="873"/>
      <c r="O48" s="458"/>
      <c r="P48" s="458"/>
      <c r="Q48" s="438"/>
    </row>
    <row r="49" spans="1:17" s="29" customFormat="1">
      <c r="A49" s="6"/>
      <c r="B49" s="839"/>
      <c r="C49" s="840" t="s">
        <v>147</v>
      </c>
      <c r="D49" s="841"/>
      <c r="E49" s="873">
        <f t="shared" ref="E49:G49" si="41">E15/E$9</f>
        <v>7.1717171717171721E-2</v>
      </c>
      <c r="F49" s="873">
        <f t="shared" si="41"/>
        <v>6.0606060606060608E-2</v>
      </c>
      <c r="G49" s="873">
        <f t="shared" si="41"/>
        <v>9.7594501718213059E-2</v>
      </c>
      <c r="H49" s="873">
        <f t="shared" ref="H49:I49" si="42">H15/H$9</f>
        <v>0.15350318471337579</v>
      </c>
      <c r="I49" s="873">
        <f t="shared" si="42"/>
        <v>0.15114795918367346</v>
      </c>
      <c r="J49" s="873">
        <f t="shared" ref="J49:K49" si="43">J15/J$9</f>
        <v>0.11420059582919563</v>
      </c>
      <c r="K49" s="873">
        <f t="shared" si="43"/>
        <v>0.13441483198146004</v>
      </c>
      <c r="L49" s="873">
        <f t="shared" ref="L49:M49" si="44">L15/L$9</f>
        <v>0.14469650521152666</v>
      </c>
      <c r="M49" s="873">
        <f t="shared" si="44"/>
        <v>0.15389369592089</v>
      </c>
      <c r="N49" s="873">
        <f t="shared" ref="N49:O49" si="45">N15/N$9</f>
        <v>0.1311796377875673</v>
      </c>
      <c r="O49" s="458">
        <f t="shared" si="45"/>
        <v>0.13740458015267176</v>
      </c>
      <c r="P49" s="458">
        <f t="shared" ref="P49" si="46">P15/P$9</f>
        <v>0.15234613040828762</v>
      </c>
      <c r="Q49" s="438"/>
    </row>
    <row r="50" spans="1:17" s="29" customFormat="1">
      <c r="A50" s="6"/>
      <c r="B50" s="839"/>
      <c r="C50" s="840" t="s">
        <v>146</v>
      </c>
      <c r="D50" s="841"/>
      <c r="E50" s="873">
        <f t="shared" ref="E50:G50" si="47">E16/E$9</f>
        <v>2.5252525252525252E-2</v>
      </c>
      <c r="F50" s="873">
        <f t="shared" si="47"/>
        <v>1.1086474501108648E-2</v>
      </c>
      <c r="G50" s="873">
        <f t="shared" si="47"/>
        <v>3.5738831615120273E-2</v>
      </c>
      <c r="H50" s="873">
        <f t="shared" ref="H50:I50" si="48">H16/H$9</f>
        <v>8.1528662420382161E-2</v>
      </c>
      <c r="I50" s="873">
        <f t="shared" si="48"/>
        <v>8.8647959183673464E-2</v>
      </c>
      <c r="J50" s="873">
        <f t="shared" ref="J50:K50" si="49">J16/J$9</f>
        <v>7.5968222442899705E-2</v>
      </c>
      <c r="K50" s="873">
        <f t="shared" si="49"/>
        <v>7.0683661645422946E-2</v>
      </c>
      <c r="L50" s="873">
        <f t="shared" ref="L50:M50" si="50">L16/L$9</f>
        <v>7.3574494175352542E-2</v>
      </c>
      <c r="M50" s="873">
        <f t="shared" si="50"/>
        <v>7.2311495673671206E-2</v>
      </c>
      <c r="N50" s="873">
        <f t="shared" ref="N50:O50" si="51">N16/N$9</f>
        <v>6.0695056289769948E-2</v>
      </c>
      <c r="O50" s="458">
        <f t="shared" si="51"/>
        <v>4.2748091603053436E-2</v>
      </c>
      <c r="P50" s="458">
        <f t="shared" ref="P50" si="52">P16/P$9</f>
        <v>5.1797684338817797E-2</v>
      </c>
      <c r="Q50" s="438"/>
    </row>
    <row r="51" spans="1:17">
      <c r="A51" s="6"/>
      <c r="B51" s="841"/>
      <c r="C51" s="833" t="s">
        <v>33</v>
      </c>
      <c r="D51" s="841"/>
      <c r="E51" s="873">
        <f t="shared" ref="E51:G51" si="53">E17/E$9</f>
        <v>0.16060606060606061</v>
      </c>
      <c r="F51" s="873">
        <f t="shared" si="53"/>
        <v>0.14264597191426459</v>
      </c>
      <c r="G51" s="873">
        <f t="shared" si="53"/>
        <v>0.12027491408934708</v>
      </c>
      <c r="H51" s="873">
        <f t="shared" ref="H51:I51" si="54">H17/H$9</f>
        <v>0.15859872611464967</v>
      </c>
      <c r="I51" s="873">
        <f t="shared" si="54"/>
        <v>0.15880102040816327</v>
      </c>
      <c r="J51" s="873">
        <f t="shared" ref="J51:K51" si="55">J17/J$9</f>
        <v>0.14150943396226415</v>
      </c>
      <c r="K51" s="873">
        <f t="shared" si="55"/>
        <v>0.13035921205098494</v>
      </c>
      <c r="L51" s="873">
        <f t="shared" ref="L51:M51" si="56">L17/L$9</f>
        <v>0.15450643776824036</v>
      </c>
      <c r="M51" s="873">
        <f t="shared" si="56"/>
        <v>0.16872682323856614</v>
      </c>
      <c r="N51" s="873">
        <f t="shared" ref="N51:O51" si="57">N17/N$9</f>
        <v>0.15565345080763582</v>
      </c>
      <c r="O51" s="458">
        <f t="shared" si="57"/>
        <v>0.13180661577608144</v>
      </c>
      <c r="P51" s="458">
        <f t="shared" ref="P51" si="58">P17/P$9</f>
        <v>0.15539305301645337</v>
      </c>
      <c r="Q51" s="436"/>
    </row>
    <row r="52" spans="1:17">
      <c r="A52" s="6"/>
      <c r="B52" s="841"/>
      <c r="C52" s="833" t="s">
        <v>34</v>
      </c>
      <c r="D52" s="841"/>
      <c r="E52" s="873">
        <f t="shared" ref="E52:G52" si="59">E18/E$9</f>
        <v>0.19090909090909092</v>
      </c>
      <c r="F52" s="873">
        <f t="shared" si="59"/>
        <v>0.21359940872135993</v>
      </c>
      <c r="G52" s="873">
        <f t="shared" si="59"/>
        <v>0.1154639175257732</v>
      </c>
      <c r="H52" s="873">
        <f t="shared" ref="H52:I52" si="60">H18/H$9</f>
        <v>0.2050955414012739</v>
      </c>
      <c r="I52" s="873">
        <f t="shared" si="60"/>
        <v>0.21683673469387754</v>
      </c>
      <c r="J52" s="873">
        <f t="shared" ref="J52:K52" si="61">J18/J$9</f>
        <v>0.18867924528301888</v>
      </c>
      <c r="K52" s="873">
        <f t="shared" si="61"/>
        <v>0.1425260718424102</v>
      </c>
      <c r="L52" s="873">
        <f t="shared" ref="L52:M52" si="62">L18/L$9</f>
        <v>0.18884120171673821</v>
      </c>
      <c r="M52" s="873">
        <f t="shared" si="62"/>
        <v>0.21322620519159455</v>
      </c>
      <c r="N52" s="873">
        <f t="shared" ref="N52:O52" si="63">N18/N$9</f>
        <v>0.23445912873225649</v>
      </c>
      <c r="O52" s="458">
        <f t="shared" si="63"/>
        <v>0.12773536895674301</v>
      </c>
      <c r="P52" s="458">
        <f t="shared" ref="P52" si="64">P18/P$9</f>
        <v>0.13772090188909203</v>
      </c>
      <c r="Q52" s="436"/>
    </row>
    <row r="53" spans="1:17" ht="14">
      <c r="A53" s="6"/>
      <c r="B53" s="841"/>
      <c r="C53" s="833" t="s">
        <v>35</v>
      </c>
      <c r="D53" s="841"/>
      <c r="E53" s="874">
        <f t="shared" ref="E53:G53" si="65">E19/E$9</f>
        <v>0.1101010101010101</v>
      </c>
      <c r="F53" s="874">
        <f t="shared" si="65"/>
        <v>6.1345158906134518E-2</v>
      </c>
      <c r="G53" s="874">
        <f t="shared" si="65"/>
        <v>0.10996563573883161</v>
      </c>
      <c r="H53" s="874">
        <f t="shared" ref="H53:I53" si="66">H19/H$9</f>
        <v>0.10764331210191083</v>
      </c>
      <c r="I53" s="874">
        <f t="shared" si="66"/>
        <v>9.9489795918367346E-2</v>
      </c>
      <c r="J53" s="874">
        <f t="shared" ref="J53:K53" si="67">J19/J$9</f>
        <v>7.3485600794438929E-2</v>
      </c>
      <c r="K53" s="874">
        <f t="shared" si="67"/>
        <v>0.10254924681344148</v>
      </c>
      <c r="L53" s="874">
        <f t="shared" ref="L53:M53" si="68">L19/L$9</f>
        <v>0.10484365419987737</v>
      </c>
      <c r="M53" s="874">
        <f t="shared" si="68"/>
        <v>0.1180469715698393</v>
      </c>
      <c r="N53" s="874">
        <f t="shared" ref="N53:O53" si="69">N19/N$9</f>
        <v>0.10866372980910426</v>
      </c>
      <c r="O53" s="459">
        <f t="shared" si="69"/>
        <v>0.10076335877862595</v>
      </c>
      <c r="P53" s="459">
        <f t="shared" ref="P53" si="70">P19/P$9</f>
        <v>0.13162705667276051</v>
      </c>
      <c r="Q53" s="436"/>
    </row>
    <row r="54" spans="1:17" ht="14">
      <c r="A54" s="6"/>
      <c r="B54" s="841"/>
      <c r="C54" s="841"/>
      <c r="D54" s="841" t="s">
        <v>81</v>
      </c>
      <c r="E54" s="874">
        <f t="shared" ref="E54:G54" si="71">E20/E$9</f>
        <v>0.80202020202020197</v>
      </c>
      <c r="F54" s="874">
        <f t="shared" si="71"/>
        <v>0.81522542498152251</v>
      </c>
      <c r="G54" s="874">
        <f t="shared" si="71"/>
        <v>0.68316151202749142</v>
      </c>
      <c r="H54" s="874">
        <f t="shared" ref="H54:I54" si="72">H20/H$9</f>
        <v>0.85222929936305736</v>
      </c>
      <c r="I54" s="874">
        <f t="shared" si="72"/>
        <v>0.8125</v>
      </c>
      <c r="J54" s="874">
        <f t="shared" ref="J54:K54" si="73">J20/J$9</f>
        <v>0.78897715988083417</v>
      </c>
      <c r="K54" s="874">
        <f t="shared" si="73"/>
        <v>0.7143684820393974</v>
      </c>
      <c r="L54" s="874">
        <f t="shared" ref="L54:M54" si="74">L20/L$9</f>
        <v>0.79215205395462907</v>
      </c>
      <c r="M54" s="874">
        <f t="shared" si="74"/>
        <v>0.84116192830655134</v>
      </c>
      <c r="N54" s="874">
        <f t="shared" ref="N54:O54" si="75">N20/N$9</f>
        <v>0.89182574645129709</v>
      </c>
      <c r="O54" s="459">
        <f t="shared" si="75"/>
        <v>0.69720101781170485</v>
      </c>
      <c r="P54" s="459">
        <f t="shared" ref="P54" si="76">P20/P$9</f>
        <v>0.7355271176112127</v>
      </c>
      <c r="Q54" s="436"/>
    </row>
    <row r="55" spans="1:17">
      <c r="A55" s="7"/>
      <c r="B55" s="845" t="s">
        <v>1</v>
      </c>
      <c r="C55" s="846"/>
      <c r="D55" s="847"/>
      <c r="E55" s="875">
        <f t="shared" ref="E55:G55" si="77">E21/E$9</f>
        <v>0.19797979797979798</v>
      </c>
      <c r="F55" s="875">
        <f t="shared" si="77"/>
        <v>0.18477457501847747</v>
      </c>
      <c r="G55" s="875">
        <f t="shared" si="77"/>
        <v>0.31683848797250858</v>
      </c>
      <c r="H55" s="875">
        <f t="shared" ref="H55:I55" si="78">H21/H$9</f>
        <v>0.14777070063694267</v>
      </c>
      <c r="I55" s="875">
        <f t="shared" si="78"/>
        <v>0.1875</v>
      </c>
      <c r="J55" s="875">
        <f t="shared" ref="J55:O55" si="79">J21/J$9</f>
        <v>0.21102284011916583</v>
      </c>
      <c r="K55" s="875">
        <f t="shared" si="79"/>
        <v>0.28563151796060254</v>
      </c>
      <c r="L55" s="875">
        <f t="shared" si="79"/>
        <v>0.20784794604537093</v>
      </c>
      <c r="M55" s="875">
        <f t="shared" si="79"/>
        <v>0.15883807169344871</v>
      </c>
      <c r="N55" s="875">
        <f t="shared" si="79"/>
        <v>0.10817425354870289</v>
      </c>
      <c r="O55" s="460">
        <f t="shared" si="79"/>
        <v>0.30279898218829515</v>
      </c>
      <c r="P55" s="460">
        <f t="shared" ref="P55" si="80">P21/P$9</f>
        <v>0.2644728823887873</v>
      </c>
      <c r="Q55" s="436"/>
    </row>
    <row r="56" spans="1:17">
      <c r="A56" s="8"/>
      <c r="B56" s="849" t="s">
        <v>129</v>
      </c>
      <c r="C56" s="853"/>
      <c r="D56" s="853"/>
      <c r="E56" s="873">
        <f t="shared" ref="E56:G57" si="81">E22/E$9</f>
        <v>5.1515151515151514E-2</v>
      </c>
      <c r="F56" s="873">
        <f t="shared" si="81"/>
        <v>3.6215816703621583E-2</v>
      </c>
      <c r="G56" s="873">
        <f t="shared" si="81"/>
        <v>3.5738831615120273E-2</v>
      </c>
      <c r="H56" s="873">
        <f t="shared" ref="H56:I57" si="82">H22/H$9</f>
        <v>4.1401273885350316E-2</v>
      </c>
      <c r="I56" s="873">
        <f t="shared" si="82"/>
        <v>3.3801020408163268E-2</v>
      </c>
      <c r="J56" s="873">
        <f t="shared" ref="J56:K56" si="83">J22/J$9</f>
        <v>2.1350546176762662E-2</v>
      </c>
      <c r="K56" s="873">
        <f t="shared" si="83"/>
        <v>2.3174971031286212E-2</v>
      </c>
      <c r="L56" s="873">
        <f t="shared" ref="L56:M56" si="84">L22/L$9</f>
        <v>2.0846106683016553E-2</v>
      </c>
      <c r="M56" s="873">
        <f t="shared" si="84"/>
        <v>2.2867737948084055E-2</v>
      </c>
      <c r="N56" s="873">
        <f t="shared" ref="N56:O56" si="85">N22/N$9</f>
        <v>1.7621145374449341E-2</v>
      </c>
      <c r="O56" s="458">
        <f t="shared" si="85"/>
        <v>1.4249363867684479E-2</v>
      </c>
      <c r="P56" s="458">
        <f t="shared" ref="P56" si="86">P22/P$9</f>
        <v>1.5843997562461912E-2</v>
      </c>
      <c r="Q56" s="436"/>
    </row>
    <row r="57" spans="1:17" ht="14">
      <c r="A57" s="8"/>
      <c r="B57" s="849" t="s">
        <v>212</v>
      </c>
      <c r="C57" s="853"/>
      <c r="D57" s="853"/>
      <c r="E57" s="874">
        <f t="shared" si="81"/>
        <v>0</v>
      </c>
      <c r="F57" s="874">
        <f t="shared" si="81"/>
        <v>0</v>
      </c>
      <c r="G57" s="874">
        <f t="shared" si="81"/>
        <v>0</v>
      </c>
      <c r="H57" s="874">
        <f t="shared" si="82"/>
        <v>0</v>
      </c>
      <c r="I57" s="874">
        <f t="shared" si="82"/>
        <v>6.3775510204081634E-3</v>
      </c>
      <c r="J57" s="874">
        <f t="shared" ref="J57:O57" si="87">J23/J$9</f>
        <v>4.0714995034756701E-2</v>
      </c>
      <c r="K57" s="874">
        <f t="shared" si="87"/>
        <v>0</v>
      </c>
      <c r="L57" s="874">
        <f t="shared" si="87"/>
        <v>7.357449417535254E-3</v>
      </c>
      <c r="M57" s="874">
        <f t="shared" si="87"/>
        <v>0</v>
      </c>
      <c r="N57" s="874">
        <f t="shared" si="87"/>
        <v>0</v>
      </c>
      <c r="O57" s="459">
        <f t="shared" si="87"/>
        <v>0</v>
      </c>
      <c r="P57" s="459">
        <f t="shared" ref="P57" si="88">P23/P$9</f>
        <v>0</v>
      </c>
      <c r="Q57" s="436"/>
    </row>
    <row r="58" spans="1:17" ht="13.5">
      <c r="A58" s="8"/>
      <c r="B58" s="851" t="s">
        <v>251</v>
      </c>
      <c r="C58" s="852"/>
      <c r="D58" s="853"/>
      <c r="E58" s="873">
        <f t="shared" ref="E58:G58" si="89">E24/E$9</f>
        <v>0.14646464646464646</v>
      </c>
      <c r="F58" s="873">
        <f t="shared" si="89"/>
        <v>0.14855875831485588</v>
      </c>
      <c r="G58" s="873">
        <f t="shared" si="89"/>
        <v>0.28109965635738832</v>
      </c>
      <c r="H58" s="873">
        <f t="shared" ref="H58:I58" si="90">H24/H$9</f>
        <v>0.10636942675159236</v>
      </c>
      <c r="I58" s="873">
        <f t="shared" si="90"/>
        <v>0.14732142857142858</v>
      </c>
      <c r="J58" s="873">
        <f t="shared" ref="J58:K58" si="91">J24/J$9</f>
        <v>0.14895729890764647</v>
      </c>
      <c r="K58" s="873">
        <f t="shared" si="91"/>
        <v>0.26245654692931636</v>
      </c>
      <c r="L58" s="873">
        <f t="shared" ref="L58:M58" si="92">L24/L$9</f>
        <v>0.17964438994481913</v>
      </c>
      <c r="M58" s="873">
        <f t="shared" si="92"/>
        <v>0.13597033374536466</v>
      </c>
      <c r="N58" s="873">
        <f t="shared" ref="N58:O58" si="93">N24/N$9</f>
        <v>9.0553108174253549E-2</v>
      </c>
      <c r="O58" s="458">
        <f t="shared" si="93"/>
        <v>0.28854961832061071</v>
      </c>
      <c r="P58" s="458">
        <f t="shared" ref="P58" si="94">P24/P$9</f>
        <v>0.24862888482632542</v>
      </c>
      <c r="Q58" s="436"/>
    </row>
    <row r="59" spans="1:17" ht="14">
      <c r="A59" s="8"/>
      <c r="B59" s="854" t="s">
        <v>118</v>
      </c>
      <c r="C59" s="852"/>
      <c r="D59" s="853"/>
      <c r="E59" s="874">
        <f t="shared" ref="E59:F59" si="95">E25/E$9</f>
        <v>1.8181818181818181E-2</v>
      </c>
      <c r="F59" s="874">
        <f t="shared" si="95"/>
        <v>3.1042128603104215E-2</v>
      </c>
      <c r="G59" s="874">
        <f>G25/G$9</f>
        <v>3.1615120274914088E-2</v>
      </c>
      <c r="H59" s="874">
        <f t="shared" ref="H59:I59" si="96">H25/H$9</f>
        <v>1.019108280254777E-2</v>
      </c>
      <c r="I59" s="874">
        <f t="shared" si="96"/>
        <v>2.0408163265306121E-2</v>
      </c>
      <c r="J59" s="874">
        <f t="shared" ref="J59:K59" si="97">J25/J$9</f>
        <v>2.2840119165839126E-2</v>
      </c>
      <c r="K59" s="874">
        <f t="shared" si="97"/>
        <v>1.5643105446118192E-2</v>
      </c>
      <c r="L59" s="874">
        <f t="shared" ref="L59:M59" si="98">L25/L$9</f>
        <v>3.0656039239730228E-2</v>
      </c>
      <c r="M59" s="874">
        <f t="shared" si="98"/>
        <v>1.9777503090234856E-2</v>
      </c>
      <c r="N59" s="874">
        <f t="shared" ref="N59:O59" si="99">N25/N$9</f>
        <v>0.37640724424865396</v>
      </c>
      <c r="O59" s="459">
        <f t="shared" si="99"/>
        <v>3.4096692111959287E-2</v>
      </c>
      <c r="P59" s="459">
        <f t="shared" ref="P59" si="100">P25/P$9</f>
        <v>3.6563071297989031E-3</v>
      </c>
      <c r="Q59" s="436"/>
    </row>
    <row r="60" spans="1:17" ht="14">
      <c r="A60" s="5"/>
      <c r="B60" s="845" t="s">
        <v>250</v>
      </c>
      <c r="C60" s="836"/>
      <c r="D60" s="836"/>
      <c r="E60" s="876">
        <f t="shared" ref="E60:F60" si="101">E26/E$9</f>
        <v>0.12828282828282828</v>
      </c>
      <c r="F60" s="876">
        <f t="shared" si="101"/>
        <v>0.11751662971175167</v>
      </c>
      <c r="G60" s="876">
        <f>G26/G$9</f>
        <v>0.24948453608247423</v>
      </c>
      <c r="H60" s="876">
        <f>H26/H$9</f>
        <v>9.6178343949044592E-2</v>
      </c>
      <c r="I60" s="876">
        <f t="shared" ref="I60:J60" si="102">I26/I$9</f>
        <v>0.12691326530612246</v>
      </c>
      <c r="J60" s="876">
        <f t="shared" si="102"/>
        <v>0.12611717974180736</v>
      </c>
      <c r="K60" s="876">
        <f t="shared" ref="K60:L60" si="103">K26/K$9</f>
        <v>0.24681344148319814</v>
      </c>
      <c r="L60" s="876">
        <f t="shared" si="103"/>
        <v>0.1489883507050889</v>
      </c>
      <c r="M60" s="876">
        <f t="shared" ref="M60:N60" si="104">M26/M$9</f>
        <v>0.11619283065512979</v>
      </c>
      <c r="N60" s="876">
        <f t="shared" si="104"/>
        <v>-0.28585413607440041</v>
      </c>
      <c r="O60" s="461">
        <f>O26/O$9</f>
        <v>0.2544529262086514</v>
      </c>
      <c r="P60" s="461">
        <f>P26/P$9</f>
        <v>0.2449725776965265</v>
      </c>
      <c r="Q60" s="436"/>
    </row>
    <row r="61" spans="1:17" ht="14">
      <c r="A61" s="5"/>
      <c r="B61" s="845"/>
      <c r="C61" s="836"/>
      <c r="D61" s="836"/>
      <c r="E61" s="876"/>
      <c r="F61" s="876"/>
      <c r="G61" s="876"/>
      <c r="H61" s="876"/>
      <c r="I61" s="876"/>
      <c r="J61" s="876"/>
      <c r="K61" s="876"/>
      <c r="L61" s="876"/>
      <c r="M61" s="876"/>
      <c r="N61" s="876"/>
      <c r="O61" s="461"/>
      <c r="P61" s="461"/>
      <c r="Q61" s="436"/>
    </row>
    <row r="62" spans="1:17" ht="14">
      <c r="A62" s="5"/>
      <c r="B62" s="877"/>
      <c r="C62" s="836"/>
      <c r="D62" s="836"/>
      <c r="E62" s="876"/>
      <c r="F62" s="876"/>
      <c r="G62" s="876"/>
      <c r="H62" s="876"/>
      <c r="I62" s="876"/>
      <c r="J62" s="876"/>
      <c r="K62" s="876"/>
      <c r="L62" s="876"/>
      <c r="M62" s="876"/>
      <c r="N62" s="876"/>
      <c r="O62" s="461"/>
      <c r="P62" s="461"/>
      <c r="Q62" s="436"/>
    </row>
    <row r="63" spans="1:17" ht="14.5">
      <c r="A63" s="12" t="s">
        <v>141</v>
      </c>
      <c r="B63" s="878"/>
      <c r="C63" s="879"/>
      <c r="D63" s="878"/>
      <c r="E63" s="880"/>
      <c r="F63" s="880"/>
      <c r="G63" s="880"/>
      <c r="H63" s="880"/>
      <c r="I63" s="880"/>
      <c r="J63" s="880"/>
      <c r="K63" s="880"/>
      <c r="L63" s="880"/>
      <c r="M63" s="880"/>
      <c r="N63" s="880"/>
      <c r="O63" s="462"/>
      <c r="P63" s="462"/>
      <c r="Q63" s="436"/>
    </row>
    <row r="64" spans="1:17" ht="14.25" customHeight="1">
      <c r="A64" s="14"/>
      <c r="B64" s="879"/>
      <c r="C64" s="879"/>
      <c r="D64" s="878"/>
      <c r="E64" s="830" t="str">
        <f t="shared" ref="E64:G64" si="105">E6</f>
        <v>Q3</v>
      </c>
      <c r="F64" s="830" t="str">
        <f t="shared" si="105"/>
        <v>Q4</v>
      </c>
      <c r="G64" s="830" t="str">
        <f t="shared" si="105"/>
        <v>Q1</v>
      </c>
      <c r="H64" s="830" t="str">
        <f t="shared" ref="H64:I64" si="106">H6</f>
        <v>Q2</v>
      </c>
      <c r="I64" s="830" t="str">
        <f t="shared" si="106"/>
        <v>Q3</v>
      </c>
      <c r="J64" s="830" t="str">
        <f t="shared" ref="J64:K64" si="107">J6</f>
        <v>Q4</v>
      </c>
      <c r="K64" s="830" t="str">
        <f t="shared" si="107"/>
        <v>Q1</v>
      </c>
      <c r="L64" s="830" t="str">
        <f t="shared" ref="L64:M64" si="108">L6</f>
        <v>Q2</v>
      </c>
      <c r="M64" s="830" t="str">
        <f t="shared" si="108"/>
        <v>Q3</v>
      </c>
      <c r="N64" s="830" t="str">
        <f t="shared" ref="N64:O64" si="109">N6</f>
        <v>Q4</v>
      </c>
      <c r="O64" s="455" t="str">
        <f t="shared" si="109"/>
        <v>Q1</v>
      </c>
      <c r="P64" s="455" t="str">
        <f t="shared" ref="P64" si="110">P6</f>
        <v>Q2</v>
      </c>
      <c r="Q64" s="436"/>
    </row>
    <row r="65" spans="1:18">
      <c r="A65" s="14"/>
      <c r="B65" s="881"/>
      <c r="C65" s="881"/>
      <c r="D65" s="878"/>
      <c r="E65" s="832" t="str">
        <f t="shared" ref="E65:G65" si="111">E7</f>
        <v>CY15</v>
      </c>
      <c r="F65" s="832" t="str">
        <f t="shared" si="111"/>
        <v>CY15</v>
      </c>
      <c r="G65" s="832" t="str">
        <f t="shared" si="111"/>
        <v>CY16</v>
      </c>
      <c r="H65" s="832" t="str">
        <f t="shared" ref="H65:I65" si="112">H7</f>
        <v>CY16</v>
      </c>
      <c r="I65" s="832" t="str">
        <f t="shared" si="112"/>
        <v>CY16</v>
      </c>
      <c r="J65" s="832" t="str">
        <f t="shared" ref="J65:K65" si="113">J7</f>
        <v>CY16</v>
      </c>
      <c r="K65" s="832" t="str">
        <f t="shared" si="113"/>
        <v>CY17</v>
      </c>
      <c r="L65" s="832" t="str">
        <f t="shared" ref="L65:M65" si="114">L7</f>
        <v>CY17</v>
      </c>
      <c r="M65" s="832" t="str">
        <f t="shared" si="114"/>
        <v>CY17</v>
      </c>
      <c r="N65" s="832" t="str">
        <f t="shared" ref="N65:O65" si="115">N7</f>
        <v>CY17</v>
      </c>
      <c r="O65" s="456" t="str">
        <f t="shared" si="115"/>
        <v>CY18</v>
      </c>
      <c r="P65" s="456" t="str">
        <f t="shared" ref="P65" si="116">P7</f>
        <v>CY18</v>
      </c>
      <c r="Q65" s="436"/>
    </row>
    <row r="66" spans="1:18" ht="7.5" customHeight="1">
      <c r="A66" s="13"/>
      <c r="B66" s="882"/>
      <c r="C66" s="882"/>
      <c r="D66" s="882"/>
      <c r="E66" s="883"/>
      <c r="F66" s="883"/>
      <c r="G66" s="883"/>
      <c r="H66" s="883"/>
      <c r="I66" s="883"/>
      <c r="J66" s="883"/>
      <c r="K66" s="883"/>
      <c r="L66" s="883"/>
      <c r="M66" s="883"/>
      <c r="N66" s="883"/>
      <c r="O66" s="463"/>
      <c r="P66" s="463"/>
      <c r="Q66" s="436"/>
    </row>
    <row r="67" spans="1:18">
      <c r="A67" s="4"/>
      <c r="B67" s="835" t="s">
        <v>83</v>
      </c>
      <c r="C67" s="836"/>
      <c r="D67" s="837"/>
      <c r="E67" s="838">
        <v>990</v>
      </c>
      <c r="F67" s="838">
        <v>1353</v>
      </c>
      <c r="G67" s="838">
        <v>1455</v>
      </c>
      <c r="H67" s="838">
        <v>1570</v>
      </c>
      <c r="I67" s="838">
        <v>1568</v>
      </c>
      <c r="J67" s="838">
        <v>2014</v>
      </c>
      <c r="K67" s="838">
        <v>1726</v>
      </c>
      <c r="L67" s="838">
        <v>1631</v>
      </c>
      <c r="M67" s="838">
        <v>1618</v>
      </c>
      <c r="N67" s="838">
        <v>2043</v>
      </c>
      <c r="O67" s="435">
        <v>1965</v>
      </c>
      <c r="P67" s="435">
        <v>1641</v>
      </c>
      <c r="Q67" s="436"/>
      <c r="R67" s="177"/>
    </row>
    <row r="68" spans="1:18">
      <c r="A68" s="4"/>
      <c r="B68" s="884" t="s">
        <v>82</v>
      </c>
      <c r="C68" s="885"/>
      <c r="D68" s="885"/>
      <c r="E68" s="838"/>
      <c r="F68" s="838"/>
      <c r="G68" s="838"/>
      <c r="H68" s="838"/>
      <c r="I68" s="838"/>
      <c r="J68" s="838"/>
      <c r="K68" s="838"/>
      <c r="L68" s="838"/>
      <c r="M68" s="838"/>
      <c r="N68" s="838"/>
      <c r="O68" s="435"/>
      <c r="P68" s="435"/>
      <c r="Q68" s="436"/>
      <c r="R68" s="177"/>
    </row>
    <row r="69" spans="1:18">
      <c r="A69" s="4"/>
      <c r="B69" s="884"/>
      <c r="C69" s="884" t="s">
        <v>143</v>
      </c>
      <c r="D69" s="885"/>
      <c r="E69" s="838"/>
      <c r="F69" s="838"/>
      <c r="G69" s="838"/>
      <c r="H69" s="838"/>
      <c r="I69" s="838"/>
      <c r="J69" s="838"/>
      <c r="K69" s="838"/>
      <c r="L69" s="838"/>
      <c r="M69" s="838"/>
      <c r="N69" s="838"/>
      <c r="O69" s="435"/>
      <c r="P69" s="435"/>
      <c r="Q69" s="436"/>
      <c r="R69" s="177"/>
    </row>
    <row r="70" spans="1:18" s="29" customFormat="1">
      <c r="A70" s="6"/>
      <c r="B70" s="886"/>
      <c r="C70" s="887" t="s">
        <v>145</v>
      </c>
      <c r="D70" s="850"/>
      <c r="E70" s="842">
        <v>179</v>
      </c>
      <c r="F70" s="842">
        <v>343</v>
      </c>
      <c r="G70" s="842">
        <v>169</v>
      </c>
      <c r="H70" s="842">
        <v>149</v>
      </c>
      <c r="I70" s="842">
        <v>111</v>
      </c>
      <c r="J70" s="842">
        <v>313</v>
      </c>
      <c r="K70" s="842">
        <v>143</v>
      </c>
      <c r="L70" s="842">
        <v>130</v>
      </c>
      <c r="M70" s="842">
        <v>149</v>
      </c>
      <c r="N70" s="842">
        <v>310</v>
      </c>
      <c r="O70" s="437">
        <v>162</v>
      </c>
      <c r="P70" s="437">
        <v>126</v>
      </c>
      <c r="Q70" s="438"/>
      <c r="R70" s="177"/>
    </row>
    <row r="71" spans="1:18" s="29" customFormat="1">
      <c r="A71" s="6"/>
      <c r="B71" s="886"/>
      <c r="C71" s="887" t="s">
        <v>146</v>
      </c>
      <c r="D71" s="850"/>
      <c r="E71" s="842">
        <v>58</v>
      </c>
      <c r="F71" s="842">
        <v>86</v>
      </c>
      <c r="G71" s="842">
        <v>119</v>
      </c>
      <c r="H71" s="842">
        <v>73</v>
      </c>
      <c r="I71" s="842">
        <v>39</v>
      </c>
      <c r="J71" s="842">
        <v>71</v>
      </c>
      <c r="K71" s="842">
        <v>84</v>
      </c>
      <c r="L71" s="842">
        <v>72</v>
      </c>
      <c r="M71" s="842">
        <v>36</v>
      </c>
      <c r="N71" s="842">
        <v>96</v>
      </c>
      <c r="O71" s="437">
        <v>142</v>
      </c>
      <c r="P71" s="437">
        <v>47</v>
      </c>
      <c r="Q71" s="438"/>
      <c r="R71" s="177"/>
    </row>
    <row r="72" spans="1:18" s="29" customFormat="1">
      <c r="A72" s="6"/>
      <c r="B72" s="886"/>
      <c r="C72" s="884" t="s">
        <v>144</v>
      </c>
      <c r="D72" s="850"/>
      <c r="E72" s="842"/>
      <c r="F72" s="842"/>
      <c r="G72" s="842"/>
      <c r="H72" s="842"/>
      <c r="I72" s="842"/>
      <c r="J72" s="842"/>
      <c r="K72" s="842"/>
      <c r="L72" s="842"/>
      <c r="M72" s="842"/>
      <c r="N72" s="842"/>
      <c r="O72" s="437"/>
      <c r="P72" s="437"/>
      <c r="Q72" s="438"/>
      <c r="R72" s="177"/>
    </row>
    <row r="73" spans="1:18" s="29" customFormat="1">
      <c r="A73" s="6"/>
      <c r="B73" s="886"/>
      <c r="C73" s="887" t="s">
        <v>147</v>
      </c>
      <c r="D73" s="850"/>
      <c r="E73" s="842">
        <v>71</v>
      </c>
      <c r="F73" s="842">
        <v>82</v>
      </c>
      <c r="G73" s="842">
        <v>141</v>
      </c>
      <c r="H73" s="842">
        <v>241</v>
      </c>
      <c r="I73" s="842">
        <v>237</v>
      </c>
      <c r="J73" s="842">
        <v>230</v>
      </c>
      <c r="K73" s="842">
        <v>232</v>
      </c>
      <c r="L73" s="842">
        <v>236</v>
      </c>
      <c r="M73" s="842">
        <v>249</v>
      </c>
      <c r="N73" s="842">
        <v>258</v>
      </c>
      <c r="O73" s="437">
        <v>270</v>
      </c>
      <c r="P73" s="437">
        <v>250</v>
      </c>
      <c r="Q73" s="438"/>
      <c r="R73" s="177"/>
    </row>
    <row r="74" spans="1:18" s="29" customFormat="1">
      <c r="A74" s="6"/>
      <c r="B74" s="886"/>
      <c r="C74" s="887" t="s">
        <v>146</v>
      </c>
      <c r="D74" s="850"/>
      <c r="E74" s="842">
        <v>23</v>
      </c>
      <c r="F74" s="842">
        <v>15</v>
      </c>
      <c r="G74" s="842">
        <v>6</v>
      </c>
      <c r="H74" s="842">
        <v>5</v>
      </c>
      <c r="I74" s="842">
        <v>9</v>
      </c>
      <c r="J74" s="842">
        <v>24</v>
      </c>
      <c r="K74" s="842">
        <v>11</v>
      </c>
      <c r="L74" s="842">
        <v>6</v>
      </c>
      <c r="M74" s="842">
        <v>7</v>
      </c>
      <c r="N74" s="842">
        <v>18</v>
      </c>
      <c r="O74" s="437">
        <v>11</v>
      </c>
      <c r="P74" s="437">
        <v>10</v>
      </c>
      <c r="Q74" s="438"/>
      <c r="R74" s="177"/>
    </row>
    <row r="75" spans="1:18">
      <c r="A75" s="6"/>
      <c r="B75" s="850"/>
      <c r="C75" s="888" t="s">
        <v>33</v>
      </c>
      <c r="D75" s="850"/>
      <c r="E75" s="843">
        <v>153</v>
      </c>
      <c r="F75" s="843">
        <v>188</v>
      </c>
      <c r="G75" s="843">
        <v>165</v>
      </c>
      <c r="H75" s="843">
        <v>236</v>
      </c>
      <c r="I75" s="843">
        <v>238</v>
      </c>
      <c r="J75" s="843">
        <v>272</v>
      </c>
      <c r="K75" s="843">
        <v>213</v>
      </c>
      <c r="L75" s="843">
        <v>238</v>
      </c>
      <c r="M75" s="843">
        <v>258</v>
      </c>
      <c r="N75" s="843">
        <v>296</v>
      </c>
      <c r="O75" s="439">
        <v>244</v>
      </c>
      <c r="P75" s="439">
        <v>237</v>
      </c>
      <c r="Q75" s="436"/>
      <c r="R75" s="177"/>
    </row>
    <row r="76" spans="1:18">
      <c r="A76" s="6"/>
      <c r="B76" s="841"/>
      <c r="C76" s="833" t="s">
        <v>34</v>
      </c>
      <c r="D76" s="841"/>
      <c r="E76" s="843">
        <v>187</v>
      </c>
      <c r="F76" s="843">
        <v>287</v>
      </c>
      <c r="G76" s="843">
        <v>132</v>
      </c>
      <c r="H76" s="843">
        <v>240</v>
      </c>
      <c r="I76" s="843">
        <v>257</v>
      </c>
      <c r="J76" s="843">
        <v>299</v>
      </c>
      <c r="K76" s="843">
        <v>165</v>
      </c>
      <c r="L76" s="843">
        <v>226</v>
      </c>
      <c r="M76" s="843">
        <v>266</v>
      </c>
      <c r="N76" s="843">
        <v>383</v>
      </c>
      <c r="O76" s="439">
        <v>203</v>
      </c>
      <c r="P76" s="439">
        <v>221</v>
      </c>
      <c r="Q76" s="436"/>
      <c r="R76" s="177"/>
    </row>
    <row r="77" spans="1:18" ht="14">
      <c r="A77" s="6"/>
      <c r="B77" s="841"/>
      <c r="C77" s="833" t="s">
        <v>35</v>
      </c>
      <c r="D77" s="841"/>
      <c r="E77" s="844">
        <v>94</v>
      </c>
      <c r="F77" s="844">
        <v>68</v>
      </c>
      <c r="G77" s="844">
        <v>102</v>
      </c>
      <c r="H77" s="844">
        <v>146</v>
      </c>
      <c r="I77" s="844">
        <v>135</v>
      </c>
      <c r="J77" s="844">
        <v>124</v>
      </c>
      <c r="K77" s="844">
        <v>131</v>
      </c>
      <c r="L77" s="844">
        <v>147</v>
      </c>
      <c r="M77" s="844">
        <v>160</v>
      </c>
      <c r="N77" s="844">
        <v>171</v>
      </c>
      <c r="O77" s="440">
        <v>166</v>
      </c>
      <c r="P77" s="440">
        <v>182</v>
      </c>
      <c r="Q77" s="436"/>
      <c r="R77" s="177"/>
    </row>
    <row r="78" spans="1:18" ht="14">
      <c r="A78" s="6"/>
      <c r="B78" s="841"/>
      <c r="C78" s="841"/>
      <c r="D78" s="841" t="s">
        <v>81</v>
      </c>
      <c r="E78" s="844">
        <f t="shared" ref="E78:J78" si="117">SUM(E70:E77)</f>
        <v>765</v>
      </c>
      <c r="F78" s="844">
        <f t="shared" si="117"/>
        <v>1069</v>
      </c>
      <c r="G78" s="844">
        <f t="shared" si="117"/>
        <v>834</v>
      </c>
      <c r="H78" s="844">
        <f t="shared" si="117"/>
        <v>1090</v>
      </c>
      <c r="I78" s="844">
        <f t="shared" si="117"/>
        <v>1026</v>
      </c>
      <c r="J78" s="844">
        <f t="shared" si="117"/>
        <v>1333</v>
      </c>
      <c r="K78" s="844">
        <f t="shared" ref="K78:L78" si="118">SUM(K70:K77)</f>
        <v>979</v>
      </c>
      <c r="L78" s="844">
        <f t="shared" si="118"/>
        <v>1055</v>
      </c>
      <c r="M78" s="844">
        <f t="shared" ref="M78:N78" si="119">SUM(M70:M77)</f>
        <v>1125</v>
      </c>
      <c r="N78" s="844">
        <f t="shared" si="119"/>
        <v>1532</v>
      </c>
      <c r="O78" s="440">
        <f t="shared" ref="O78:P78" si="120">SUM(O70:O77)</f>
        <v>1198</v>
      </c>
      <c r="P78" s="440">
        <f t="shared" si="120"/>
        <v>1073</v>
      </c>
      <c r="Q78" s="436"/>
      <c r="R78" s="177"/>
    </row>
    <row r="79" spans="1:18">
      <c r="A79" s="7"/>
      <c r="B79" s="845" t="s">
        <v>1</v>
      </c>
      <c r="C79" s="846"/>
      <c r="D79" s="847"/>
      <c r="E79" s="848">
        <f t="shared" ref="E79:J79" si="121">+E67-E78</f>
        <v>225</v>
      </c>
      <c r="F79" s="848">
        <f t="shared" si="121"/>
        <v>284</v>
      </c>
      <c r="G79" s="848">
        <f t="shared" si="121"/>
        <v>621</v>
      </c>
      <c r="H79" s="848">
        <f t="shared" si="121"/>
        <v>480</v>
      </c>
      <c r="I79" s="848">
        <f t="shared" si="121"/>
        <v>542</v>
      </c>
      <c r="J79" s="848">
        <f t="shared" si="121"/>
        <v>681</v>
      </c>
      <c r="K79" s="848">
        <f t="shared" ref="K79:L79" si="122">+K67-K78</f>
        <v>747</v>
      </c>
      <c r="L79" s="848">
        <f t="shared" si="122"/>
        <v>576</v>
      </c>
      <c r="M79" s="848">
        <f t="shared" ref="M79:N79" si="123">+M67-M78</f>
        <v>493</v>
      </c>
      <c r="N79" s="848">
        <f t="shared" si="123"/>
        <v>511</v>
      </c>
      <c r="O79" s="441">
        <f t="shared" ref="O79:P79" si="124">+O67-O78</f>
        <v>767</v>
      </c>
      <c r="P79" s="441">
        <f t="shared" si="124"/>
        <v>568</v>
      </c>
      <c r="Q79" s="436"/>
      <c r="R79" s="177"/>
    </row>
    <row r="80" spans="1:18" s="31" customFormat="1">
      <c r="A80" s="30"/>
      <c r="B80" s="849" t="s">
        <v>129</v>
      </c>
      <c r="C80" s="850"/>
      <c r="D80" s="850"/>
      <c r="E80" s="843">
        <v>51</v>
      </c>
      <c r="F80" s="843">
        <v>49</v>
      </c>
      <c r="G80" s="843">
        <v>51</v>
      </c>
      <c r="H80" s="843">
        <v>64</v>
      </c>
      <c r="I80" s="843">
        <v>52</v>
      </c>
      <c r="J80" s="843">
        <v>41</v>
      </c>
      <c r="K80" s="843">
        <v>35</v>
      </c>
      <c r="L80" s="843">
        <v>33</v>
      </c>
      <c r="M80" s="843">
        <v>36</v>
      </c>
      <c r="N80" s="843">
        <v>35</v>
      </c>
      <c r="O80" s="439">
        <v>27</v>
      </c>
      <c r="P80" s="439">
        <v>25</v>
      </c>
      <c r="Q80" s="464"/>
      <c r="R80" s="177"/>
    </row>
    <row r="81" spans="1:18" s="31" customFormat="1" ht="14">
      <c r="A81" s="30"/>
      <c r="B81" s="849" t="s">
        <v>212</v>
      </c>
      <c r="C81" s="850"/>
      <c r="D81" s="850"/>
      <c r="E81" s="844">
        <v>0</v>
      </c>
      <c r="F81" s="844">
        <v>0</v>
      </c>
      <c r="G81" s="844">
        <v>0</v>
      </c>
      <c r="H81" s="844">
        <v>0</v>
      </c>
      <c r="I81" s="844">
        <v>0</v>
      </c>
      <c r="J81" s="844">
        <v>0</v>
      </c>
      <c r="K81" s="844">
        <v>0</v>
      </c>
      <c r="L81" s="844">
        <v>0</v>
      </c>
      <c r="M81" s="844">
        <v>0</v>
      </c>
      <c r="N81" s="844">
        <v>0</v>
      </c>
      <c r="O81" s="440">
        <v>0</v>
      </c>
      <c r="P81" s="440">
        <v>0</v>
      </c>
      <c r="Q81" s="464"/>
      <c r="R81" s="177"/>
    </row>
    <row r="82" spans="1:18" s="31" customFormat="1">
      <c r="A82" s="30"/>
      <c r="B82" s="851" t="s">
        <v>117</v>
      </c>
      <c r="C82" s="889"/>
      <c r="D82" s="890"/>
      <c r="E82" s="843">
        <f t="shared" ref="E82:I82" si="125">E79-E80-E81</f>
        <v>174</v>
      </c>
      <c r="F82" s="843">
        <f t="shared" si="125"/>
        <v>235</v>
      </c>
      <c r="G82" s="843">
        <f t="shared" si="125"/>
        <v>570</v>
      </c>
      <c r="H82" s="843">
        <f t="shared" si="125"/>
        <v>416</v>
      </c>
      <c r="I82" s="843">
        <f t="shared" si="125"/>
        <v>490</v>
      </c>
      <c r="J82" s="843">
        <f t="shared" ref="J82:O82" si="126">J79-J80-J81</f>
        <v>640</v>
      </c>
      <c r="K82" s="843">
        <f t="shared" si="126"/>
        <v>712</v>
      </c>
      <c r="L82" s="843">
        <f t="shared" si="126"/>
        <v>543</v>
      </c>
      <c r="M82" s="843">
        <f t="shared" si="126"/>
        <v>457</v>
      </c>
      <c r="N82" s="843">
        <f t="shared" si="126"/>
        <v>476</v>
      </c>
      <c r="O82" s="439">
        <f t="shared" si="126"/>
        <v>740</v>
      </c>
      <c r="P82" s="439">
        <f t="shared" ref="P82" si="127">P79-P80-P81</f>
        <v>543</v>
      </c>
      <c r="Q82" s="464"/>
      <c r="R82" s="177"/>
    </row>
    <row r="83" spans="1:18" s="31" customFormat="1" ht="14">
      <c r="A83" s="30"/>
      <c r="B83" s="854" t="s">
        <v>118</v>
      </c>
      <c r="C83" s="889"/>
      <c r="D83" s="890"/>
      <c r="E83" s="844">
        <v>27</v>
      </c>
      <c r="F83" s="844">
        <v>51</v>
      </c>
      <c r="G83" s="844">
        <f>129</f>
        <v>129</v>
      </c>
      <c r="H83" s="844">
        <f>75</f>
        <v>75</v>
      </c>
      <c r="I83" s="844">
        <v>119</v>
      </c>
      <c r="J83" s="844">
        <v>144</v>
      </c>
      <c r="K83" s="844">
        <v>166</v>
      </c>
      <c r="L83" s="844">
        <v>125</v>
      </c>
      <c r="M83" s="844">
        <v>99</v>
      </c>
      <c r="N83" s="844">
        <v>101</v>
      </c>
      <c r="O83" s="440">
        <v>136</v>
      </c>
      <c r="P83" s="440">
        <v>69</v>
      </c>
      <c r="Q83" s="464"/>
      <c r="R83" s="177"/>
    </row>
    <row r="84" spans="1:18" s="31" customFormat="1" ht="14">
      <c r="A84" s="32"/>
      <c r="B84" s="891" t="s">
        <v>2</v>
      </c>
      <c r="C84" s="892"/>
      <c r="D84" s="892"/>
      <c r="E84" s="855">
        <f t="shared" ref="E84:J84" si="128">E82-E83</f>
        <v>147</v>
      </c>
      <c r="F84" s="855">
        <f t="shared" si="128"/>
        <v>184</v>
      </c>
      <c r="G84" s="855">
        <f t="shared" si="128"/>
        <v>441</v>
      </c>
      <c r="H84" s="855">
        <f t="shared" si="128"/>
        <v>341</v>
      </c>
      <c r="I84" s="855">
        <f t="shared" si="128"/>
        <v>371</v>
      </c>
      <c r="J84" s="855">
        <f t="shared" si="128"/>
        <v>496</v>
      </c>
      <c r="K84" s="855">
        <f t="shared" ref="K84:P84" si="129">K82-K83</f>
        <v>546</v>
      </c>
      <c r="L84" s="855">
        <f t="shared" si="129"/>
        <v>418</v>
      </c>
      <c r="M84" s="855">
        <f t="shared" si="129"/>
        <v>358</v>
      </c>
      <c r="N84" s="855">
        <f t="shared" si="129"/>
        <v>375</v>
      </c>
      <c r="O84" s="442">
        <f t="shared" si="129"/>
        <v>604</v>
      </c>
      <c r="P84" s="442">
        <f t="shared" si="129"/>
        <v>474</v>
      </c>
      <c r="Q84" s="464"/>
      <c r="R84" s="177"/>
    </row>
    <row r="85" spans="1:18" ht="38.25" customHeight="1">
      <c r="A85" s="6"/>
      <c r="B85" s="1079" t="s">
        <v>103</v>
      </c>
      <c r="C85" s="1079"/>
      <c r="D85" s="1079"/>
      <c r="E85" s="856">
        <v>146</v>
      </c>
      <c r="F85" s="856">
        <v>183</v>
      </c>
      <c r="G85" s="856">
        <v>439</v>
      </c>
      <c r="H85" s="893">
        <v>340</v>
      </c>
      <c r="I85" s="893">
        <v>370</v>
      </c>
      <c r="J85" s="893">
        <v>495</v>
      </c>
      <c r="K85" s="893">
        <v>546</v>
      </c>
      <c r="L85" s="893">
        <v>418</v>
      </c>
      <c r="M85" s="893">
        <v>358</v>
      </c>
      <c r="N85" s="893">
        <v>375</v>
      </c>
      <c r="O85" s="465">
        <v>604</v>
      </c>
      <c r="P85" s="465">
        <v>474</v>
      </c>
      <c r="Q85" s="444"/>
      <c r="R85" s="177"/>
    </row>
    <row r="86" spans="1:18" ht="20.25" customHeight="1">
      <c r="A86" s="5"/>
      <c r="B86" s="845"/>
      <c r="C86" s="836"/>
      <c r="D86" s="836"/>
      <c r="E86" s="858"/>
      <c r="F86" s="858"/>
      <c r="G86" s="858"/>
      <c r="H86" s="858"/>
      <c r="I86" s="858"/>
      <c r="J86" s="858"/>
      <c r="K86" s="858"/>
      <c r="L86" s="858"/>
      <c r="M86" s="858"/>
      <c r="N86" s="858"/>
      <c r="O86" s="445"/>
      <c r="P86" s="445"/>
      <c r="Q86" s="436"/>
      <c r="R86" s="177"/>
    </row>
    <row r="87" spans="1:18">
      <c r="A87" s="20"/>
      <c r="B87" s="859" t="s">
        <v>150</v>
      </c>
      <c r="C87" s="859"/>
      <c r="D87" s="859"/>
      <c r="E87" s="860"/>
      <c r="F87" s="860"/>
      <c r="G87" s="860"/>
      <c r="H87" s="860"/>
      <c r="I87" s="860"/>
      <c r="J87" s="860"/>
      <c r="K87" s="860"/>
      <c r="L87" s="860"/>
      <c r="M87" s="860"/>
      <c r="N87" s="860"/>
      <c r="O87" s="446"/>
      <c r="P87" s="446"/>
      <c r="Q87" s="436"/>
      <c r="R87" s="177"/>
    </row>
    <row r="88" spans="1:18">
      <c r="A88" s="20"/>
      <c r="B88" s="859"/>
      <c r="C88" s="861" t="s">
        <v>28</v>
      </c>
      <c r="D88" s="859"/>
      <c r="E88" s="862">
        <v>0.2</v>
      </c>
      <c r="F88" s="862">
        <v>0.25</v>
      </c>
      <c r="G88" s="862">
        <v>0.59</v>
      </c>
      <c r="H88" s="862">
        <v>0.46</v>
      </c>
      <c r="I88" s="862">
        <v>0.5</v>
      </c>
      <c r="J88" s="862">
        <v>0.66</v>
      </c>
      <c r="K88" s="862">
        <v>0.73</v>
      </c>
      <c r="L88" s="862">
        <v>0.55000000000000004</v>
      </c>
      <c r="M88" s="862">
        <v>0.47</v>
      </c>
      <c r="N88" s="862">
        <v>0.5</v>
      </c>
      <c r="O88" s="447">
        <v>0.8</v>
      </c>
      <c r="P88" s="447">
        <v>0.62</v>
      </c>
      <c r="Q88" s="466"/>
      <c r="R88" s="177"/>
    </row>
    <row r="89" spans="1:18">
      <c r="A89" s="20"/>
      <c r="B89" s="859"/>
      <c r="C89" s="861" t="s">
        <v>29</v>
      </c>
      <c r="D89" s="859"/>
      <c r="E89" s="862">
        <v>0.2</v>
      </c>
      <c r="F89" s="862">
        <v>0.25</v>
      </c>
      <c r="G89" s="862">
        <v>0.57999999999999996</v>
      </c>
      <c r="H89" s="862">
        <v>0.45</v>
      </c>
      <c r="I89" s="862">
        <v>0.49</v>
      </c>
      <c r="J89" s="862">
        <v>0.65</v>
      </c>
      <c r="K89" s="862">
        <v>0.72</v>
      </c>
      <c r="L89" s="862">
        <v>0.55000000000000004</v>
      </c>
      <c r="M89" s="862">
        <v>0.47</v>
      </c>
      <c r="N89" s="862">
        <v>0.49</v>
      </c>
      <c r="O89" s="447">
        <v>0.78</v>
      </c>
      <c r="P89" s="447">
        <v>0.62</v>
      </c>
      <c r="Q89" s="466"/>
      <c r="R89" s="177"/>
    </row>
    <row r="90" spans="1:18" ht="3" customHeight="1">
      <c r="A90" s="20"/>
      <c r="B90" s="859"/>
      <c r="C90" s="861"/>
      <c r="D90" s="859"/>
      <c r="E90" s="862"/>
      <c r="F90" s="862"/>
      <c r="G90" s="862"/>
      <c r="H90" s="862"/>
      <c r="I90" s="862"/>
      <c r="J90" s="862"/>
      <c r="K90" s="862"/>
      <c r="L90" s="862"/>
      <c r="M90" s="862"/>
      <c r="N90" s="862"/>
      <c r="O90" s="447"/>
      <c r="P90" s="447"/>
      <c r="Q90" s="466"/>
      <c r="R90" s="177"/>
    </row>
    <row r="91" spans="1:18">
      <c r="A91" s="20"/>
      <c r="B91" s="859"/>
      <c r="C91" s="866"/>
      <c r="D91" s="859"/>
      <c r="E91" s="869"/>
      <c r="F91" s="869"/>
      <c r="G91" s="869"/>
      <c r="H91" s="869"/>
      <c r="I91" s="869"/>
      <c r="J91" s="869"/>
      <c r="K91" s="869"/>
      <c r="L91" s="869"/>
      <c r="M91" s="869"/>
      <c r="N91" s="869"/>
      <c r="O91" s="452"/>
      <c r="P91" s="452"/>
      <c r="Q91" s="436"/>
      <c r="R91" s="177"/>
    </row>
    <row r="92" spans="1:18" ht="13">
      <c r="A92" s="12" t="s">
        <v>142</v>
      </c>
      <c r="B92" s="859"/>
      <c r="C92" s="866"/>
      <c r="D92" s="859"/>
      <c r="E92" s="869"/>
      <c r="F92" s="869"/>
      <c r="G92" s="869"/>
      <c r="H92" s="869"/>
      <c r="I92" s="869"/>
      <c r="J92" s="869"/>
      <c r="K92" s="869"/>
      <c r="L92" s="869"/>
      <c r="M92" s="869"/>
      <c r="N92" s="869"/>
      <c r="O92" s="452"/>
      <c r="P92" s="452"/>
      <c r="Q92" s="436"/>
      <c r="R92" s="177"/>
    </row>
    <row r="93" spans="1:18">
      <c r="A93" s="20"/>
      <c r="B93" s="859"/>
      <c r="C93" s="866"/>
      <c r="D93" s="859"/>
      <c r="E93" s="830" t="str">
        <f t="shared" ref="E93:H93" si="130">E64</f>
        <v>Q3</v>
      </c>
      <c r="F93" s="830" t="str">
        <f t="shared" si="130"/>
        <v>Q4</v>
      </c>
      <c r="G93" s="830" t="str">
        <f t="shared" si="130"/>
        <v>Q1</v>
      </c>
      <c r="H93" s="830" t="str">
        <f t="shared" si="130"/>
        <v>Q2</v>
      </c>
      <c r="I93" s="830" t="str">
        <f t="shared" ref="I93:J93" si="131">I64</f>
        <v>Q3</v>
      </c>
      <c r="J93" s="830" t="str">
        <f t="shared" si="131"/>
        <v>Q4</v>
      </c>
      <c r="K93" s="830" t="str">
        <f t="shared" ref="K93:L93" si="132">K64</f>
        <v>Q1</v>
      </c>
      <c r="L93" s="830" t="str">
        <f t="shared" si="132"/>
        <v>Q2</v>
      </c>
      <c r="M93" s="830" t="str">
        <f t="shared" ref="M93:N93" si="133">M64</f>
        <v>Q3</v>
      </c>
      <c r="N93" s="830" t="str">
        <f t="shared" si="133"/>
        <v>Q4</v>
      </c>
      <c r="O93" s="455" t="str">
        <f t="shared" ref="O93:P93" si="134">O64</f>
        <v>Q1</v>
      </c>
      <c r="P93" s="455" t="str">
        <f t="shared" si="134"/>
        <v>Q2</v>
      </c>
      <c r="Q93" s="436"/>
      <c r="R93" s="95"/>
    </row>
    <row r="94" spans="1:18">
      <c r="A94" s="20"/>
      <c r="B94" s="859"/>
      <c r="C94" s="866"/>
      <c r="D94" s="859"/>
      <c r="E94" s="832" t="str">
        <f t="shared" ref="E94:H94" si="135">E65</f>
        <v>CY15</v>
      </c>
      <c r="F94" s="832" t="str">
        <f t="shared" si="135"/>
        <v>CY15</v>
      </c>
      <c r="G94" s="832" t="str">
        <f t="shared" si="135"/>
        <v>CY16</v>
      </c>
      <c r="H94" s="832" t="str">
        <f t="shared" si="135"/>
        <v>CY16</v>
      </c>
      <c r="I94" s="832" t="str">
        <f t="shared" ref="I94:J94" si="136">I65</f>
        <v>CY16</v>
      </c>
      <c r="J94" s="832" t="str">
        <f t="shared" si="136"/>
        <v>CY16</v>
      </c>
      <c r="K94" s="832" t="str">
        <f t="shared" ref="K94:L94" si="137">K65</f>
        <v>CY17</v>
      </c>
      <c r="L94" s="832" t="str">
        <f t="shared" si="137"/>
        <v>CY17</v>
      </c>
      <c r="M94" s="832" t="str">
        <f t="shared" ref="M94:N94" si="138">M65</f>
        <v>CY17</v>
      </c>
      <c r="N94" s="832" t="str">
        <f t="shared" si="138"/>
        <v>CY17</v>
      </c>
      <c r="O94" s="456" t="str">
        <f t="shared" ref="O94:P94" si="139">O65</f>
        <v>CY18</v>
      </c>
      <c r="P94" s="456" t="str">
        <f t="shared" si="139"/>
        <v>CY18</v>
      </c>
      <c r="Q94" s="436"/>
      <c r="R94" s="95"/>
    </row>
    <row r="95" spans="1:18" ht="7.5" customHeight="1">
      <c r="A95" s="20"/>
      <c r="B95" s="859"/>
      <c r="C95" s="866"/>
      <c r="D95" s="859"/>
      <c r="E95" s="872"/>
      <c r="F95" s="872"/>
      <c r="G95" s="872"/>
      <c r="H95" s="872"/>
      <c r="I95" s="872"/>
      <c r="J95" s="872"/>
      <c r="K95" s="872"/>
      <c r="L95" s="872"/>
      <c r="M95" s="872"/>
      <c r="N95" s="872"/>
      <c r="O95" s="457"/>
      <c r="P95" s="457"/>
      <c r="Q95" s="436"/>
      <c r="R95" s="177"/>
    </row>
    <row r="96" spans="1:18" ht="15.75" customHeight="1">
      <c r="A96" s="20"/>
      <c r="B96" s="835" t="s">
        <v>82</v>
      </c>
      <c r="C96" s="866"/>
      <c r="D96" s="859"/>
      <c r="E96" s="872"/>
      <c r="F96" s="872"/>
      <c r="G96" s="872"/>
      <c r="H96" s="872"/>
      <c r="I96" s="872"/>
      <c r="J96" s="872"/>
      <c r="K96" s="872"/>
      <c r="L96" s="872"/>
      <c r="M96" s="872"/>
      <c r="N96" s="872"/>
      <c r="O96" s="457"/>
      <c r="P96" s="457"/>
      <c r="Q96" s="436"/>
      <c r="R96" s="177"/>
    </row>
    <row r="97" spans="1:18" ht="15.75" customHeight="1">
      <c r="A97" s="20"/>
      <c r="B97" s="835"/>
      <c r="C97" s="884" t="s">
        <v>143</v>
      </c>
      <c r="D97" s="885"/>
      <c r="E97" s="872"/>
      <c r="F97" s="872"/>
      <c r="G97" s="872"/>
      <c r="H97" s="872"/>
      <c r="I97" s="872"/>
      <c r="J97" s="872"/>
      <c r="K97" s="872"/>
      <c r="L97" s="872"/>
      <c r="M97" s="872"/>
      <c r="N97" s="872"/>
      <c r="O97" s="457"/>
      <c r="P97" s="457"/>
      <c r="Q97" s="436"/>
      <c r="R97" s="177"/>
    </row>
    <row r="98" spans="1:18">
      <c r="A98" s="3"/>
      <c r="B98" s="854"/>
      <c r="C98" s="887" t="s">
        <v>145</v>
      </c>
      <c r="D98" s="850"/>
      <c r="E98" s="873">
        <f t="shared" ref="E98:H98" si="140">E70/E$67</f>
        <v>0.18080808080808081</v>
      </c>
      <c r="F98" s="873">
        <f t="shared" si="140"/>
        <v>0.2535107169253511</v>
      </c>
      <c r="G98" s="873">
        <f t="shared" si="140"/>
        <v>0.1161512027491409</v>
      </c>
      <c r="H98" s="873">
        <f t="shared" si="140"/>
        <v>9.4904458598726121E-2</v>
      </c>
      <c r="I98" s="873">
        <f t="shared" ref="I98:M98" si="141">I70/I$67</f>
        <v>7.0790816326530615E-2</v>
      </c>
      <c r="J98" s="873">
        <f t="shared" si="141"/>
        <v>0.15541211519364448</v>
      </c>
      <c r="K98" s="873">
        <f t="shared" si="141"/>
        <v>8.2850521436848207E-2</v>
      </c>
      <c r="L98" s="873">
        <f t="shared" si="141"/>
        <v>7.9705702023298589E-2</v>
      </c>
      <c r="M98" s="873">
        <f t="shared" si="141"/>
        <v>9.2088998763906055E-2</v>
      </c>
      <c r="N98" s="873">
        <f>N70/N$67</f>
        <v>0.15173764072442486</v>
      </c>
      <c r="O98" s="458">
        <f>O70/O$67</f>
        <v>8.2442748091603055E-2</v>
      </c>
      <c r="P98" s="458">
        <f>P70/P$67</f>
        <v>7.6782449725776969E-2</v>
      </c>
      <c r="Q98" s="436"/>
      <c r="R98" s="177"/>
    </row>
    <row r="99" spans="1:18">
      <c r="A99" s="3"/>
      <c r="B99" s="854"/>
      <c r="C99" s="887" t="s">
        <v>146</v>
      </c>
      <c r="D99" s="850"/>
      <c r="E99" s="873">
        <f t="shared" ref="E99:H99" si="142">E71/E$67</f>
        <v>5.8585858585858588E-2</v>
      </c>
      <c r="F99" s="873">
        <f t="shared" si="142"/>
        <v>6.3562453806356251E-2</v>
      </c>
      <c r="G99" s="873">
        <f t="shared" si="142"/>
        <v>8.1786941580756015E-2</v>
      </c>
      <c r="H99" s="873">
        <f t="shared" si="142"/>
        <v>4.64968152866242E-2</v>
      </c>
      <c r="I99" s="873">
        <f t="shared" ref="I99:J99" si="143">I71/I$67</f>
        <v>2.4872448979591837E-2</v>
      </c>
      <c r="J99" s="873">
        <f t="shared" si="143"/>
        <v>3.5253227408142997E-2</v>
      </c>
      <c r="K99" s="873">
        <f t="shared" ref="K99:L99" si="144">K71/K$67</f>
        <v>4.8667439165701043E-2</v>
      </c>
      <c r="L99" s="873">
        <f t="shared" si="144"/>
        <v>4.4144696505211529E-2</v>
      </c>
      <c r="M99" s="873">
        <f t="shared" ref="M99:N99" si="145">M71/M$67</f>
        <v>2.2249690976514216E-2</v>
      </c>
      <c r="N99" s="873">
        <f t="shared" si="145"/>
        <v>4.6989720998531569E-2</v>
      </c>
      <c r="O99" s="458">
        <f t="shared" ref="O99:P99" si="146">O71/O$67</f>
        <v>7.2264631043256991E-2</v>
      </c>
      <c r="P99" s="458">
        <f t="shared" si="146"/>
        <v>2.8641072516758074E-2</v>
      </c>
      <c r="Q99" s="436"/>
      <c r="R99" s="177"/>
    </row>
    <row r="100" spans="1:18">
      <c r="A100" s="3"/>
      <c r="B100" s="854"/>
      <c r="C100" s="884" t="s">
        <v>144</v>
      </c>
      <c r="D100" s="850"/>
      <c r="E100" s="873"/>
      <c r="F100" s="873"/>
      <c r="G100" s="873"/>
      <c r="H100" s="873"/>
      <c r="I100" s="873"/>
      <c r="J100" s="873"/>
      <c r="K100" s="873"/>
      <c r="L100" s="873"/>
      <c r="M100" s="873"/>
      <c r="N100" s="873"/>
      <c r="O100" s="458"/>
      <c r="P100" s="458"/>
      <c r="Q100" s="436"/>
      <c r="R100" s="177"/>
    </row>
    <row r="101" spans="1:18">
      <c r="A101" s="3"/>
      <c r="B101" s="854"/>
      <c r="C101" s="887" t="s">
        <v>147</v>
      </c>
      <c r="D101" s="850"/>
      <c r="E101" s="873">
        <f t="shared" ref="E101:H101" si="147">E73/E$67</f>
        <v>7.1717171717171721E-2</v>
      </c>
      <c r="F101" s="873">
        <f t="shared" si="147"/>
        <v>6.0606060606060608E-2</v>
      </c>
      <c r="G101" s="873">
        <f t="shared" si="147"/>
        <v>9.6907216494845363E-2</v>
      </c>
      <c r="H101" s="873">
        <f t="shared" si="147"/>
        <v>0.15350318471337579</v>
      </c>
      <c r="I101" s="873">
        <f t="shared" ref="I101:J101" si="148">I73/I$67</f>
        <v>0.15114795918367346</v>
      </c>
      <c r="J101" s="873">
        <f t="shared" si="148"/>
        <v>0.11420059582919563</v>
      </c>
      <c r="K101" s="873">
        <f t="shared" ref="K101:L101" si="149">K73/K$67</f>
        <v>0.13441483198146004</v>
      </c>
      <c r="L101" s="873">
        <f t="shared" si="149"/>
        <v>0.14469650521152666</v>
      </c>
      <c r="M101" s="873">
        <f t="shared" ref="M101:N101" si="150">M73/M$67</f>
        <v>0.15389369592089</v>
      </c>
      <c r="N101" s="873">
        <f t="shared" si="150"/>
        <v>0.12628487518355361</v>
      </c>
      <c r="O101" s="458">
        <f t="shared" ref="O101:P101" si="151">O73/O$67</f>
        <v>0.13740458015267176</v>
      </c>
      <c r="P101" s="458">
        <f t="shared" si="151"/>
        <v>0.15234613040828762</v>
      </c>
      <c r="Q101" s="436"/>
      <c r="R101" s="177"/>
    </row>
    <row r="102" spans="1:18">
      <c r="A102" s="3"/>
      <c r="B102" s="854"/>
      <c r="C102" s="887" t="s">
        <v>146</v>
      </c>
      <c r="D102" s="850"/>
      <c r="E102" s="873">
        <f t="shared" ref="E102:H102" si="152">E74/E$67</f>
        <v>2.3232323232323233E-2</v>
      </c>
      <c r="F102" s="873">
        <f t="shared" si="152"/>
        <v>1.1086474501108648E-2</v>
      </c>
      <c r="G102" s="873">
        <f t="shared" si="152"/>
        <v>4.1237113402061857E-3</v>
      </c>
      <c r="H102" s="873">
        <f t="shared" si="152"/>
        <v>3.1847133757961785E-3</v>
      </c>
      <c r="I102" s="873">
        <f t="shared" ref="I102:J102" si="153">I74/I$67</f>
        <v>5.7397959183673472E-3</v>
      </c>
      <c r="J102" s="873">
        <f t="shared" si="153"/>
        <v>1.1916583912611719E-2</v>
      </c>
      <c r="K102" s="873">
        <f t="shared" ref="K102:L102" si="154">K74/K$67</f>
        <v>6.3731170336037077E-3</v>
      </c>
      <c r="L102" s="873">
        <f t="shared" si="154"/>
        <v>3.678724708767627E-3</v>
      </c>
      <c r="M102" s="873">
        <f t="shared" ref="M102:N102" si="155">M74/M$67</f>
        <v>4.326328800988875E-3</v>
      </c>
      <c r="N102" s="873">
        <f t="shared" si="155"/>
        <v>8.8105726872246704E-3</v>
      </c>
      <c r="O102" s="458">
        <f t="shared" ref="O102:P102" si="156">O74/O$67</f>
        <v>5.5979643765903305E-3</v>
      </c>
      <c r="P102" s="458">
        <f t="shared" si="156"/>
        <v>6.0938452163315053E-3</v>
      </c>
      <c r="Q102" s="436"/>
      <c r="R102" s="177"/>
    </row>
    <row r="103" spans="1:18">
      <c r="A103" s="6"/>
      <c r="B103" s="841"/>
      <c r="C103" s="833" t="s">
        <v>33</v>
      </c>
      <c r="D103" s="841"/>
      <c r="E103" s="873">
        <f t="shared" ref="E103:H103" si="157">E75/E$67</f>
        <v>0.15454545454545454</v>
      </c>
      <c r="F103" s="873">
        <f t="shared" si="157"/>
        <v>0.13895048041389504</v>
      </c>
      <c r="G103" s="873">
        <f t="shared" si="157"/>
        <v>0.1134020618556701</v>
      </c>
      <c r="H103" s="873">
        <f t="shared" si="157"/>
        <v>0.15031847133757961</v>
      </c>
      <c r="I103" s="873">
        <f t="shared" ref="I103:J103" si="158">I75/I$67</f>
        <v>0.15178571428571427</v>
      </c>
      <c r="J103" s="873">
        <f t="shared" si="158"/>
        <v>0.13505461767626614</v>
      </c>
      <c r="K103" s="873">
        <f t="shared" ref="K103:L103" si="159">K75/K$67</f>
        <v>0.12340672074159907</v>
      </c>
      <c r="L103" s="873">
        <f t="shared" si="159"/>
        <v>0.14592274678111589</v>
      </c>
      <c r="M103" s="873">
        <f t="shared" ref="M103:N103" si="160">M75/M$67</f>
        <v>0.15945611866501855</v>
      </c>
      <c r="N103" s="873">
        <f t="shared" si="160"/>
        <v>0.14488497307880568</v>
      </c>
      <c r="O103" s="458">
        <f t="shared" ref="O103:P103" si="161">O75/O$67</f>
        <v>0.12417302798982188</v>
      </c>
      <c r="P103" s="458">
        <f t="shared" si="161"/>
        <v>0.14442413162705667</v>
      </c>
      <c r="Q103" s="436"/>
      <c r="R103" s="177"/>
    </row>
    <row r="104" spans="1:18">
      <c r="A104" s="6"/>
      <c r="B104" s="841"/>
      <c r="C104" s="833" t="s">
        <v>34</v>
      </c>
      <c r="D104" s="841"/>
      <c r="E104" s="873">
        <f t="shared" ref="E104:H104" si="162">E76/E$67</f>
        <v>0.18888888888888888</v>
      </c>
      <c r="F104" s="873">
        <f t="shared" si="162"/>
        <v>0.21212121212121213</v>
      </c>
      <c r="G104" s="873">
        <f t="shared" si="162"/>
        <v>9.0721649484536079E-2</v>
      </c>
      <c r="H104" s="873">
        <f t="shared" si="162"/>
        <v>0.15286624203821655</v>
      </c>
      <c r="I104" s="873">
        <f t="shared" ref="I104:J104" si="163">I76/I$67</f>
        <v>0.1639030612244898</v>
      </c>
      <c r="J104" s="873">
        <f t="shared" si="163"/>
        <v>0.14846077457795431</v>
      </c>
      <c r="K104" s="873">
        <f t="shared" ref="K104:L104" si="164">K76/K$67</f>
        <v>9.5596755504055622E-2</v>
      </c>
      <c r="L104" s="873">
        <f t="shared" si="164"/>
        <v>0.13856529736358061</v>
      </c>
      <c r="M104" s="873">
        <f t="shared" ref="M104:N104" si="165">M76/M$67</f>
        <v>0.16440049443757726</v>
      </c>
      <c r="N104" s="873">
        <f t="shared" si="165"/>
        <v>0.18746940773372492</v>
      </c>
      <c r="O104" s="458">
        <f t="shared" ref="O104:P104" si="166">O76/O$67</f>
        <v>0.10330788804071246</v>
      </c>
      <c r="P104" s="458">
        <f t="shared" si="166"/>
        <v>0.13467397928092625</v>
      </c>
      <c r="Q104" s="436"/>
      <c r="R104" s="177"/>
    </row>
    <row r="105" spans="1:18" ht="14">
      <c r="A105" s="6"/>
      <c r="B105" s="841"/>
      <c r="C105" s="833" t="s">
        <v>35</v>
      </c>
      <c r="D105" s="841"/>
      <c r="E105" s="874">
        <f t="shared" ref="E105:H105" si="167">E77/E$67</f>
        <v>9.494949494949495E-2</v>
      </c>
      <c r="F105" s="874">
        <f t="shared" si="167"/>
        <v>5.0258684405025872E-2</v>
      </c>
      <c r="G105" s="874">
        <f t="shared" si="167"/>
        <v>7.0103092783505155E-2</v>
      </c>
      <c r="H105" s="874">
        <f t="shared" si="167"/>
        <v>9.2993630573248401E-2</v>
      </c>
      <c r="I105" s="874">
        <f t="shared" ref="I105:J105" si="168">I77/I$67</f>
        <v>8.6096938775510209E-2</v>
      </c>
      <c r="J105" s="874">
        <f t="shared" si="168"/>
        <v>6.1569016881827213E-2</v>
      </c>
      <c r="K105" s="874">
        <f t="shared" ref="K105:L105" si="169">K77/K$67</f>
        <v>7.5898030127462338E-2</v>
      </c>
      <c r="L105" s="874">
        <f t="shared" si="169"/>
        <v>9.012875536480687E-2</v>
      </c>
      <c r="M105" s="874">
        <f t="shared" ref="M105:N105" si="170">M77/M$67</f>
        <v>9.8887515451174288E-2</v>
      </c>
      <c r="N105" s="874">
        <f t="shared" si="170"/>
        <v>8.3700440528634359E-2</v>
      </c>
      <c r="O105" s="459">
        <f t="shared" ref="O105:P105" si="171">O77/O$67</f>
        <v>8.447837150127227E-2</v>
      </c>
      <c r="P105" s="459">
        <f t="shared" si="171"/>
        <v>0.11090798293723339</v>
      </c>
      <c r="Q105" s="436"/>
      <c r="R105" s="177"/>
    </row>
    <row r="106" spans="1:18" ht="14">
      <c r="A106" s="6"/>
      <c r="B106" s="841"/>
      <c r="C106" s="841"/>
      <c r="D106" s="841" t="s">
        <v>81</v>
      </c>
      <c r="E106" s="874">
        <f t="shared" ref="E106:H106" si="172">E78/E$67</f>
        <v>0.77272727272727271</v>
      </c>
      <c r="F106" s="874">
        <f t="shared" si="172"/>
        <v>0.79009608277900956</v>
      </c>
      <c r="G106" s="874">
        <f t="shared" si="172"/>
        <v>0.57319587628865976</v>
      </c>
      <c r="H106" s="874">
        <f t="shared" si="172"/>
        <v>0.69426751592356684</v>
      </c>
      <c r="I106" s="874">
        <f t="shared" ref="I106:J106" si="173">I78/I$67</f>
        <v>0.65433673469387754</v>
      </c>
      <c r="J106" s="874">
        <f t="shared" si="173"/>
        <v>0.66186693147964248</v>
      </c>
      <c r="K106" s="874">
        <f t="shared" ref="K106:L106" si="174">K78/K$67</f>
        <v>0.56720741599072999</v>
      </c>
      <c r="L106" s="874">
        <f t="shared" si="174"/>
        <v>0.64684242795830782</v>
      </c>
      <c r="M106" s="874">
        <f t="shared" ref="M106:N106" si="175">M78/M$67</f>
        <v>0.69530284301606926</v>
      </c>
      <c r="N106" s="874">
        <f t="shared" si="175"/>
        <v>0.74987763093489967</v>
      </c>
      <c r="O106" s="459">
        <f t="shared" ref="O106:P106" si="176">O78/O$67</f>
        <v>0.60966921119592876</v>
      </c>
      <c r="P106" s="459">
        <f t="shared" si="176"/>
        <v>0.65386959171237047</v>
      </c>
      <c r="Q106" s="436"/>
      <c r="R106" s="177"/>
    </row>
    <row r="107" spans="1:18">
      <c r="A107" s="7"/>
      <c r="B107" s="845" t="s">
        <v>1</v>
      </c>
      <c r="C107" s="846"/>
      <c r="D107" s="847"/>
      <c r="E107" s="875">
        <f t="shared" ref="E107:H107" si="177">E79/E$67</f>
        <v>0.22727272727272727</v>
      </c>
      <c r="F107" s="875">
        <f t="shared" si="177"/>
        <v>0.20990391722099039</v>
      </c>
      <c r="G107" s="875">
        <f t="shared" si="177"/>
        <v>0.42680412371134019</v>
      </c>
      <c r="H107" s="875">
        <f t="shared" si="177"/>
        <v>0.30573248407643311</v>
      </c>
      <c r="I107" s="875">
        <f t="shared" ref="I107:J107" si="178">I79/I$67</f>
        <v>0.34566326530612246</v>
      </c>
      <c r="J107" s="875">
        <f t="shared" si="178"/>
        <v>0.33813306852035752</v>
      </c>
      <c r="K107" s="875">
        <f t="shared" ref="K107:L107" si="179">K79/K$67</f>
        <v>0.43279258400927001</v>
      </c>
      <c r="L107" s="875">
        <f t="shared" si="179"/>
        <v>0.35315757204169224</v>
      </c>
      <c r="M107" s="875">
        <f t="shared" ref="M107:N107" si="180">M79/M$67</f>
        <v>0.30469715698393079</v>
      </c>
      <c r="N107" s="875">
        <f t="shared" si="180"/>
        <v>0.25012236906510033</v>
      </c>
      <c r="O107" s="460">
        <f t="shared" ref="O107:P107" si="181">O79/O$67</f>
        <v>0.39033078880407124</v>
      </c>
      <c r="P107" s="460">
        <f t="shared" si="181"/>
        <v>0.34613040828762948</v>
      </c>
      <c r="Q107" s="436"/>
      <c r="R107" s="177"/>
    </row>
    <row r="108" spans="1:18">
      <c r="A108" s="8"/>
      <c r="B108" s="849" t="s">
        <v>129</v>
      </c>
      <c r="C108" s="853"/>
      <c r="D108" s="853"/>
      <c r="E108" s="873">
        <f t="shared" ref="E108:H109" si="182">E80/E$67</f>
        <v>5.1515151515151514E-2</v>
      </c>
      <c r="F108" s="873">
        <f t="shared" si="182"/>
        <v>3.6215816703621583E-2</v>
      </c>
      <c r="G108" s="873">
        <f t="shared" si="182"/>
        <v>3.5051546391752578E-2</v>
      </c>
      <c r="H108" s="873">
        <f t="shared" si="182"/>
        <v>4.0764331210191081E-2</v>
      </c>
      <c r="I108" s="873">
        <f t="shared" ref="I108:J109" si="183">I80/I$67</f>
        <v>3.3163265306122451E-2</v>
      </c>
      <c r="J108" s="873">
        <f t="shared" si="183"/>
        <v>2.0357497517378351E-2</v>
      </c>
      <c r="K108" s="873">
        <f t="shared" ref="K108:L108" si="184">K80/K$67</f>
        <v>2.0278099652375436E-2</v>
      </c>
      <c r="L108" s="873">
        <f t="shared" si="184"/>
        <v>2.023298589822195E-2</v>
      </c>
      <c r="M108" s="873">
        <f t="shared" ref="M108:N108" si="185">M80/M$67</f>
        <v>2.2249690976514216E-2</v>
      </c>
      <c r="N108" s="873">
        <f t="shared" si="185"/>
        <v>1.7131669114047968E-2</v>
      </c>
      <c r="O108" s="458">
        <f t="shared" ref="O108:P108" si="186">O80/O$67</f>
        <v>1.3740458015267175E-2</v>
      </c>
      <c r="P108" s="458">
        <f t="shared" si="186"/>
        <v>1.5234613040828763E-2</v>
      </c>
      <c r="Q108" s="436"/>
      <c r="R108" s="177"/>
    </row>
    <row r="109" spans="1:18" ht="14">
      <c r="A109" s="8"/>
      <c r="B109" s="849" t="s">
        <v>212</v>
      </c>
      <c r="C109" s="853"/>
      <c r="D109" s="853"/>
      <c r="E109" s="874">
        <f t="shared" si="182"/>
        <v>0</v>
      </c>
      <c r="F109" s="874">
        <f t="shared" si="182"/>
        <v>0</v>
      </c>
      <c r="G109" s="874">
        <f t="shared" si="182"/>
        <v>0</v>
      </c>
      <c r="H109" s="874">
        <f t="shared" si="182"/>
        <v>0</v>
      </c>
      <c r="I109" s="874">
        <f t="shared" si="183"/>
        <v>0</v>
      </c>
      <c r="J109" s="874">
        <f t="shared" si="183"/>
        <v>0</v>
      </c>
      <c r="K109" s="874">
        <f t="shared" ref="K109:L109" si="187">K81/K$67</f>
        <v>0</v>
      </c>
      <c r="L109" s="874">
        <f t="shared" si="187"/>
        <v>0</v>
      </c>
      <c r="M109" s="874">
        <f t="shared" ref="M109:N109" si="188">M81/M$67</f>
        <v>0</v>
      </c>
      <c r="N109" s="874">
        <f t="shared" si="188"/>
        <v>0</v>
      </c>
      <c r="O109" s="459">
        <f t="shared" ref="O109:P109" si="189">O81/O$67</f>
        <v>0</v>
      </c>
      <c r="P109" s="459">
        <f t="shared" si="189"/>
        <v>0</v>
      </c>
      <c r="Q109" s="436"/>
      <c r="R109" s="177"/>
    </row>
    <row r="110" spans="1:18">
      <c r="A110" s="8"/>
      <c r="B110" s="851" t="s">
        <v>117</v>
      </c>
      <c r="C110" s="852"/>
      <c r="D110" s="853"/>
      <c r="E110" s="873">
        <f t="shared" ref="E110:H110" si="190">E82/E$67</f>
        <v>0.17575757575757575</v>
      </c>
      <c r="F110" s="873">
        <f t="shared" si="190"/>
        <v>0.1736881005173688</v>
      </c>
      <c r="G110" s="873">
        <f t="shared" si="190"/>
        <v>0.39175257731958762</v>
      </c>
      <c r="H110" s="873">
        <f t="shared" si="190"/>
        <v>0.26496815286624203</v>
      </c>
      <c r="I110" s="873">
        <f t="shared" ref="I110:J110" si="191">I82/I$67</f>
        <v>0.3125</v>
      </c>
      <c r="J110" s="873">
        <f t="shared" si="191"/>
        <v>0.31777557100297915</v>
      </c>
      <c r="K110" s="873">
        <f t="shared" ref="K110:L110" si="192">K82/K$67</f>
        <v>0.41251448435689453</v>
      </c>
      <c r="L110" s="873">
        <f t="shared" si="192"/>
        <v>0.33292458614347026</v>
      </c>
      <c r="M110" s="873">
        <f t="shared" ref="M110:N110" si="193">M82/M$67</f>
        <v>0.28244746600741655</v>
      </c>
      <c r="N110" s="873">
        <f t="shared" si="193"/>
        <v>0.23299069995105237</v>
      </c>
      <c r="O110" s="458">
        <f t="shared" ref="O110:P110" si="194">O82/O$67</f>
        <v>0.37659033078880405</v>
      </c>
      <c r="P110" s="458">
        <f t="shared" si="194"/>
        <v>0.33089579524680074</v>
      </c>
      <c r="Q110" s="436"/>
      <c r="R110" s="177"/>
    </row>
    <row r="111" spans="1:18" ht="14">
      <c r="A111" s="8"/>
      <c r="B111" s="854" t="s">
        <v>118</v>
      </c>
      <c r="C111" s="852"/>
      <c r="D111" s="853"/>
      <c r="E111" s="874">
        <f t="shared" ref="E111:H111" si="195">E83/E$67</f>
        <v>2.7272727272727271E-2</v>
      </c>
      <c r="F111" s="874">
        <f t="shared" si="195"/>
        <v>3.7694013303769404E-2</v>
      </c>
      <c r="G111" s="874">
        <f t="shared" si="195"/>
        <v>8.8659793814432994E-2</v>
      </c>
      <c r="H111" s="874">
        <f t="shared" si="195"/>
        <v>4.7770700636942678E-2</v>
      </c>
      <c r="I111" s="874">
        <f t="shared" ref="I111:J111" si="196">I83/I$67</f>
        <v>7.5892857142857137E-2</v>
      </c>
      <c r="J111" s="874">
        <f t="shared" si="196"/>
        <v>7.1499503475670315E-2</v>
      </c>
      <c r="K111" s="874">
        <f t="shared" ref="K111:L111" si="197">K83/K$67</f>
        <v>9.6176129779837777E-2</v>
      </c>
      <c r="L111" s="874">
        <f t="shared" si="197"/>
        <v>7.6640098099325565E-2</v>
      </c>
      <c r="M111" s="874">
        <f t="shared" ref="M111:N111" si="198">M83/M$67</f>
        <v>6.1186650185414089E-2</v>
      </c>
      <c r="N111" s="874">
        <f t="shared" si="198"/>
        <v>4.9437102300538424E-2</v>
      </c>
      <c r="O111" s="459">
        <f t="shared" ref="O111:P111" si="199">O83/O$67</f>
        <v>6.9211195928753175E-2</v>
      </c>
      <c r="P111" s="459">
        <f t="shared" si="199"/>
        <v>4.2047531992687383E-2</v>
      </c>
      <c r="Q111" s="436"/>
      <c r="R111" s="177"/>
    </row>
    <row r="112" spans="1:18" ht="14">
      <c r="A112" s="8"/>
      <c r="B112" s="845" t="s">
        <v>2</v>
      </c>
      <c r="C112" s="852"/>
      <c r="D112" s="836"/>
      <c r="E112" s="894">
        <f t="shared" ref="E112:H112" si="200">E84/E$67</f>
        <v>0.1484848484848485</v>
      </c>
      <c r="F112" s="894">
        <f t="shared" si="200"/>
        <v>0.1359940872135994</v>
      </c>
      <c r="G112" s="894">
        <f t="shared" si="200"/>
        <v>0.30309278350515462</v>
      </c>
      <c r="H112" s="894">
        <f t="shared" si="200"/>
        <v>0.21719745222929937</v>
      </c>
      <c r="I112" s="894">
        <f t="shared" ref="I112:J112" si="201">I84/I$67</f>
        <v>0.23660714285714285</v>
      </c>
      <c r="J112" s="894">
        <f t="shared" si="201"/>
        <v>0.24627606752730885</v>
      </c>
      <c r="K112" s="894">
        <f t="shared" ref="K112:L112" si="202">K84/K$67</f>
        <v>0.31633835457705678</v>
      </c>
      <c r="L112" s="894">
        <f t="shared" si="202"/>
        <v>0.25628448804414472</v>
      </c>
      <c r="M112" s="894">
        <f t="shared" ref="M112:N112" si="203">M84/M$67</f>
        <v>0.22126081582200247</v>
      </c>
      <c r="N112" s="894">
        <f t="shared" si="203"/>
        <v>0.18355359765051396</v>
      </c>
      <c r="O112" s="467">
        <f t="shared" ref="O112:P112" si="204">O84/O$67</f>
        <v>0.30737913486005092</v>
      </c>
      <c r="P112" s="467">
        <f t="shared" si="204"/>
        <v>0.28884826325411334</v>
      </c>
      <c r="Q112" s="436"/>
      <c r="R112" s="177"/>
    </row>
    <row r="113" spans="1:43">
      <c r="A113" s="8"/>
      <c r="B113" s="845"/>
      <c r="C113" s="852"/>
      <c r="D113" s="836"/>
      <c r="E113" s="895"/>
      <c r="F113" s="895"/>
      <c r="G113" s="895"/>
      <c r="H113" s="895"/>
      <c r="I113" s="895"/>
      <c r="J113" s="895"/>
      <c r="K113" s="895"/>
      <c r="L113" s="895"/>
      <c r="M113" s="895"/>
      <c r="N113" s="895"/>
      <c r="O113" s="436"/>
      <c r="P113" s="436"/>
      <c r="Q113" s="436"/>
    </row>
    <row r="114" spans="1:43" ht="13">
      <c r="A114" s="5"/>
      <c r="B114" s="877"/>
      <c r="C114" s="836"/>
      <c r="D114" s="836"/>
      <c r="E114" s="895"/>
      <c r="F114" s="895"/>
      <c r="G114" s="895"/>
      <c r="H114" s="895"/>
      <c r="I114" s="895"/>
      <c r="J114" s="895"/>
      <c r="K114" s="895"/>
      <c r="L114" s="895"/>
      <c r="M114" s="895"/>
      <c r="N114" s="895"/>
      <c r="O114" s="436"/>
      <c r="P114" s="436"/>
      <c r="Q114" s="436"/>
    </row>
    <row r="115" spans="1:43" ht="13">
      <c r="A115" s="12" t="s">
        <v>159</v>
      </c>
      <c r="B115" s="829"/>
      <c r="C115" s="829"/>
      <c r="D115" s="829"/>
      <c r="E115" s="895"/>
      <c r="F115" s="895"/>
      <c r="G115" s="895"/>
      <c r="H115" s="895"/>
      <c r="I115" s="895"/>
      <c r="J115" s="895"/>
      <c r="K115" s="895"/>
      <c r="L115" s="895"/>
      <c r="M115" s="895"/>
      <c r="N115" s="895"/>
      <c r="O115" s="436"/>
      <c r="P115" s="436"/>
      <c r="Q115" s="436"/>
    </row>
    <row r="116" spans="1:43">
      <c r="B116" s="829"/>
      <c r="C116" s="829"/>
      <c r="D116" s="829"/>
      <c r="E116" s="455" t="str">
        <f t="shared" ref="E116:O116" si="205">E6</f>
        <v>Q3</v>
      </c>
      <c r="F116" s="455" t="str">
        <f t="shared" si="205"/>
        <v>Q4</v>
      </c>
      <c r="G116" s="455" t="str">
        <f t="shared" si="205"/>
        <v>Q1</v>
      </c>
      <c r="H116" s="455" t="str">
        <f t="shared" si="205"/>
        <v>Q2</v>
      </c>
      <c r="I116" s="455" t="str">
        <f t="shared" si="205"/>
        <v>Q3</v>
      </c>
      <c r="J116" s="455" t="str">
        <f t="shared" si="205"/>
        <v>Q4</v>
      </c>
      <c r="K116" s="455" t="str">
        <f t="shared" si="205"/>
        <v>Q1</v>
      </c>
      <c r="L116" s="455" t="str">
        <f t="shared" si="205"/>
        <v>Q2</v>
      </c>
      <c r="M116" s="455" t="str">
        <f t="shared" si="205"/>
        <v>Q3</v>
      </c>
      <c r="N116" s="455" t="str">
        <f t="shared" si="205"/>
        <v>Q4</v>
      </c>
      <c r="O116" s="455" t="str">
        <f t="shared" si="205"/>
        <v>Q1</v>
      </c>
      <c r="P116" s="455" t="str">
        <f t="shared" ref="P116" si="206">P6</f>
        <v>Q2</v>
      </c>
      <c r="Q116" s="436"/>
      <c r="R116" s="95"/>
    </row>
    <row r="117" spans="1:43">
      <c r="B117" s="829"/>
      <c r="C117" s="829"/>
      <c r="D117" s="829"/>
      <c r="E117" s="456" t="str">
        <f t="shared" ref="E117:O117" si="207">E7</f>
        <v>CY15</v>
      </c>
      <c r="F117" s="456" t="str">
        <f t="shared" si="207"/>
        <v>CY15</v>
      </c>
      <c r="G117" s="456" t="str">
        <f t="shared" si="207"/>
        <v>CY16</v>
      </c>
      <c r="H117" s="456" t="str">
        <f t="shared" si="207"/>
        <v>CY16</v>
      </c>
      <c r="I117" s="456" t="str">
        <f t="shared" si="207"/>
        <v>CY16</v>
      </c>
      <c r="J117" s="456" t="str">
        <f t="shared" si="207"/>
        <v>CY16</v>
      </c>
      <c r="K117" s="456" t="str">
        <f t="shared" si="207"/>
        <v>CY17</v>
      </c>
      <c r="L117" s="456" t="str">
        <f t="shared" si="207"/>
        <v>CY17</v>
      </c>
      <c r="M117" s="456" t="str">
        <f t="shared" si="207"/>
        <v>CY17</v>
      </c>
      <c r="N117" s="456" t="str">
        <f t="shared" si="207"/>
        <v>CY17</v>
      </c>
      <c r="O117" s="456" t="str">
        <f t="shared" si="207"/>
        <v>CY18</v>
      </c>
      <c r="P117" s="456" t="str">
        <f>P7</f>
        <v>CY18</v>
      </c>
      <c r="Q117" s="436"/>
      <c r="R117" s="95"/>
    </row>
    <row r="118" spans="1:43">
      <c r="B118" s="884" t="s">
        <v>83</v>
      </c>
      <c r="C118" s="885"/>
      <c r="D118" s="885"/>
      <c r="E118" s="838">
        <v>50</v>
      </c>
      <c r="F118" s="838">
        <v>765</v>
      </c>
      <c r="G118" s="838">
        <v>-547</v>
      </c>
      <c r="H118" s="838">
        <v>39</v>
      </c>
      <c r="I118" s="838">
        <v>62</v>
      </c>
      <c r="J118" s="838">
        <v>438</v>
      </c>
      <c r="K118" s="838">
        <v>-530</v>
      </c>
      <c r="L118" s="838">
        <v>-213</v>
      </c>
      <c r="M118" s="838">
        <v>284</v>
      </c>
      <c r="N118" s="838">
        <v>597</v>
      </c>
      <c r="O118" s="435">
        <v>-581</v>
      </c>
      <c r="P118" s="435">
        <v>-256</v>
      </c>
      <c r="Q118" s="435"/>
      <c r="R118" s="95"/>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row>
    <row r="119" spans="1:43">
      <c r="B119" s="884" t="s">
        <v>82</v>
      </c>
      <c r="C119" s="885"/>
      <c r="D119" s="885"/>
      <c r="E119" s="838"/>
      <c r="F119" s="838"/>
      <c r="G119" s="838"/>
      <c r="H119" s="838"/>
      <c r="I119" s="838"/>
      <c r="J119" s="838"/>
      <c r="K119" s="838"/>
      <c r="L119" s="838"/>
      <c r="M119" s="838"/>
      <c r="N119" s="838"/>
      <c r="O119" s="435"/>
      <c r="P119" s="435"/>
      <c r="Q119" s="435"/>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row>
    <row r="120" spans="1:43">
      <c r="B120" s="884"/>
      <c r="C120" s="884" t="s">
        <v>143</v>
      </c>
      <c r="D120" s="885"/>
      <c r="E120" s="838"/>
      <c r="F120" s="838"/>
      <c r="G120" s="838"/>
      <c r="H120" s="838"/>
      <c r="I120" s="838"/>
      <c r="J120" s="838"/>
      <c r="K120" s="838"/>
      <c r="L120" s="838"/>
      <c r="M120" s="838"/>
      <c r="N120" s="838"/>
      <c r="O120" s="435"/>
      <c r="P120" s="435"/>
      <c r="Q120" s="435"/>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row>
    <row r="121" spans="1:43">
      <c r="B121" s="886"/>
      <c r="C121" s="887" t="s">
        <v>145</v>
      </c>
      <c r="D121" s="850"/>
      <c r="E121" s="842">
        <v>-4</v>
      </c>
      <c r="F121" s="842">
        <v>131</v>
      </c>
      <c r="G121" s="842">
        <v>-83</v>
      </c>
      <c r="H121" s="842">
        <v>-44</v>
      </c>
      <c r="I121" s="842">
        <v>-16</v>
      </c>
      <c r="J121" s="842">
        <v>102</v>
      </c>
      <c r="K121" s="842">
        <v>-58</v>
      </c>
      <c r="L121" s="842">
        <v>-44</v>
      </c>
      <c r="M121" s="842">
        <v>30</v>
      </c>
      <c r="N121" s="842">
        <v>95</v>
      </c>
      <c r="O121" s="437">
        <v>-75</v>
      </c>
      <c r="P121" s="437">
        <v>-44</v>
      </c>
      <c r="Q121" s="43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row>
    <row r="122" spans="1:43">
      <c r="B122" s="886"/>
      <c r="C122" s="887" t="s">
        <v>146</v>
      </c>
      <c r="D122" s="850"/>
      <c r="E122" s="842">
        <v>36</v>
      </c>
      <c r="F122" s="842">
        <v>86</v>
      </c>
      <c r="G122" s="842">
        <v>-88</v>
      </c>
      <c r="H122" s="842">
        <v>-34</v>
      </c>
      <c r="I122" s="842">
        <v>28</v>
      </c>
      <c r="J122" s="842">
        <v>99</v>
      </c>
      <c r="K122" s="842">
        <v>-68</v>
      </c>
      <c r="L122" s="842">
        <v>-68</v>
      </c>
      <c r="M122" s="842">
        <v>120</v>
      </c>
      <c r="N122" s="842">
        <v>52</v>
      </c>
      <c r="O122" s="437">
        <v>-120</v>
      </c>
      <c r="P122" s="437">
        <v>-46</v>
      </c>
      <c r="Q122" s="43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row>
    <row r="123" spans="1:43">
      <c r="B123" s="886"/>
      <c r="C123" s="884" t="s">
        <v>144</v>
      </c>
      <c r="D123" s="850"/>
      <c r="E123" s="842"/>
      <c r="F123" s="842"/>
      <c r="G123" s="842"/>
      <c r="H123" s="842"/>
      <c r="I123" s="842"/>
      <c r="J123" s="842"/>
      <c r="K123" s="842"/>
      <c r="L123" s="842"/>
      <c r="M123" s="842"/>
      <c r="N123" s="842"/>
      <c r="O123" s="437"/>
      <c r="P123" s="437"/>
      <c r="Q123" s="43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row>
    <row r="124" spans="1:43">
      <c r="B124" s="886"/>
      <c r="C124" s="887" t="s">
        <v>147</v>
      </c>
      <c r="D124" s="850"/>
      <c r="E124" s="842">
        <v>10</v>
      </c>
      <c r="F124" s="842">
        <v>1</v>
      </c>
      <c r="G124" s="842">
        <v>-5</v>
      </c>
      <c r="H124" s="842">
        <v>7</v>
      </c>
      <c r="I124" s="842">
        <v>5</v>
      </c>
      <c r="J124" s="842">
        <v>5</v>
      </c>
      <c r="K124" s="842">
        <v>-4</v>
      </c>
      <c r="L124" s="842">
        <v>1</v>
      </c>
      <c r="M124" s="842">
        <v>3</v>
      </c>
      <c r="N124" s="842">
        <v>0</v>
      </c>
      <c r="O124" s="437">
        <v>-5</v>
      </c>
      <c r="P124" s="437">
        <v>-1</v>
      </c>
      <c r="Q124" s="43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row>
    <row r="125" spans="1:43">
      <c r="B125" s="886"/>
      <c r="C125" s="887" t="s">
        <v>146</v>
      </c>
      <c r="D125" s="850"/>
      <c r="E125" s="842">
        <v>-18</v>
      </c>
      <c r="F125" s="842">
        <v>-7</v>
      </c>
      <c r="G125" s="842">
        <v>-2</v>
      </c>
      <c r="H125" s="842">
        <v>2</v>
      </c>
      <c r="I125" s="842">
        <v>12</v>
      </c>
      <c r="J125" s="842">
        <v>-6</v>
      </c>
      <c r="K125" s="842">
        <v>-4</v>
      </c>
      <c r="L125" s="842">
        <v>3</v>
      </c>
      <c r="M125" s="842">
        <v>-1</v>
      </c>
      <c r="N125" s="842">
        <v>9</v>
      </c>
      <c r="O125" s="437">
        <v>-8</v>
      </c>
      <c r="P125" s="437">
        <v>17</v>
      </c>
      <c r="Q125" s="43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row>
    <row r="126" spans="1:43">
      <c r="B126" s="850"/>
      <c r="C126" s="888" t="s">
        <v>33</v>
      </c>
      <c r="D126" s="850"/>
      <c r="E126" s="843">
        <v>0</v>
      </c>
      <c r="F126" s="843">
        <v>0</v>
      </c>
      <c r="G126" s="843">
        <v>0</v>
      </c>
      <c r="H126" s="843">
        <v>0</v>
      </c>
      <c r="I126" s="843">
        <v>0</v>
      </c>
      <c r="J126" s="843">
        <v>0</v>
      </c>
      <c r="K126" s="843">
        <v>0</v>
      </c>
      <c r="L126" s="843">
        <v>0</v>
      </c>
      <c r="M126" s="843">
        <v>0</v>
      </c>
      <c r="N126" s="843">
        <v>0</v>
      </c>
      <c r="O126" s="439">
        <v>0</v>
      </c>
      <c r="P126" s="439">
        <v>0</v>
      </c>
      <c r="Q126" s="439"/>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row>
    <row r="127" spans="1:43">
      <c r="B127" s="850"/>
      <c r="C127" s="888" t="s">
        <v>34</v>
      </c>
      <c r="D127" s="850"/>
      <c r="E127" s="843">
        <v>0</v>
      </c>
      <c r="F127" s="843">
        <v>0</v>
      </c>
      <c r="G127" s="843">
        <v>0</v>
      </c>
      <c r="H127" s="843">
        <v>0</v>
      </c>
      <c r="I127" s="843">
        <v>0</v>
      </c>
      <c r="J127" s="843">
        <v>0</v>
      </c>
      <c r="K127" s="843">
        <v>0</v>
      </c>
      <c r="L127" s="843">
        <v>0</v>
      </c>
      <c r="M127" s="843">
        <v>0</v>
      </c>
      <c r="N127" s="843">
        <v>0</v>
      </c>
      <c r="O127" s="439">
        <v>0</v>
      </c>
      <c r="P127" s="439">
        <v>0</v>
      </c>
      <c r="Q127" s="439"/>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row>
    <row r="128" spans="1:43" ht="14">
      <c r="B128" s="841"/>
      <c r="C128" s="833" t="s">
        <v>35</v>
      </c>
      <c r="D128" s="841"/>
      <c r="E128" s="844">
        <v>0</v>
      </c>
      <c r="F128" s="844">
        <v>0</v>
      </c>
      <c r="G128" s="844">
        <v>0</v>
      </c>
      <c r="H128" s="844">
        <v>0</v>
      </c>
      <c r="I128" s="844">
        <v>0</v>
      </c>
      <c r="J128" s="844">
        <v>0</v>
      </c>
      <c r="K128" s="844">
        <v>0</v>
      </c>
      <c r="L128" s="844">
        <v>0</v>
      </c>
      <c r="M128" s="844">
        <v>0</v>
      </c>
      <c r="N128" s="844">
        <v>0</v>
      </c>
      <c r="O128" s="440">
        <v>0</v>
      </c>
      <c r="P128" s="440">
        <v>0</v>
      </c>
      <c r="Q128" s="440"/>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row>
    <row r="129" spans="1:48" ht="14">
      <c r="B129" s="841"/>
      <c r="C129" s="841"/>
      <c r="D129" s="841" t="s">
        <v>81</v>
      </c>
      <c r="E129" s="844">
        <f t="shared" ref="E129:G129" si="208">SUM(E121:E128)</f>
        <v>24</v>
      </c>
      <c r="F129" s="844">
        <f t="shared" si="208"/>
        <v>211</v>
      </c>
      <c r="G129" s="844">
        <f t="shared" si="208"/>
        <v>-178</v>
      </c>
      <c r="H129" s="844">
        <f t="shared" ref="H129:M129" si="209">SUM(H121:H128)</f>
        <v>-69</v>
      </c>
      <c r="I129" s="844">
        <f t="shared" si="209"/>
        <v>29</v>
      </c>
      <c r="J129" s="844">
        <f t="shared" si="209"/>
        <v>200</v>
      </c>
      <c r="K129" s="844">
        <f t="shared" si="209"/>
        <v>-134</v>
      </c>
      <c r="L129" s="844">
        <f t="shared" si="209"/>
        <v>-108</v>
      </c>
      <c r="M129" s="844">
        <f t="shared" si="209"/>
        <v>152</v>
      </c>
      <c r="N129" s="844">
        <f t="shared" ref="N129:O129" si="210">SUM(N121:N128)</f>
        <v>156</v>
      </c>
      <c r="O129" s="440">
        <f t="shared" si="210"/>
        <v>-208</v>
      </c>
      <c r="P129" s="440">
        <f t="shared" ref="P129" si="211">SUM(P121:P128)</f>
        <v>-74</v>
      </c>
      <c r="Q129" s="440"/>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row>
    <row r="130" spans="1:48">
      <c r="B130" s="845" t="s">
        <v>1</v>
      </c>
      <c r="C130" s="846"/>
      <c r="D130" s="847"/>
      <c r="E130" s="848">
        <f t="shared" ref="E130:H130" si="212">E118-E129</f>
        <v>26</v>
      </c>
      <c r="F130" s="848">
        <f t="shared" si="212"/>
        <v>554</v>
      </c>
      <c r="G130" s="848">
        <f t="shared" si="212"/>
        <v>-369</v>
      </c>
      <c r="H130" s="848">
        <f t="shared" si="212"/>
        <v>108</v>
      </c>
      <c r="I130" s="848">
        <f t="shared" ref="I130:J130" si="213">I118-I129</f>
        <v>33</v>
      </c>
      <c r="J130" s="848">
        <f t="shared" si="213"/>
        <v>238</v>
      </c>
      <c r="K130" s="848">
        <f t="shared" ref="K130:L130" si="214">K118-K129</f>
        <v>-396</v>
      </c>
      <c r="L130" s="848">
        <f t="shared" si="214"/>
        <v>-105</v>
      </c>
      <c r="M130" s="848">
        <f t="shared" ref="M130:N130" si="215">M118-M129</f>
        <v>132</v>
      </c>
      <c r="N130" s="848">
        <f t="shared" si="215"/>
        <v>441</v>
      </c>
      <c r="O130" s="441">
        <f t="shared" ref="O130:P130" si="216">O118-O129</f>
        <v>-373</v>
      </c>
      <c r="P130" s="441">
        <f t="shared" si="216"/>
        <v>-182</v>
      </c>
      <c r="Q130" s="441"/>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row>
    <row r="131" spans="1:48" ht="14">
      <c r="B131" s="849" t="s">
        <v>129</v>
      </c>
      <c r="C131" s="850"/>
      <c r="D131" s="850"/>
      <c r="E131" s="843">
        <v>0</v>
      </c>
      <c r="F131" s="843">
        <v>0</v>
      </c>
      <c r="G131" s="843">
        <v>0</v>
      </c>
      <c r="H131" s="843">
        <v>0</v>
      </c>
      <c r="I131" s="843">
        <v>0</v>
      </c>
      <c r="J131" s="843">
        <v>0</v>
      </c>
      <c r="K131" s="843">
        <v>0</v>
      </c>
      <c r="L131" s="843">
        <v>0</v>
      </c>
      <c r="M131" s="843">
        <v>0</v>
      </c>
      <c r="N131" s="843">
        <v>0</v>
      </c>
      <c r="O131" s="439">
        <v>0</v>
      </c>
      <c r="P131" s="439">
        <v>0</v>
      </c>
      <c r="Q131" s="440"/>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row>
    <row r="132" spans="1:48" ht="14">
      <c r="B132" s="849" t="s">
        <v>212</v>
      </c>
      <c r="C132" s="850"/>
      <c r="D132" s="850"/>
      <c r="E132" s="844">
        <v>0</v>
      </c>
      <c r="F132" s="844">
        <v>0</v>
      </c>
      <c r="G132" s="844">
        <v>0</v>
      </c>
      <c r="H132" s="844">
        <v>0</v>
      </c>
      <c r="I132" s="844">
        <v>0</v>
      </c>
      <c r="J132" s="844">
        <v>0</v>
      </c>
      <c r="K132" s="844">
        <v>0</v>
      </c>
      <c r="L132" s="844">
        <v>0</v>
      </c>
      <c r="M132" s="844">
        <v>0</v>
      </c>
      <c r="N132" s="844">
        <v>0</v>
      </c>
      <c r="O132" s="440">
        <v>0</v>
      </c>
      <c r="P132" s="440">
        <v>0</v>
      </c>
      <c r="Q132" s="440"/>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row>
    <row r="133" spans="1:48">
      <c r="B133" s="851" t="s">
        <v>117</v>
      </c>
      <c r="C133" s="889"/>
      <c r="D133" s="890"/>
      <c r="E133" s="843">
        <f t="shared" ref="E133:J133" si="217">E130-E131-E132</f>
        <v>26</v>
      </c>
      <c r="F133" s="843">
        <f t="shared" si="217"/>
        <v>554</v>
      </c>
      <c r="G133" s="843">
        <f t="shared" si="217"/>
        <v>-369</v>
      </c>
      <c r="H133" s="843">
        <f t="shared" si="217"/>
        <v>108</v>
      </c>
      <c r="I133" s="843">
        <f t="shared" si="217"/>
        <v>33</v>
      </c>
      <c r="J133" s="843">
        <f t="shared" si="217"/>
        <v>238</v>
      </c>
      <c r="K133" s="843">
        <f t="shared" ref="K133:L133" si="218">K130-K131-K132</f>
        <v>-396</v>
      </c>
      <c r="L133" s="843">
        <f t="shared" si="218"/>
        <v>-105</v>
      </c>
      <c r="M133" s="843">
        <f t="shared" ref="M133:N133" si="219">M130-M131-M132</f>
        <v>132</v>
      </c>
      <c r="N133" s="843">
        <f t="shared" si="219"/>
        <v>441</v>
      </c>
      <c r="O133" s="439">
        <f t="shared" ref="O133:P133" si="220">O130-O131-O132</f>
        <v>-373</v>
      </c>
      <c r="P133" s="439">
        <f t="shared" si="220"/>
        <v>-182</v>
      </c>
      <c r="Q133" s="439"/>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row>
    <row r="134" spans="1:48" ht="14">
      <c r="B134" s="854" t="s">
        <v>118</v>
      </c>
      <c r="C134" s="889"/>
      <c r="D134" s="890"/>
      <c r="E134" s="844">
        <v>15</v>
      </c>
      <c r="F134" s="844">
        <v>116</v>
      </c>
      <c r="G134" s="844">
        <v>-101</v>
      </c>
      <c r="H134" s="844">
        <v>45</v>
      </c>
      <c r="I134" s="844">
        <v>7</v>
      </c>
      <c r="J134" s="844">
        <v>38</v>
      </c>
      <c r="K134" s="844">
        <v>-86</v>
      </c>
      <c r="L134" s="844">
        <v>-19</v>
      </c>
      <c r="M134" s="844">
        <v>32</v>
      </c>
      <c r="N134" s="844">
        <v>94</v>
      </c>
      <c r="O134" s="440">
        <v>-64</v>
      </c>
      <c r="P134" s="440">
        <v>-23</v>
      </c>
      <c r="Q134" s="440"/>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row>
    <row r="135" spans="1:48" ht="14">
      <c r="B135" s="891" t="s">
        <v>2</v>
      </c>
      <c r="C135" s="892"/>
      <c r="D135" s="892"/>
      <c r="E135" s="855">
        <f t="shared" ref="E135:H135" si="221">E133-E134</f>
        <v>11</v>
      </c>
      <c r="F135" s="855">
        <f t="shared" si="221"/>
        <v>438</v>
      </c>
      <c r="G135" s="855">
        <f t="shared" si="221"/>
        <v>-268</v>
      </c>
      <c r="H135" s="855">
        <f t="shared" si="221"/>
        <v>63</v>
      </c>
      <c r="I135" s="855">
        <f t="shared" ref="I135:J135" si="222">I133-I134</f>
        <v>26</v>
      </c>
      <c r="J135" s="855">
        <f t="shared" si="222"/>
        <v>200</v>
      </c>
      <c r="K135" s="855">
        <f t="shared" ref="K135:L135" si="223">K133-K134</f>
        <v>-310</v>
      </c>
      <c r="L135" s="855">
        <f t="shared" si="223"/>
        <v>-86</v>
      </c>
      <c r="M135" s="855">
        <f t="shared" ref="M135:N135" si="224">M133-M134</f>
        <v>100</v>
      </c>
      <c r="N135" s="855">
        <f t="shared" si="224"/>
        <v>347</v>
      </c>
      <c r="O135" s="442">
        <f t="shared" ref="O135:P135" si="225">O133-O134</f>
        <v>-309</v>
      </c>
      <c r="P135" s="442">
        <f t="shared" si="225"/>
        <v>-159</v>
      </c>
      <c r="Q135" s="468"/>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row>
    <row r="136" spans="1:48">
      <c r="B136" s="896"/>
      <c r="C136" s="896"/>
      <c r="D136" s="829"/>
      <c r="E136" s="895"/>
      <c r="F136" s="895"/>
      <c r="G136" s="834"/>
      <c r="H136" s="834"/>
      <c r="I136" s="895"/>
      <c r="J136" s="895"/>
      <c r="K136" s="895"/>
      <c r="L136" s="895"/>
      <c r="M136" s="895"/>
      <c r="N136" s="895"/>
      <c r="O136" s="436"/>
      <c r="P136" s="436"/>
      <c r="Q136" s="436"/>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row>
    <row r="137" spans="1:48">
      <c r="B137" s="896"/>
      <c r="C137" s="897" t="s">
        <v>28</v>
      </c>
      <c r="D137" s="829"/>
      <c r="E137" s="898">
        <v>9.9999999999999811E-3</v>
      </c>
      <c r="F137" s="898">
        <v>0.59</v>
      </c>
      <c r="G137" s="898">
        <v>-0.36</v>
      </c>
      <c r="H137" s="898">
        <v>8.0000000000000016E-2</v>
      </c>
      <c r="I137" s="898">
        <v>0.03</v>
      </c>
      <c r="J137" s="898">
        <v>0.27</v>
      </c>
      <c r="K137" s="898">
        <v>-0.41</v>
      </c>
      <c r="L137" s="898">
        <v>-0.11</v>
      </c>
      <c r="M137" s="898">
        <v>0.14000000000000001</v>
      </c>
      <c r="N137" s="898">
        <v>0.45</v>
      </c>
      <c r="O137" s="469">
        <v>-0.41</v>
      </c>
      <c r="P137" s="469">
        <v>-0.21</v>
      </c>
      <c r="Q137" s="436"/>
      <c r="S137" s="178"/>
      <c r="T137" s="178"/>
      <c r="U137" s="178"/>
      <c r="V137" s="178"/>
      <c r="W137" s="178"/>
      <c r="X137" s="178"/>
      <c r="Y137" s="178"/>
      <c r="Z137" s="178"/>
      <c r="AA137" s="178"/>
      <c r="AB137" s="178"/>
      <c r="AC137" s="178"/>
      <c r="AD137" s="178"/>
      <c r="AE137" s="178"/>
      <c r="AF137" s="177"/>
      <c r="AG137" s="177"/>
      <c r="AH137" s="177"/>
      <c r="AI137" s="177"/>
      <c r="AJ137" s="177"/>
      <c r="AK137" s="177"/>
      <c r="AL137" s="177"/>
      <c r="AM137" s="177"/>
      <c r="AN137" s="177"/>
      <c r="AO137" s="177"/>
      <c r="AP137" s="177"/>
      <c r="AQ137" s="177"/>
    </row>
    <row r="138" spans="1:48">
      <c r="B138" s="896"/>
      <c r="C138" s="897" t="s">
        <v>29</v>
      </c>
      <c r="D138" s="829"/>
      <c r="E138" s="898">
        <v>9.9999999999999811E-3</v>
      </c>
      <c r="F138" s="898">
        <v>0.57999999999999996</v>
      </c>
      <c r="G138" s="898">
        <v>-0.35</v>
      </c>
      <c r="H138" s="898">
        <v>0.08</v>
      </c>
      <c r="I138" s="898">
        <v>0.03</v>
      </c>
      <c r="J138" s="898">
        <v>0.27</v>
      </c>
      <c r="K138" s="898">
        <v>-0.41</v>
      </c>
      <c r="L138" s="898">
        <v>-0.12</v>
      </c>
      <c r="M138" s="898">
        <v>0.13</v>
      </c>
      <c r="N138" s="898">
        <v>0.45</v>
      </c>
      <c r="O138" s="469">
        <v>-0.4</v>
      </c>
      <c r="P138" s="469">
        <v>-0.21</v>
      </c>
      <c r="Q138" s="436"/>
      <c r="S138" s="178"/>
      <c r="T138" s="178"/>
      <c r="U138" s="178"/>
      <c r="V138" s="178"/>
      <c r="W138" s="178"/>
      <c r="X138" s="178"/>
      <c r="Y138" s="178"/>
      <c r="Z138" s="178"/>
      <c r="AA138" s="178"/>
      <c r="AB138" s="178"/>
      <c r="AC138" s="178"/>
      <c r="AD138" s="178"/>
      <c r="AE138" s="178"/>
      <c r="AF138" s="177"/>
      <c r="AG138" s="177"/>
      <c r="AH138" s="177"/>
      <c r="AI138" s="177"/>
      <c r="AJ138" s="177"/>
      <c r="AK138" s="177"/>
      <c r="AL138" s="177"/>
      <c r="AM138" s="177"/>
      <c r="AN138" s="177"/>
      <c r="AO138" s="177"/>
      <c r="AP138" s="177"/>
      <c r="AQ138" s="177"/>
    </row>
    <row r="139" spans="1:48">
      <c r="B139" s="829"/>
      <c r="C139" s="829"/>
      <c r="D139" s="829"/>
      <c r="E139" s="899"/>
      <c r="F139" s="899"/>
      <c r="G139" s="899"/>
      <c r="H139" s="899"/>
      <c r="I139" s="899"/>
      <c r="J139" s="899"/>
      <c r="K139" s="899"/>
      <c r="L139" s="899"/>
      <c r="M139" s="899"/>
      <c r="N139" s="899"/>
      <c r="O139" s="213"/>
      <c r="P139" s="213"/>
    </row>
    <row r="140" spans="1:48">
      <c r="B140" s="829"/>
      <c r="C140" s="829"/>
      <c r="D140" s="829"/>
      <c r="E140" s="895"/>
      <c r="F140" s="895"/>
      <c r="G140" s="895"/>
      <c r="H140" s="895"/>
      <c r="I140" s="895"/>
      <c r="J140" s="895"/>
      <c r="K140" s="895"/>
      <c r="L140" s="895"/>
      <c r="M140" s="895"/>
      <c r="N140" s="895"/>
    </row>
    <row r="141" spans="1:48" ht="13">
      <c r="A141" s="342" t="s">
        <v>148</v>
      </c>
      <c r="B141" s="900"/>
      <c r="C141" s="900"/>
      <c r="D141" s="900"/>
      <c r="E141" s="901"/>
      <c r="F141" s="901"/>
      <c r="G141" s="901"/>
      <c r="H141" s="901"/>
      <c r="I141" s="901"/>
      <c r="J141" s="901"/>
      <c r="K141" s="901"/>
      <c r="L141" s="901"/>
      <c r="M141" s="901"/>
      <c r="N141" s="901"/>
      <c r="O141" s="344"/>
      <c r="P141" s="344"/>
    </row>
    <row r="142" spans="1:48">
      <c r="A142" s="343"/>
      <c r="B142" s="900"/>
      <c r="C142" s="900"/>
      <c r="D142" s="900"/>
      <c r="E142" s="902" t="str">
        <f t="shared" ref="E142:H142" si="226">E6</f>
        <v>Q3</v>
      </c>
      <c r="F142" s="902" t="str">
        <f t="shared" si="226"/>
        <v>Q4</v>
      </c>
      <c r="G142" s="902" t="str">
        <f t="shared" si="226"/>
        <v>Q1</v>
      </c>
      <c r="H142" s="902" t="str">
        <f t="shared" si="226"/>
        <v>Q2</v>
      </c>
      <c r="I142" s="902"/>
      <c r="J142" s="902"/>
      <c r="K142" s="902"/>
      <c r="L142" s="902"/>
      <c r="M142" s="902"/>
      <c r="N142" s="902"/>
      <c r="O142" s="345"/>
      <c r="P142" s="345"/>
      <c r="Q142" s="220"/>
    </row>
    <row r="143" spans="1:48">
      <c r="A143" s="343"/>
      <c r="B143" s="900"/>
      <c r="C143" s="900"/>
      <c r="D143" s="900"/>
      <c r="E143" s="903" t="s">
        <v>120</v>
      </c>
      <c r="F143" s="903" t="s">
        <v>120</v>
      </c>
      <c r="G143" s="903" t="s">
        <v>126</v>
      </c>
      <c r="H143" s="903" t="str">
        <f>H7</f>
        <v>CY16</v>
      </c>
      <c r="I143" s="903"/>
      <c r="J143" s="903"/>
      <c r="K143" s="903"/>
      <c r="L143" s="903"/>
      <c r="M143" s="903"/>
      <c r="N143" s="903"/>
      <c r="O143" s="346"/>
      <c r="P143" s="346"/>
      <c r="Q143" s="220"/>
    </row>
    <row r="144" spans="1:48">
      <c r="A144" s="343"/>
      <c r="B144" s="904" t="s">
        <v>83</v>
      </c>
      <c r="C144" s="905"/>
      <c r="D144" s="905"/>
      <c r="E144" s="906">
        <f t="shared" ref="E144:G144" si="227">E67+E118</f>
        <v>1040</v>
      </c>
      <c r="F144" s="906">
        <f t="shared" si="227"/>
        <v>2118</v>
      </c>
      <c r="G144" s="906">
        <f t="shared" si="227"/>
        <v>908</v>
      </c>
      <c r="H144" s="906">
        <f>H67+H118</f>
        <v>1609</v>
      </c>
      <c r="I144" s="906"/>
      <c r="J144" s="906"/>
      <c r="K144" s="906"/>
      <c r="L144" s="906"/>
      <c r="M144" s="906"/>
      <c r="N144" s="906"/>
      <c r="O144" s="348"/>
      <c r="P144" s="348"/>
      <c r="Q144" s="220"/>
      <c r="T144" s="214"/>
      <c r="U144" s="214"/>
      <c r="V144" s="214"/>
      <c r="W144" s="214"/>
      <c r="X144" s="214"/>
      <c r="Y144" s="214"/>
      <c r="Z144" s="214"/>
      <c r="AA144" s="214"/>
      <c r="AB144" s="214"/>
      <c r="AC144" s="214"/>
      <c r="AD144" s="214"/>
      <c r="AE144" s="214"/>
      <c r="AG144" s="177"/>
      <c r="AH144" s="177"/>
      <c r="AI144" s="177"/>
      <c r="AJ144" s="177"/>
      <c r="AK144" s="177"/>
      <c r="AL144" s="177"/>
      <c r="AM144" s="177"/>
      <c r="AN144" s="177"/>
      <c r="AO144" s="177"/>
      <c r="AP144" s="177"/>
      <c r="AQ144" s="177"/>
      <c r="AR144" s="177"/>
      <c r="AS144" s="177"/>
      <c r="AT144" s="177"/>
      <c r="AU144" s="177"/>
      <c r="AV144" s="177"/>
    </row>
    <row r="145" spans="1:48">
      <c r="A145" s="343"/>
      <c r="B145" s="904" t="s">
        <v>82</v>
      </c>
      <c r="C145" s="905"/>
      <c r="D145" s="905"/>
      <c r="E145" s="906"/>
      <c r="F145" s="906"/>
      <c r="G145" s="906"/>
      <c r="H145" s="906"/>
      <c r="I145" s="906"/>
      <c r="J145" s="906"/>
      <c r="K145" s="906"/>
      <c r="L145" s="906"/>
      <c r="M145" s="906"/>
      <c r="N145" s="906"/>
      <c r="O145" s="348"/>
      <c r="P145" s="348"/>
      <c r="Q145" s="220"/>
      <c r="T145" s="214"/>
      <c r="U145" s="214"/>
      <c r="V145" s="214"/>
      <c r="W145" s="214"/>
      <c r="X145" s="214"/>
      <c r="Y145" s="214"/>
      <c r="Z145" s="214"/>
      <c r="AA145" s="214"/>
      <c r="AB145" s="214"/>
      <c r="AC145" s="214"/>
      <c r="AD145" s="214"/>
      <c r="AE145" s="214"/>
      <c r="AG145" s="177"/>
      <c r="AH145" s="177"/>
      <c r="AI145" s="177"/>
      <c r="AJ145" s="177"/>
      <c r="AK145" s="177"/>
      <c r="AL145" s="177"/>
      <c r="AM145" s="177"/>
      <c r="AN145" s="177"/>
      <c r="AO145" s="177"/>
      <c r="AP145" s="177"/>
      <c r="AQ145" s="177"/>
      <c r="AR145" s="177"/>
      <c r="AS145" s="177"/>
      <c r="AT145" s="177"/>
      <c r="AU145" s="177"/>
      <c r="AV145" s="177"/>
    </row>
    <row r="146" spans="1:48">
      <c r="A146" s="343"/>
      <c r="B146" s="904"/>
      <c r="C146" s="904" t="s">
        <v>143</v>
      </c>
      <c r="D146" s="905"/>
      <c r="E146" s="906"/>
      <c r="F146" s="906"/>
      <c r="G146" s="906"/>
      <c r="H146" s="906"/>
      <c r="I146" s="906"/>
      <c r="J146" s="906"/>
      <c r="K146" s="906"/>
      <c r="L146" s="906"/>
      <c r="M146" s="906"/>
      <c r="N146" s="906"/>
      <c r="O146" s="348"/>
      <c r="P146" s="348"/>
      <c r="Q146" s="220"/>
      <c r="T146" s="214"/>
      <c r="U146" s="214"/>
      <c r="V146" s="214"/>
      <c r="W146" s="214"/>
      <c r="X146" s="214"/>
      <c r="Y146" s="214"/>
      <c r="Z146" s="214"/>
      <c r="AA146" s="214"/>
      <c r="AB146" s="214"/>
      <c r="AC146" s="214"/>
      <c r="AD146" s="214"/>
      <c r="AE146" s="214"/>
      <c r="AG146" s="177"/>
      <c r="AH146" s="177"/>
      <c r="AI146" s="177"/>
      <c r="AJ146" s="177"/>
      <c r="AK146" s="177"/>
      <c r="AL146" s="177"/>
      <c r="AM146" s="177"/>
      <c r="AN146" s="177"/>
      <c r="AO146" s="177"/>
      <c r="AP146" s="177"/>
      <c r="AQ146" s="177"/>
      <c r="AR146" s="177"/>
      <c r="AS146" s="177"/>
      <c r="AT146" s="177"/>
      <c r="AU146" s="177"/>
      <c r="AV146" s="177"/>
    </row>
    <row r="147" spans="1:48">
      <c r="A147" s="343"/>
      <c r="B147" s="901"/>
      <c r="C147" s="907" t="s">
        <v>145</v>
      </c>
      <c r="D147" s="908"/>
      <c r="E147" s="909">
        <f t="shared" ref="E147:G147" si="228">E70+E121</f>
        <v>175</v>
      </c>
      <c r="F147" s="909">
        <f t="shared" si="228"/>
        <v>474</v>
      </c>
      <c r="G147" s="909">
        <f t="shared" si="228"/>
        <v>86</v>
      </c>
      <c r="H147" s="909">
        <f>H70+H121</f>
        <v>105</v>
      </c>
      <c r="I147" s="909"/>
      <c r="J147" s="909"/>
      <c r="K147" s="909"/>
      <c r="L147" s="909"/>
      <c r="M147" s="909"/>
      <c r="N147" s="909"/>
      <c r="O147" s="350"/>
      <c r="P147" s="350"/>
      <c r="Q147" s="220"/>
      <c r="R147" s="235"/>
      <c r="T147" s="97"/>
      <c r="U147" s="97"/>
      <c r="V147" s="97"/>
      <c r="W147" s="97"/>
      <c r="X147" s="97"/>
      <c r="Y147" s="97"/>
      <c r="Z147" s="97"/>
      <c r="AA147" s="97"/>
      <c r="AB147" s="97"/>
      <c r="AC147" s="97"/>
      <c r="AD147" s="97"/>
      <c r="AE147" s="97"/>
      <c r="AG147" s="177"/>
      <c r="AH147" s="177"/>
      <c r="AI147" s="177"/>
      <c r="AJ147" s="177"/>
      <c r="AK147" s="177"/>
      <c r="AL147" s="177"/>
      <c r="AM147" s="177"/>
      <c r="AN147" s="177"/>
      <c r="AO147" s="177"/>
      <c r="AP147" s="177"/>
      <c r="AQ147" s="177"/>
      <c r="AR147" s="177"/>
      <c r="AS147" s="177"/>
      <c r="AT147" s="177"/>
      <c r="AU147" s="177"/>
      <c r="AV147" s="177"/>
    </row>
    <row r="148" spans="1:48">
      <c r="A148" s="343"/>
      <c r="B148" s="901"/>
      <c r="C148" s="907" t="s">
        <v>146</v>
      </c>
      <c r="D148" s="908"/>
      <c r="E148" s="909">
        <f t="shared" ref="E148:G148" si="229">E71+E122</f>
        <v>94</v>
      </c>
      <c r="F148" s="909">
        <f t="shared" si="229"/>
        <v>172</v>
      </c>
      <c r="G148" s="909">
        <f t="shared" si="229"/>
        <v>31</v>
      </c>
      <c r="H148" s="909">
        <f>H71+H122</f>
        <v>39</v>
      </c>
      <c r="I148" s="909"/>
      <c r="J148" s="909"/>
      <c r="K148" s="909"/>
      <c r="L148" s="909"/>
      <c r="M148" s="909"/>
      <c r="N148" s="909"/>
      <c r="O148" s="350"/>
      <c r="P148" s="350"/>
      <c r="Q148" s="220"/>
      <c r="R148" s="235"/>
      <c r="T148" s="97"/>
      <c r="U148" s="97"/>
      <c r="V148" s="97"/>
      <c r="W148" s="97"/>
      <c r="X148" s="97"/>
      <c r="Y148" s="97"/>
      <c r="Z148" s="97"/>
      <c r="AA148" s="97"/>
      <c r="AB148" s="97"/>
      <c r="AC148" s="97"/>
      <c r="AD148" s="97"/>
      <c r="AE148" s="97"/>
      <c r="AG148" s="177"/>
      <c r="AH148" s="177"/>
      <c r="AI148" s="177"/>
      <c r="AJ148" s="177"/>
      <c r="AK148" s="177"/>
      <c r="AL148" s="177"/>
      <c r="AM148" s="177"/>
      <c r="AN148" s="177"/>
      <c r="AO148" s="177"/>
      <c r="AP148" s="177"/>
      <c r="AQ148" s="177"/>
      <c r="AR148" s="177"/>
      <c r="AS148" s="177"/>
      <c r="AT148" s="177"/>
      <c r="AU148" s="177"/>
      <c r="AV148" s="177"/>
    </row>
    <row r="149" spans="1:48">
      <c r="A149" s="343"/>
      <c r="B149" s="901"/>
      <c r="C149" s="904" t="s">
        <v>144</v>
      </c>
      <c r="D149" s="908"/>
      <c r="E149" s="909"/>
      <c r="F149" s="909"/>
      <c r="G149" s="909"/>
      <c r="H149" s="909"/>
      <c r="I149" s="909"/>
      <c r="J149" s="909"/>
      <c r="K149" s="909"/>
      <c r="L149" s="909"/>
      <c r="M149" s="909"/>
      <c r="N149" s="909"/>
      <c r="O149" s="350"/>
      <c r="P149" s="350"/>
      <c r="Q149" s="220"/>
      <c r="R149" s="235"/>
      <c r="T149" s="97"/>
      <c r="U149" s="97"/>
      <c r="V149" s="97"/>
      <c r="W149" s="97"/>
      <c r="X149" s="97"/>
      <c r="Y149" s="97"/>
      <c r="Z149" s="97"/>
      <c r="AA149" s="97"/>
      <c r="AB149" s="97"/>
      <c r="AC149" s="97"/>
      <c r="AD149" s="97"/>
      <c r="AE149" s="97"/>
      <c r="AG149" s="177"/>
      <c r="AH149" s="177"/>
      <c r="AI149" s="177"/>
      <c r="AJ149" s="177"/>
      <c r="AK149" s="177"/>
      <c r="AL149" s="177"/>
      <c r="AM149" s="177"/>
      <c r="AN149" s="177"/>
      <c r="AO149" s="177"/>
      <c r="AP149" s="177"/>
      <c r="AQ149" s="177"/>
      <c r="AR149" s="177"/>
      <c r="AS149" s="177"/>
      <c r="AT149" s="177"/>
      <c r="AU149" s="177"/>
      <c r="AV149" s="177"/>
    </row>
    <row r="150" spans="1:48">
      <c r="A150" s="343"/>
      <c r="B150" s="901"/>
      <c r="C150" s="907" t="s">
        <v>147</v>
      </c>
      <c r="D150" s="908"/>
      <c r="E150" s="909">
        <f t="shared" ref="E150:G150" si="230">E73+E124</f>
        <v>81</v>
      </c>
      <c r="F150" s="909">
        <f t="shared" si="230"/>
        <v>83</v>
      </c>
      <c r="G150" s="909">
        <f t="shared" si="230"/>
        <v>136</v>
      </c>
      <c r="H150" s="909">
        <f>H73+H124</f>
        <v>248</v>
      </c>
      <c r="I150" s="909"/>
      <c r="J150" s="909"/>
      <c r="K150" s="909"/>
      <c r="L150" s="909"/>
      <c r="M150" s="909"/>
      <c r="N150" s="909"/>
      <c r="O150" s="350"/>
      <c r="P150" s="350"/>
      <c r="Q150" s="220"/>
      <c r="R150" s="235"/>
      <c r="T150" s="97"/>
      <c r="U150" s="97"/>
      <c r="V150" s="97"/>
      <c r="W150" s="97"/>
      <c r="X150" s="97"/>
      <c r="Y150" s="97"/>
      <c r="Z150" s="97"/>
      <c r="AA150" s="97"/>
      <c r="AB150" s="97"/>
      <c r="AC150" s="97"/>
      <c r="AD150" s="97"/>
      <c r="AE150" s="97"/>
      <c r="AG150" s="177"/>
      <c r="AH150" s="177"/>
      <c r="AI150" s="177"/>
      <c r="AJ150" s="177"/>
      <c r="AK150" s="177"/>
      <c r="AL150" s="177"/>
      <c r="AM150" s="177"/>
      <c r="AN150" s="177"/>
      <c r="AO150" s="177"/>
      <c r="AP150" s="177"/>
      <c r="AQ150" s="177"/>
      <c r="AR150" s="177"/>
      <c r="AS150" s="177"/>
      <c r="AT150" s="177"/>
      <c r="AU150" s="177"/>
      <c r="AV150" s="177"/>
    </row>
    <row r="151" spans="1:48">
      <c r="A151" s="343"/>
      <c r="B151" s="901"/>
      <c r="C151" s="907" t="s">
        <v>146</v>
      </c>
      <c r="D151" s="908"/>
      <c r="E151" s="909">
        <f t="shared" ref="E151:G151" si="231">E74+E125</f>
        <v>5</v>
      </c>
      <c r="F151" s="909">
        <f t="shared" si="231"/>
        <v>8</v>
      </c>
      <c r="G151" s="909">
        <f t="shared" si="231"/>
        <v>4</v>
      </c>
      <c r="H151" s="909">
        <f>H74+H125</f>
        <v>7</v>
      </c>
      <c r="I151" s="909"/>
      <c r="J151" s="909"/>
      <c r="K151" s="909"/>
      <c r="L151" s="909"/>
      <c r="M151" s="909"/>
      <c r="N151" s="909"/>
      <c r="O151" s="350"/>
      <c r="P151" s="350"/>
      <c r="Q151" s="220"/>
      <c r="R151" s="235"/>
      <c r="T151" s="97"/>
      <c r="U151" s="97"/>
      <c r="V151" s="97"/>
      <c r="W151" s="97"/>
      <c r="X151" s="97"/>
      <c r="Y151" s="97"/>
      <c r="Z151" s="97"/>
      <c r="AA151" s="97"/>
      <c r="AB151" s="97"/>
      <c r="AC151" s="97"/>
      <c r="AD151" s="97"/>
      <c r="AE151" s="97"/>
      <c r="AG151" s="177"/>
      <c r="AH151" s="177"/>
      <c r="AI151" s="177"/>
      <c r="AJ151" s="177"/>
      <c r="AK151" s="177"/>
      <c r="AL151" s="177"/>
      <c r="AM151" s="177"/>
      <c r="AN151" s="177"/>
      <c r="AO151" s="177"/>
      <c r="AP151" s="177"/>
      <c r="AQ151" s="177"/>
      <c r="AR151" s="177"/>
      <c r="AS151" s="177"/>
      <c r="AT151" s="177"/>
      <c r="AU151" s="177"/>
      <c r="AV151" s="177"/>
    </row>
    <row r="152" spans="1:48">
      <c r="A152" s="343"/>
      <c r="B152" s="908"/>
      <c r="C152" s="910" t="s">
        <v>33</v>
      </c>
      <c r="D152" s="908"/>
      <c r="E152" s="909">
        <f t="shared" ref="E152:G152" si="232">E75+E126</f>
        <v>153</v>
      </c>
      <c r="F152" s="909">
        <f t="shared" si="232"/>
        <v>188</v>
      </c>
      <c r="G152" s="909">
        <f t="shared" si="232"/>
        <v>165</v>
      </c>
      <c r="H152" s="909">
        <f>H75+H126</f>
        <v>236</v>
      </c>
      <c r="I152" s="909"/>
      <c r="J152" s="909"/>
      <c r="K152" s="909"/>
      <c r="L152" s="909"/>
      <c r="M152" s="909"/>
      <c r="N152" s="909"/>
      <c r="O152" s="350"/>
      <c r="P152" s="350"/>
      <c r="Q152" s="220"/>
      <c r="T152" s="98"/>
      <c r="U152" s="98"/>
      <c r="V152" s="98"/>
      <c r="W152" s="98"/>
      <c r="X152" s="98"/>
      <c r="Y152" s="98"/>
      <c r="Z152" s="98"/>
      <c r="AA152" s="98"/>
      <c r="AB152" s="98"/>
      <c r="AC152" s="98"/>
      <c r="AD152" s="98"/>
      <c r="AE152" s="98"/>
      <c r="AG152" s="177"/>
      <c r="AH152" s="177"/>
      <c r="AI152" s="177"/>
      <c r="AJ152" s="177"/>
      <c r="AK152" s="177"/>
      <c r="AL152" s="177"/>
      <c r="AM152" s="177"/>
      <c r="AN152" s="177"/>
      <c r="AO152" s="177"/>
      <c r="AP152" s="177"/>
      <c r="AQ152" s="177"/>
      <c r="AR152" s="177"/>
      <c r="AS152" s="177"/>
      <c r="AT152" s="177"/>
      <c r="AU152" s="177"/>
      <c r="AV152" s="177"/>
    </row>
    <row r="153" spans="1:48">
      <c r="A153" s="343"/>
      <c r="B153" s="908"/>
      <c r="C153" s="910" t="s">
        <v>34</v>
      </c>
      <c r="D153" s="908"/>
      <c r="E153" s="909">
        <f t="shared" ref="E153:G153" si="233">E76+E127</f>
        <v>187</v>
      </c>
      <c r="F153" s="909">
        <f t="shared" si="233"/>
        <v>287</v>
      </c>
      <c r="G153" s="909">
        <f t="shared" si="233"/>
        <v>132</v>
      </c>
      <c r="H153" s="909">
        <f>H76+H127</f>
        <v>240</v>
      </c>
      <c r="I153" s="909"/>
      <c r="J153" s="909"/>
      <c r="K153" s="909"/>
      <c r="L153" s="909"/>
      <c r="M153" s="909"/>
      <c r="N153" s="909"/>
      <c r="O153" s="350"/>
      <c r="P153" s="350"/>
      <c r="Q153" s="220"/>
      <c r="T153" s="98"/>
      <c r="U153" s="98"/>
      <c r="V153" s="98"/>
      <c r="W153" s="98"/>
      <c r="X153" s="98"/>
      <c r="Y153" s="98"/>
      <c r="Z153" s="98"/>
      <c r="AA153" s="98"/>
      <c r="AB153" s="98"/>
      <c r="AC153" s="98"/>
      <c r="AD153" s="98"/>
      <c r="AE153" s="98"/>
      <c r="AG153" s="177"/>
      <c r="AH153" s="177"/>
      <c r="AI153" s="177"/>
      <c r="AJ153" s="177"/>
      <c r="AK153" s="177"/>
      <c r="AL153" s="177"/>
      <c r="AM153" s="177"/>
      <c r="AN153" s="177"/>
      <c r="AO153" s="177"/>
      <c r="AP153" s="177"/>
      <c r="AQ153" s="177"/>
      <c r="AR153" s="177"/>
      <c r="AS153" s="177"/>
      <c r="AT153" s="177"/>
      <c r="AU153" s="177"/>
      <c r="AV153" s="177"/>
    </row>
    <row r="154" spans="1:48" ht="14">
      <c r="A154" s="343"/>
      <c r="B154" s="908"/>
      <c r="C154" s="910" t="s">
        <v>35</v>
      </c>
      <c r="D154" s="908"/>
      <c r="E154" s="911">
        <f t="shared" ref="E154:G154" si="234">E77+E128</f>
        <v>94</v>
      </c>
      <c r="F154" s="911">
        <f t="shared" si="234"/>
        <v>68</v>
      </c>
      <c r="G154" s="911">
        <f t="shared" si="234"/>
        <v>102</v>
      </c>
      <c r="H154" s="911">
        <f>H77+H128</f>
        <v>146</v>
      </c>
      <c r="I154" s="911"/>
      <c r="J154" s="911"/>
      <c r="K154" s="911"/>
      <c r="L154" s="911"/>
      <c r="M154" s="911"/>
      <c r="N154" s="911"/>
      <c r="O154" s="351"/>
      <c r="P154" s="351"/>
      <c r="Q154" s="220"/>
      <c r="T154" s="99"/>
      <c r="U154" s="99"/>
      <c r="V154" s="99"/>
      <c r="W154" s="99"/>
      <c r="X154" s="99"/>
      <c r="Y154" s="99"/>
      <c r="Z154" s="99"/>
      <c r="AA154" s="99"/>
      <c r="AB154" s="99"/>
      <c r="AC154" s="99"/>
      <c r="AD154" s="99"/>
      <c r="AE154" s="99"/>
      <c r="AG154" s="177"/>
      <c r="AH154" s="177"/>
      <c r="AI154" s="177"/>
      <c r="AJ154" s="177"/>
      <c r="AK154" s="177"/>
      <c r="AL154" s="177"/>
      <c r="AM154" s="177"/>
      <c r="AN154" s="177"/>
      <c r="AO154" s="177"/>
      <c r="AP154" s="177"/>
      <c r="AQ154" s="177"/>
      <c r="AR154" s="177"/>
      <c r="AS154" s="177"/>
      <c r="AT154" s="177"/>
      <c r="AU154" s="177"/>
      <c r="AV154" s="177"/>
    </row>
    <row r="155" spans="1:48" ht="14">
      <c r="A155" s="343"/>
      <c r="B155" s="908"/>
      <c r="C155" s="908"/>
      <c r="D155" s="908" t="s">
        <v>81</v>
      </c>
      <c r="E155" s="911">
        <f t="shared" ref="E155" si="235">SUM(E147:E154)</f>
        <v>789</v>
      </c>
      <c r="F155" s="911">
        <f t="shared" ref="F155" si="236">SUM(F147:F154)</f>
        <v>1280</v>
      </c>
      <c r="G155" s="911">
        <f t="shared" ref="G155" si="237">SUM(G147:G154)</f>
        <v>656</v>
      </c>
      <c r="H155" s="911">
        <f>SUM(H147:H154)</f>
        <v>1021</v>
      </c>
      <c r="I155" s="911"/>
      <c r="J155" s="911"/>
      <c r="K155" s="911"/>
      <c r="L155" s="911"/>
      <c r="M155" s="911"/>
      <c r="N155" s="911"/>
      <c r="O155" s="351"/>
      <c r="P155" s="351"/>
      <c r="Q155" s="220"/>
      <c r="T155" s="99"/>
      <c r="U155" s="99"/>
      <c r="V155" s="99"/>
      <c r="W155" s="99"/>
      <c r="X155" s="99"/>
      <c r="Y155" s="99"/>
      <c r="Z155" s="99"/>
      <c r="AA155" s="99"/>
      <c r="AB155" s="99"/>
      <c r="AC155" s="99"/>
      <c r="AD155" s="99"/>
      <c r="AE155" s="99"/>
      <c r="AG155" s="177"/>
      <c r="AH155" s="177"/>
      <c r="AI155" s="177"/>
      <c r="AJ155" s="177"/>
      <c r="AK155" s="177"/>
      <c r="AL155" s="177"/>
      <c r="AM155" s="177"/>
      <c r="AN155" s="177"/>
      <c r="AO155" s="177"/>
      <c r="AP155" s="177"/>
      <c r="AQ155" s="177"/>
      <c r="AR155" s="177"/>
      <c r="AS155" s="177"/>
      <c r="AT155" s="177"/>
      <c r="AU155" s="177"/>
      <c r="AV155" s="177"/>
    </row>
    <row r="156" spans="1:48">
      <c r="A156" s="343"/>
      <c r="B156" s="912" t="s">
        <v>1</v>
      </c>
      <c r="C156" s="913"/>
      <c r="D156" s="914"/>
      <c r="E156" s="915">
        <f t="shared" ref="E156" si="238">+E144-E155</f>
        <v>251</v>
      </c>
      <c r="F156" s="915">
        <f t="shared" ref="F156" si="239">+F144-F155</f>
        <v>838</v>
      </c>
      <c r="G156" s="915">
        <f t="shared" ref="G156" si="240">+G144-G155</f>
        <v>252</v>
      </c>
      <c r="H156" s="915">
        <f>+H144-H155</f>
        <v>588</v>
      </c>
      <c r="I156" s="915"/>
      <c r="J156" s="915"/>
      <c r="K156" s="915"/>
      <c r="L156" s="915"/>
      <c r="M156" s="915"/>
      <c r="N156" s="915"/>
      <c r="O156" s="353"/>
      <c r="P156" s="353"/>
      <c r="Q156" s="220"/>
      <c r="T156" s="100"/>
      <c r="U156" s="100"/>
      <c r="V156" s="100"/>
      <c r="W156" s="100"/>
      <c r="X156" s="100"/>
      <c r="Y156" s="100"/>
      <c r="Z156" s="100"/>
      <c r="AA156" s="100"/>
      <c r="AB156" s="100"/>
      <c r="AC156" s="100"/>
      <c r="AD156" s="100"/>
      <c r="AE156" s="100"/>
      <c r="AG156" s="177"/>
      <c r="AH156" s="177"/>
      <c r="AI156" s="177"/>
      <c r="AJ156" s="177"/>
      <c r="AK156" s="177"/>
      <c r="AL156" s="177"/>
      <c r="AM156" s="177"/>
      <c r="AN156" s="177"/>
      <c r="AO156" s="177"/>
      <c r="AP156" s="177"/>
      <c r="AQ156" s="177"/>
      <c r="AR156" s="177"/>
      <c r="AS156" s="177"/>
      <c r="AT156" s="177"/>
      <c r="AU156" s="177"/>
      <c r="AV156" s="177"/>
    </row>
    <row r="157" spans="1:48" ht="14">
      <c r="A157" s="343"/>
      <c r="B157" s="916" t="s">
        <v>129</v>
      </c>
      <c r="C157" s="908"/>
      <c r="D157" s="908"/>
      <c r="E157" s="917">
        <f t="shared" ref="E157:G158" si="241">E80+E131</f>
        <v>51</v>
      </c>
      <c r="F157" s="917">
        <f t="shared" si="241"/>
        <v>49</v>
      </c>
      <c r="G157" s="917">
        <f t="shared" si="241"/>
        <v>51</v>
      </c>
      <c r="H157" s="917">
        <f>H80+H131</f>
        <v>64</v>
      </c>
      <c r="I157" s="917"/>
      <c r="J157" s="917"/>
      <c r="K157" s="917"/>
      <c r="L157" s="917"/>
      <c r="M157" s="917"/>
      <c r="N157" s="917"/>
      <c r="O157" s="354"/>
      <c r="P157" s="354"/>
      <c r="Q157" s="220"/>
      <c r="T157" s="99"/>
      <c r="U157" s="99"/>
      <c r="V157" s="99"/>
      <c r="W157" s="99"/>
      <c r="X157" s="99"/>
      <c r="Y157" s="99"/>
      <c r="Z157" s="99"/>
      <c r="AA157" s="99"/>
      <c r="AB157" s="99"/>
      <c r="AC157" s="99"/>
      <c r="AD157" s="99"/>
      <c r="AE157" s="99"/>
      <c r="AG157" s="177"/>
      <c r="AH157" s="177"/>
      <c r="AI157" s="177"/>
      <c r="AJ157" s="177"/>
      <c r="AK157" s="177"/>
      <c r="AL157" s="177"/>
      <c r="AM157" s="177"/>
      <c r="AN157" s="177"/>
      <c r="AO157" s="177"/>
      <c r="AP157" s="177"/>
      <c r="AQ157" s="177"/>
      <c r="AR157" s="177"/>
      <c r="AS157" s="177"/>
      <c r="AT157" s="177"/>
      <c r="AU157" s="177"/>
      <c r="AV157" s="177"/>
    </row>
    <row r="158" spans="1:48" ht="14">
      <c r="A158" s="343"/>
      <c r="B158" s="916" t="s">
        <v>212</v>
      </c>
      <c r="C158" s="908"/>
      <c r="D158" s="908"/>
      <c r="E158" s="911">
        <f t="shared" si="241"/>
        <v>0</v>
      </c>
      <c r="F158" s="911">
        <f t="shared" si="241"/>
        <v>0</v>
      </c>
      <c r="G158" s="911">
        <f t="shared" si="241"/>
        <v>0</v>
      </c>
      <c r="H158" s="911">
        <f>H81+H132</f>
        <v>0</v>
      </c>
      <c r="I158" s="911"/>
      <c r="J158" s="911"/>
      <c r="K158" s="911"/>
      <c r="L158" s="911"/>
      <c r="M158" s="911"/>
      <c r="N158" s="911"/>
      <c r="O158" s="351"/>
      <c r="P158" s="351"/>
      <c r="Q158" s="220"/>
      <c r="T158" s="322"/>
      <c r="U158" s="322"/>
      <c r="V158" s="322"/>
      <c r="W158" s="322"/>
      <c r="X158" s="322"/>
      <c r="Y158" s="322"/>
      <c r="Z158" s="322"/>
      <c r="AA158" s="322"/>
      <c r="AB158" s="322"/>
      <c r="AC158" s="322"/>
      <c r="AD158" s="322"/>
      <c r="AE158" s="322"/>
      <c r="AG158" s="177"/>
      <c r="AH158" s="177"/>
      <c r="AI158" s="177"/>
      <c r="AJ158" s="177"/>
      <c r="AK158" s="177"/>
      <c r="AL158" s="177"/>
      <c r="AM158" s="177"/>
      <c r="AN158" s="177"/>
      <c r="AO158" s="177"/>
      <c r="AP158" s="177"/>
      <c r="AQ158" s="177"/>
      <c r="AR158" s="177"/>
      <c r="AS158" s="177"/>
      <c r="AT158" s="177"/>
      <c r="AU158" s="177"/>
      <c r="AV158" s="177"/>
    </row>
    <row r="159" spans="1:48">
      <c r="A159" s="343"/>
      <c r="B159" s="918" t="s">
        <v>117</v>
      </c>
      <c r="C159" s="919"/>
      <c r="D159" s="908"/>
      <c r="E159" s="917">
        <f t="shared" ref="E159:H159" si="242">E156-E157-E158</f>
        <v>200</v>
      </c>
      <c r="F159" s="917">
        <f t="shared" si="242"/>
        <v>789</v>
      </c>
      <c r="G159" s="917">
        <f t="shared" si="242"/>
        <v>201</v>
      </c>
      <c r="H159" s="917">
        <f t="shared" si="242"/>
        <v>524</v>
      </c>
      <c r="I159" s="917"/>
      <c r="J159" s="917"/>
      <c r="K159" s="917"/>
      <c r="L159" s="917"/>
      <c r="M159" s="917"/>
      <c r="N159" s="917"/>
      <c r="O159" s="354"/>
      <c r="P159" s="354"/>
      <c r="Q159" s="220"/>
      <c r="T159" s="98"/>
      <c r="U159" s="98"/>
      <c r="V159" s="98"/>
      <c r="W159" s="98"/>
      <c r="X159" s="98"/>
      <c r="Y159" s="98"/>
      <c r="Z159" s="98"/>
      <c r="AA159" s="98"/>
      <c r="AB159" s="98"/>
      <c r="AC159" s="98"/>
      <c r="AD159" s="98"/>
      <c r="AE159" s="98"/>
      <c r="AG159" s="177"/>
      <c r="AH159" s="177"/>
      <c r="AI159" s="177"/>
      <c r="AJ159" s="177"/>
      <c r="AK159" s="177"/>
      <c r="AL159" s="177"/>
      <c r="AM159" s="177"/>
      <c r="AN159" s="177"/>
      <c r="AO159" s="177"/>
      <c r="AP159" s="177"/>
      <c r="AQ159" s="177"/>
      <c r="AR159" s="177"/>
      <c r="AS159" s="177"/>
      <c r="AT159" s="177"/>
      <c r="AU159" s="177"/>
      <c r="AV159" s="177"/>
    </row>
    <row r="160" spans="1:48" ht="14">
      <c r="A160" s="343"/>
      <c r="B160" s="916" t="s">
        <v>118</v>
      </c>
      <c r="C160" s="919"/>
      <c r="D160" s="908"/>
      <c r="E160" s="911">
        <f t="shared" ref="E160:G160" si="243">E83+E134</f>
        <v>42</v>
      </c>
      <c r="F160" s="911">
        <f t="shared" si="243"/>
        <v>167</v>
      </c>
      <c r="G160" s="911">
        <f t="shared" si="243"/>
        <v>28</v>
      </c>
      <c r="H160" s="911">
        <f>H83+H134</f>
        <v>120</v>
      </c>
      <c r="I160" s="911"/>
      <c r="J160" s="911"/>
      <c r="K160" s="911"/>
      <c r="L160" s="911"/>
      <c r="M160" s="911"/>
      <c r="N160" s="911"/>
      <c r="O160" s="351"/>
      <c r="P160" s="351"/>
      <c r="Q160" s="220"/>
      <c r="T160" s="99"/>
      <c r="U160" s="99"/>
      <c r="V160" s="99"/>
      <c r="W160" s="99"/>
      <c r="X160" s="99"/>
      <c r="Y160" s="99"/>
      <c r="Z160" s="99"/>
      <c r="AA160" s="99"/>
      <c r="AB160" s="99"/>
      <c r="AC160" s="99"/>
      <c r="AD160" s="99"/>
      <c r="AE160" s="99"/>
      <c r="AG160" s="177"/>
      <c r="AH160" s="177"/>
      <c r="AI160" s="177"/>
      <c r="AJ160" s="177"/>
      <c r="AK160" s="177"/>
      <c r="AL160" s="177"/>
      <c r="AM160" s="177"/>
      <c r="AN160" s="177"/>
      <c r="AO160" s="177"/>
      <c r="AP160" s="177"/>
      <c r="AQ160" s="177"/>
      <c r="AR160" s="177"/>
      <c r="AS160" s="177"/>
      <c r="AT160" s="177"/>
      <c r="AU160" s="177"/>
      <c r="AV160" s="177"/>
    </row>
    <row r="161" spans="1:48" ht="14">
      <c r="A161" s="343"/>
      <c r="B161" s="912" t="s">
        <v>2</v>
      </c>
      <c r="C161" s="905"/>
      <c r="D161" s="905"/>
      <c r="E161" s="920">
        <f t="shared" ref="E161:G161" si="244">E159-E160</f>
        <v>158</v>
      </c>
      <c r="F161" s="920">
        <f t="shared" si="244"/>
        <v>622</v>
      </c>
      <c r="G161" s="920">
        <f t="shared" si="244"/>
        <v>173</v>
      </c>
      <c r="H161" s="920">
        <f>H159-H160</f>
        <v>404</v>
      </c>
      <c r="I161" s="920"/>
      <c r="J161" s="920"/>
      <c r="K161" s="920"/>
      <c r="L161" s="920"/>
      <c r="M161" s="920"/>
      <c r="N161" s="920"/>
      <c r="O161" s="355"/>
      <c r="P161" s="355"/>
      <c r="Q161" s="220"/>
      <c r="T161" s="101"/>
      <c r="U161" s="101"/>
      <c r="V161" s="101"/>
      <c r="W161" s="101"/>
      <c r="X161" s="101"/>
      <c r="Y161" s="101"/>
      <c r="Z161" s="101"/>
      <c r="AA161" s="101"/>
      <c r="AB161" s="101"/>
      <c r="AC161" s="101"/>
      <c r="AD161" s="101"/>
      <c r="AE161" s="101"/>
      <c r="AG161" s="177"/>
      <c r="AH161" s="177"/>
      <c r="AI161" s="177"/>
      <c r="AJ161" s="177"/>
      <c r="AK161" s="177"/>
      <c r="AL161" s="177"/>
      <c r="AM161" s="177"/>
      <c r="AN161" s="177"/>
      <c r="AO161" s="177"/>
      <c r="AP161" s="177"/>
      <c r="AQ161" s="177"/>
      <c r="AR161" s="177"/>
      <c r="AS161" s="177"/>
      <c r="AT161" s="177"/>
      <c r="AU161" s="177"/>
      <c r="AV161" s="177"/>
    </row>
    <row r="162" spans="1:48" ht="37.9" customHeight="1">
      <c r="A162" s="343"/>
      <c r="B162" s="1078" t="s">
        <v>103</v>
      </c>
      <c r="C162" s="1078"/>
      <c r="D162" s="1078"/>
      <c r="E162" s="921">
        <v>156</v>
      </c>
      <c r="F162" s="921">
        <v>617</v>
      </c>
      <c r="G162" s="921">
        <v>171</v>
      </c>
      <c r="H162" s="921">
        <v>402</v>
      </c>
      <c r="I162" s="921"/>
      <c r="J162" s="921"/>
      <c r="K162" s="921"/>
      <c r="L162" s="921"/>
      <c r="M162" s="921"/>
      <c r="N162" s="921"/>
      <c r="O162" s="356"/>
      <c r="P162" s="356"/>
      <c r="Q162" s="220"/>
      <c r="T162" s="101"/>
      <c r="U162" s="101"/>
      <c r="V162" s="101"/>
      <c r="W162" s="101"/>
      <c r="X162" s="101"/>
      <c r="Y162" s="101"/>
      <c r="Z162" s="101"/>
      <c r="AA162" s="101"/>
      <c r="AB162" s="101"/>
      <c r="AC162" s="101"/>
      <c r="AD162" s="101"/>
      <c r="AE162" s="101"/>
      <c r="AG162" s="177"/>
      <c r="AH162" s="177"/>
      <c r="AI162" s="177"/>
      <c r="AJ162" s="177"/>
      <c r="AK162" s="177"/>
      <c r="AL162" s="177"/>
      <c r="AM162" s="177"/>
      <c r="AN162" s="177"/>
      <c r="AO162" s="177"/>
      <c r="AP162" s="177"/>
      <c r="AQ162" s="177"/>
      <c r="AR162" s="177"/>
      <c r="AS162" s="177"/>
      <c r="AT162" s="177"/>
      <c r="AU162" s="177"/>
      <c r="AV162" s="177"/>
    </row>
    <row r="163" spans="1:48">
      <c r="A163" s="343"/>
      <c r="B163" s="900"/>
      <c r="C163" s="900"/>
      <c r="D163" s="900"/>
      <c r="E163" s="901"/>
      <c r="F163" s="901"/>
      <c r="G163" s="901"/>
      <c r="H163" s="901"/>
      <c r="I163" s="901"/>
      <c r="J163" s="901"/>
      <c r="K163" s="901"/>
      <c r="L163" s="901"/>
      <c r="M163" s="901"/>
      <c r="N163" s="901"/>
      <c r="O163" s="344"/>
      <c r="P163" s="344"/>
      <c r="Q163" s="220"/>
      <c r="AG163" s="177"/>
      <c r="AH163" s="177"/>
      <c r="AI163" s="177"/>
      <c r="AJ163" s="177"/>
      <c r="AK163" s="177"/>
      <c r="AL163" s="177"/>
      <c r="AM163" s="177"/>
      <c r="AN163" s="177"/>
      <c r="AO163" s="177"/>
      <c r="AP163" s="177"/>
      <c r="AQ163" s="177"/>
      <c r="AR163" s="177"/>
      <c r="AS163" s="177"/>
      <c r="AT163" s="177"/>
      <c r="AU163" s="177"/>
      <c r="AV163" s="177"/>
    </row>
    <row r="164" spans="1:48">
      <c r="A164" s="343"/>
      <c r="B164" s="922" t="s">
        <v>151</v>
      </c>
      <c r="C164" s="922"/>
      <c r="D164" s="922"/>
      <c r="E164" s="923"/>
      <c r="F164" s="923"/>
      <c r="G164" s="923"/>
      <c r="H164" s="923"/>
      <c r="I164" s="923"/>
      <c r="J164" s="923"/>
      <c r="K164" s="923"/>
      <c r="L164" s="923"/>
      <c r="M164" s="923"/>
      <c r="N164" s="923"/>
      <c r="O164" s="357"/>
      <c r="P164" s="357"/>
      <c r="Q164" s="220"/>
      <c r="AG164" s="177"/>
      <c r="AH164" s="177"/>
      <c r="AI164" s="177"/>
      <c r="AJ164" s="177"/>
      <c r="AK164" s="177"/>
      <c r="AL164" s="177"/>
      <c r="AM164" s="177"/>
      <c r="AN164" s="177"/>
      <c r="AO164" s="177"/>
      <c r="AP164" s="177"/>
      <c r="AQ164" s="177"/>
      <c r="AR164" s="177"/>
      <c r="AS164" s="177"/>
      <c r="AT164" s="177"/>
      <c r="AU164" s="177"/>
      <c r="AV164" s="177"/>
    </row>
    <row r="165" spans="1:48">
      <c r="A165" s="343"/>
      <c r="B165" s="922"/>
      <c r="C165" s="924" t="s">
        <v>28</v>
      </c>
      <c r="D165" s="922"/>
      <c r="E165" s="925">
        <f t="shared" ref="E165:G165" si="245">E88+E137</f>
        <v>0.21</v>
      </c>
      <c r="F165" s="925">
        <f t="shared" si="245"/>
        <v>0.84</v>
      </c>
      <c r="G165" s="925">
        <f t="shared" si="245"/>
        <v>0.22999999999999998</v>
      </c>
      <c r="H165" s="925">
        <f>H88+H137</f>
        <v>0.54</v>
      </c>
      <c r="I165" s="925"/>
      <c r="J165" s="925"/>
      <c r="K165" s="925"/>
      <c r="L165" s="925"/>
      <c r="M165" s="925"/>
      <c r="N165" s="925"/>
      <c r="O165" s="358"/>
      <c r="P165" s="358"/>
      <c r="Q165" s="358">
        <f t="shared" ref="Q165" si="246">Q88+Q137</f>
        <v>0</v>
      </c>
      <c r="T165" s="102"/>
      <c r="U165" s="102"/>
      <c r="V165" s="102"/>
      <c r="W165" s="102"/>
      <c r="X165" s="102"/>
      <c r="Y165" s="102"/>
      <c r="Z165" s="102"/>
      <c r="AA165" s="102"/>
      <c r="AB165" s="102"/>
      <c r="AC165" s="102"/>
      <c r="AD165" s="102"/>
      <c r="AE165" s="102"/>
      <c r="AG165" s="177"/>
      <c r="AH165" s="177"/>
      <c r="AI165" s="177"/>
      <c r="AJ165" s="177"/>
      <c r="AK165" s="177"/>
      <c r="AL165" s="177"/>
      <c r="AM165" s="177"/>
      <c r="AN165" s="177"/>
      <c r="AO165" s="177"/>
      <c r="AP165" s="177"/>
      <c r="AQ165" s="177"/>
      <c r="AR165" s="177"/>
      <c r="AS165" s="177"/>
      <c r="AT165" s="177"/>
      <c r="AU165" s="177"/>
      <c r="AV165" s="177"/>
    </row>
    <row r="166" spans="1:48">
      <c r="A166" s="343"/>
      <c r="B166" s="922"/>
      <c r="C166" s="924" t="s">
        <v>29</v>
      </c>
      <c r="D166" s="922"/>
      <c r="E166" s="925">
        <f t="shared" ref="E166:G166" si="247">E89+E138</f>
        <v>0.21</v>
      </c>
      <c r="F166" s="925">
        <f t="shared" si="247"/>
        <v>0.83</v>
      </c>
      <c r="G166" s="925">
        <f t="shared" si="247"/>
        <v>0.22999999999999998</v>
      </c>
      <c r="H166" s="925">
        <f>H89+H138</f>
        <v>0.53</v>
      </c>
      <c r="I166" s="925"/>
      <c r="J166" s="925"/>
      <c r="K166" s="925"/>
      <c r="L166" s="925"/>
      <c r="M166" s="925"/>
      <c r="N166" s="925"/>
      <c r="O166" s="358"/>
      <c r="P166" s="358"/>
      <c r="Q166" s="358">
        <f t="shared" ref="Q166" si="248">Q89+Q138</f>
        <v>0</v>
      </c>
      <c r="T166" s="102"/>
      <c r="U166" s="102"/>
      <c r="V166" s="102"/>
      <c r="W166" s="102"/>
      <c r="X166" s="102"/>
      <c r="Y166" s="102"/>
      <c r="Z166" s="102"/>
      <c r="AA166" s="102"/>
      <c r="AB166" s="102"/>
      <c r="AC166" s="102"/>
      <c r="AD166" s="102"/>
      <c r="AE166" s="102"/>
      <c r="AG166" s="177"/>
      <c r="AH166" s="177"/>
      <c r="AI166" s="177"/>
      <c r="AJ166" s="177"/>
      <c r="AK166" s="177"/>
      <c r="AL166" s="177"/>
      <c r="AM166" s="177"/>
      <c r="AN166" s="177"/>
      <c r="AO166" s="177"/>
      <c r="AP166" s="177"/>
      <c r="AQ166" s="177"/>
      <c r="AR166" s="177"/>
      <c r="AS166" s="177"/>
      <c r="AT166" s="177"/>
      <c r="AU166" s="177"/>
      <c r="AV166" s="177"/>
    </row>
    <row r="167" spans="1:48">
      <c r="A167" s="343"/>
      <c r="B167" s="922"/>
      <c r="C167" s="924"/>
      <c r="D167" s="922"/>
      <c r="E167" s="925"/>
      <c r="F167" s="925"/>
      <c r="G167" s="925"/>
      <c r="H167" s="925"/>
      <c r="I167" s="925"/>
      <c r="J167" s="925"/>
      <c r="K167" s="925"/>
      <c r="L167" s="925"/>
      <c r="M167" s="925"/>
      <c r="N167" s="925"/>
      <c r="O167" s="358"/>
      <c r="P167" s="358"/>
      <c r="Q167" s="220"/>
      <c r="T167" s="102"/>
      <c r="U167" s="102"/>
      <c r="V167" s="102"/>
      <c r="W167" s="102"/>
      <c r="X167" s="102"/>
      <c r="Y167" s="102"/>
      <c r="Z167" s="102"/>
      <c r="AA167" s="102"/>
      <c r="AB167" s="102"/>
      <c r="AC167" s="102"/>
      <c r="AD167" s="102"/>
      <c r="AE167" s="102"/>
      <c r="AG167" s="177"/>
      <c r="AH167" s="177"/>
      <c r="AI167" s="177"/>
      <c r="AJ167" s="177"/>
      <c r="AK167" s="177"/>
      <c r="AL167" s="177"/>
      <c r="AM167" s="177"/>
      <c r="AN167" s="177"/>
      <c r="AO167" s="177"/>
      <c r="AP167" s="177"/>
      <c r="AQ167" s="177"/>
      <c r="AR167" s="177"/>
      <c r="AS167" s="177"/>
      <c r="AT167" s="177"/>
      <c r="AU167" s="177"/>
      <c r="AV167" s="177"/>
    </row>
    <row r="168" spans="1:48">
      <c r="A168" s="343"/>
      <c r="B168" s="900"/>
      <c r="C168" s="900"/>
      <c r="D168" s="900"/>
      <c r="E168" s="901"/>
      <c r="F168" s="901"/>
      <c r="G168" s="901"/>
      <c r="H168" s="901"/>
      <c r="I168" s="901"/>
      <c r="J168" s="901"/>
      <c r="K168" s="901"/>
      <c r="L168" s="901"/>
      <c r="M168" s="901"/>
      <c r="N168" s="901"/>
      <c r="O168" s="344"/>
      <c r="P168" s="344"/>
      <c r="Q168" s="220"/>
      <c r="AG168" s="177"/>
      <c r="AH168" s="177"/>
      <c r="AI168" s="177"/>
      <c r="AJ168" s="177"/>
      <c r="AK168" s="177"/>
      <c r="AL168" s="177"/>
      <c r="AM168" s="177"/>
      <c r="AN168" s="177"/>
      <c r="AO168" s="177"/>
      <c r="AP168" s="177"/>
      <c r="AQ168" s="177"/>
      <c r="AR168" s="177"/>
      <c r="AS168" s="177"/>
      <c r="AT168" s="177"/>
      <c r="AU168" s="177"/>
      <c r="AV168" s="177"/>
    </row>
    <row r="169" spans="1:48" ht="13">
      <c r="A169" s="342" t="s">
        <v>149</v>
      </c>
      <c r="B169" s="926"/>
      <c r="C169" s="927"/>
      <c r="D169" s="926"/>
      <c r="E169" s="927"/>
      <c r="F169" s="927"/>
      <c r="G169" s="927"/>
      <c r="H169" s="927"/>
      <c r="I169" s="927"/>
      <c r="J169" s="927"/>
      <c r="K169" s="927"/>
      <c r="L169" s="927"/>
      <c r="M169" s="927"/>
      <c r="N169" s="927"/>
      <c r="O169" s="359"/>
      <c r="P169" s="359"/>
      <c r="Q169" s="220"/>
      <c r="AG169" s="177"/>
      <c r="AH169" s="177"/>
      <c r="AI169" s="177"/>
      <c r="AJ169" s="177"/>
      <c r="AK169" s="177"/>
      <c r="AL169" s="177"/>
      <c r="AM169" s="177"/>
      <c r="AN169" s="177"/>
      <c r="AO169" s="177"/>
      <c r="AP169" s="177"/>
      <c r="AQ169" s="177"/>
      <c r="AR169" s="177"/>
      <c r="AS169" s="177"/>
      <c r="AT169" s="177"/>
      <c r="AU169" s="177"/>
      <c r="AV169" s="177"/>
    </row>
    <row r="170" spans="1:48">
      <c r="A170" s="360"/>
      <c r="B170" s="926"/>
      <c r="C170" s="927"/>
      <c r="D170" s="926"/>
      <c r="E170" s="902" t="str">
        <f t="shared" ref="E170:H170" si="249">E6</f>
        <v>Q3</v>
      </c>
      <c r="F170" s="902" t="str">
        <f t="shared" si="249"/>
        <v>Q4</v>
      </c>
      <c r="G170" s="902" t="str">
        <f t="shared" si="249"/>
        <v>Q1</v>
      </c>
      <c r="H170" s="902" t="str">
        <f t="shared" si="249"/>
        <v>Q2</v>
      </c>
      <c r="I170" s="902"/>
      <c r="J170" s="902"/>
      <c r="K170" s="902"/>
      <c r="L170" s="902"/>
      <c r="M170" s="902"/>
      <c r="N170" s="902"/>
      <c r="O170" s="345"/>
      <c r="P170" s="345"/>
      <c r="Q170" s="220"/>
      <c r="R170" s="95"/>
      <c r="AG170" s="177"/>
      <c r="AH170" s="177"/>
      <c r="AI170" s="177"/>
      <c r="AJ170" s="177"/>
      <c r="AK170" s="177"/>
      <c r="AL170" s="177"/>
      <c r="AM170" s="177"/>
      <c r="AN170" s="177"/>
      <c r="AO170" s="177"/>
      <c r="AP170" s="177"/>
      <c r="AQ170" s="177"/>
      <c r="AR170" s="177"/>
      <c r="AS170" s="177"/>
      <c r="AT170" s="177"/>
      <c r="AU170" s="177"/>
      <c r="AV170" s="177"/>
    </row>
    <row r="171" spans="1:48">
      <c r="A171" s="360"/>
      <c r="B171" s="926"/>
      <c r="C171" s="927"/>
      <c r="D171" s="926"/>
      <c r="E171" s="903" t="s">
        <v>120</v>
      </c>
      <c r="F171" s="903" t="s">
        <v>120</v>
      </c>
      <c r="G171" s="903" t="s">
        <v>126</v>
      </c>
      <c r="H171" s="903" t="str">
        <f>H7</f>
        <v>CY16</v>
      </c>
      <c r="I171" s="903"/>
      <c r="J171" s="903"/>
      <c r="K171" s="903"/>
      <c r="L171" s="903"/>
      <c r="M171" s="903"/>
      <c r="N171" s="903"/>
      <c r="O171" s="346"/>
      <c r="P171" s="346"/>
      <c r="Q171" s="220"/>
      <c r="R171" s="95"/>
      <c r="AG171" s="177"/>
      <c r="AH171" s="177"/>
      <c r="AI171" s="177"/>
      <c r="AJ171" s="177"/>
      <c r="AK171" s="177"/>
      <c r="AL171" s="177"/>
      <c r="AM171" s="177"/>
      <c r="AN171" s="177"/>
      <c r="AO171" s="177"/>
      <c r="AP171" s="177"/>
      <c r="AQ171" s="177"/>
      <c r="AR171" s="177"/>
      <c r="AS171" s="177"/>
      <c r="AT171" s="177"/>
      <c r="AU171" s="177"/>
      <c r="AV171" s="177"/>
    </row>
    <row r="172" spans="1:48">
      <c r="A172" s="360"/>
      <c r="B172" s="926"/>
      <c r="C172" s="927"/>
      <c r="D172" s="926"/>
      <c r="E172" s="927"/>
      <c r="F172" s="927"/>
      <c r="G172" s="927"/>
      <c r="H172" s="927"/>
      <c r="I172" s="927"/>
      <c r="J172" s="927"/>
      <c r="K172" s="927"/>
      <c r="L172" s="927"/>
      <c r="M172" s="927"/>
      <c r="N172" s="927"/>
      <c r="O172" s="359"/>
      <c r="P172" s="359"/>
      <c r="Q172" s="220"/>
      <c r="R172" s="220"/>
      <c r="AG172" s="177"/>
      <c r="AH172" s="177"/>
      <c r="AI172" s="177"/>
      <c r="AJ172" s="177"/>
      <c r="AK172" s="177"/>
      <c r="AL172" s="177"/>
      <c r="AM172" s="177"/>
      <c r="AN172" s="177"/>
      <c r="AO172" s="177"/>
      <c r="AP172" s="177"/>
      <c r="AQ172" s="177"/>
      <c r="AR172" s="177"/>
      <c r="AS172" s="177"/>
      <c r="AT172" s="177"/>
      <c r="AU172" s="177"/>
      <c r="AV172" s="177"/>
    </row>
    <row r="173" spans="1:48">
      <c r="A173" s="360"/>
      <c r="B173" s="904" t="s">
        <v>82</v>
      </c>
      <c r="C173" s="927"/>
      <c r="D173" s="926"/>
      <c r="E173" s="927"/>
      <c r="F173" s="927"/>
      <c r="G173" s="927"/>
      <c r="H173" s="927"/>
      <c r="I173" s="927"/>
      <c r="J173" s="927"/>
      <c r="K173" s="927"/>
      <c r="L173" s="927"/>
      <c r="M173" s="927"/>
      <c r="N173" s="927"/>
      <c r="O173" s="359"/>
      <c r="P173" s="359"/>
      <c r="Q173" s="220"/>
      <c r="AG173" s="177"/>
      <c r="AH173" s="177"/>
      <c r="AI173" s="177"/>
      <c r="AJ173" s="177"/>
      <c r="AK173" s="177"/>
      <c r="AL173" s="177"/>
      <c r="AM173" s="177"/>
      <c r="AN173" s="177"/>
      <c r="AO173" s="177"/>
      <c r="AP173" s="177"/>
      <c r="AQ173" s="177"/>
      <c r="AR173" s="177"/>
      <c r="AS173" s="177"/>
      <c r="AT173" s="177"/>
      <c r="AU173" s="177"/>
      <c r="AV173" s="177"/>
    </row>
    <row r="174" spans="1:48">
      <c r="A174" s="360"/>
      <c r="B174" s="904"/>
      <c r="C174" s="904" t="s">
        <v>143</v>
      </c>
      <c r="D174" s="905"/>
      <c r="E174" s="927"/>
      <c r="F174" s="927"/>
      <c r="G174" s="927"/>
      <c r="H174" s="927"/>
      <c r="I174" s="927"/>
      <c r="J174" s="927"/>
      <c r="K174" s="927"/>
      <c r="L174" s="927"/>
      <c r="M174" s="927"/>
      <c r="N174" s="927"/>
      <c r="O174" s="359"/>
      <c r="P174" s="359"/>
      <c r="Q174" s="220"/>
      <c r="AG174" s="177"/>
      <c r="AH174" s="177"/>
      <c r="AI174" s="177"/>
      <c r="AJ174" s="177"/>
      <c r="AK174" s="177"/>
      <c r="AL174" s="177"/>
      <c r="AM174" s="177"/>
      <c r="AN174" s="177"/>
      <c r="AO174" s="177"/>
      <c r="AP174" s="177"/>
      <c r="AQ174" s="177"/>
      <c r="AR174" s="177"/>
      <c r="AS174" s="177"/>
      <c r="AT174" s="177"/>
      <c r="AU174" s="177"/>
      <c r="AV174" s="177"/>
    </row>
    <row r="175" spans="1:48">
      <c r="A175" s="352"/>
      <c r="B175" s="916"/>
      <c r="C175" s="907" t="s">
        <v>145</v>
      </c>
      <c r="D175" s="908"/>
      <c r="E175" s="928">
        <f t="shared" ref="E175:G175" si="250">E147/E$144</f>
        <v>0.16826923076923078</v>
      </c>
      <c r="F175" s="928">
        <f t="shared" si="250"/>
        <v>0.22379603399433429</v>
      </c>
      <c r="G175" s="928">
        <f t="shared" si="250"/>
        <v>9.4713656387665199E-2</v>
      </c>
      <c r="H175" s="928">
        <f>H147/H$144</f>
        <v>6.5257924176507151E-2</v>
      </c>
      <c r="I175" s="928"/>
      <c r="J175" s="928"/>
      <c r="K175" s="928"/>
      <c r="L175" s="928"/>
      <c r="M175" s="928"/>
      <c r="N175" s="928"/>
      <c r="O175" s="361"/>
      <c r="P175" s="361"/>
      <c r="Q175" s="220"/>
      <c r="R175" s="104"/>
      <c r="AG175" s="177"/>
      <c r="AH175" s="177"/>
      <c r="AI175" s="177"/>
      <c r="AJ175" s="177"/>
      <c r="AK175" s="177"/>
      <c r="AL175" s="177"/>
      <c r="AM175" s="177"/>
      <c r="AN175" s="177"/>
      <c r="AO175" s="177"/>
      <c r="AP175" s="177"/>
      <c r="AQ175" s="177"/>
      <c r="AR175" s="177"/>
      <c r="AS175" s="177"/>
      <c r="AT175" s="177"/>
      <c r="AU175" s="177"/>
      <c r="AV175" s="177"/>
    </row>
    <row r="176" spans="1:48">
      <c r="A176" s="352"/>
      <c r="B176" s="916"/>
      <c r="C176" s="907" t="s">
        <v>146</v>
      </c>
      <c r="D176" s="908"/>
      <c r="E176" s="928">
        <f t="shared" ref="E176:G176" si="251">E148/E$144</f>
        <v>9.0384615384615383E-2</v>
      </c>
      <c r="F176" s="928">
        <f t="shared" si="251"/>
        <v>8.1208687440982058E-2</v>
      </c>
      <c r="G176" s="928">
        <f t="shared" si="251"/>
        <v>3.4140969162995596E-2</v>
      </c>
      <c r="H176" s="928">
        <f>H148/H$144</f>
        <v>2.4238657551274082E-2</v>
      </c>
      <c r="I176" s="928"/>
      <c r="J176" s="928"/>
      <c r="K176" s="928"/>
      <c r="L176" s="928"/>
      <c r="M176" s="928"/>
      <c r="N176" s="928"/>
      <c r="O176" s="361"/>
      <c r="P176" s="361"/>
      <c r="Q176" s="220"/>
      <c r="R176" s="104"/>
      <c r="AG176" s="177"/>
      <c r="AH176" s="177"/>
      <c r="AI176" s="177"/>
      <c r="AJ176" s="177"/>
      <c r="AK176" s="177"/>
      <c r="AL176" s="177"/>
      <c r="AM176" s="177"/>
      <c r="AN176" s="177"/>
      <c r="AO176" s="177"/>
      <c r="AP176" s="177"/>
      <c r="AQ176" s="177"/>
      <c r="AR176" s="177"/>
      <c r="AS176" s="177"/>
      <c r="AT176" s="177"/>
      <c r="AU176" s="177"/>
      <c r="AV176" s="177"/>
    </row>
    <row r="177" spans="1:48">
      <c r="A177" s="352"/>
      <c r="B177" s="916"/>
      <c r="C177" s="904" t="s">
        <v>144</v>
      </c>
      <c r="D177" s="908"/>
      <c r="E177" s="928"/>
      <c r="F177" s="928"/>
      <c r="G177" s="928"/>
      <c r="H177" s="928"/>
      <c r="I177" s="928"/>
      <c r="J177" s="928"/>
      <c r="K177" s="928"/>
      <c r="L177" s="928"/>
      <c r="M177" s="928"/>
      <c r="N177" s="928"/>
      <c r="O177" s="361"/>
      <c r="P177" s="361"/>
      <c r="Q177" s="220"/>
      <c r="R177" s="104"/>
      <c r="AG177" s="177"/>
      <c r="AH177" s="177"/>
      <c r="AI177" s="177"/>
      <c r="AJ177" s="177"/>
      <c r="AK177" s="177"/>
      <c r="AL177" s="177"/>
      <c r="AM177" s="177"/>
      <c r="AN177" s="177"/>
      <c r="AO177" s="177"/>
      <c r="AP177" s="177"/>
      <c r="AQ177" s="177"/>
      <c r="AR177" s="177"/>
      <c r="AS177" s="177"/>
      <c r="AT177" s="177"/>
      <c r="AU177" s="177"/>
      <c r="AV177" s="177"/>
    </row>
    <row r="178" spans="1:48">
      <c r="A178" s="352"/>
      <c r="B178" s="916"/>
      <c r="C178" s="907" t="s">
        <v>147</v>
      </c>
      <c r="D178" s="908"/>
      <c r="E178" s="928">
        <f t="shared" ref="E178:G178" si="252">E150/E$144</f>
        <v>7.7884615384615385E-2</v>
      </c>
      <c r="F178" s="928">
        <f t="shared" si="252"/>
        <v>3.9187913125590182E-2</v>
      </c>
      <c r="G178" s="928">
        <f t="shared" si="252"/>
        <v>0.14977973568281938</v>
      </c>
      <c r="H178" s="928">
        <f t="shared" ref="H178:H186" si="253">H150/H$144</f>
        <v>0.15413300186451212</v>
      </c>
      <c r="I178" s="928"/>
      <c r="J178" s="928"/>
      <c r="K178" s="928"/>
      <c r="L178" s="928"/>
      <c r="M178" s="928"/>
      <c r="N178" s="928"/>
      <c r="O178" s="361"/>
      <c r="P178" s="361"/>
      <c r="Q178" s="220"/>
      <c r="R178" s="104"/>
      <c r="AG178" s="177"/>
      <c r="AH178" s="177"/>
      <c r="AI178" s="177"/>
      <c r="AJ178" s="177"/>
      <c r="AK178" s="177"/>
      <c r="AL178" s="177"/>
      <c r="AM178" s="177"/>
      <c r="AN178" s="177"/>
      <c r="AO178" s="177"/>
      <c r="AP178" s="177"/>
      <c r="AQ178" s="177"/>
      <c r="AR178" s="177"/>
      <c r="AS178" s="177"/>
      <c r="AT178" s="177"/>
      <c r="AU178" s="177"/>
      <c r="AV178" s="177"/>
    </row>
    <row r="179" spans="1:48">
      <c r="A179" s="352"/>
      <c r="B179" s="916"/>
      <c r="C179" s="907" t="s">
        <v>146</v>
      </c>
      <c r="D179" s="908"/>
      <c r="E179" s="928">
        <f t="shared" ref="E179:G179" si="254">E151/E$144</f>
        <v>4.807692307692308E-3</v>
      </c>
      <c r="F179" s="928">
        <f t="shared" si="254"/>
        <v>3.7771482530689331E-3</v>
      </c>
      <c r="G179" s="928">
        <f t="shared" si="254"/>
        <v>4.4052863436123352E-3</v>
      </c>
      <c r="H179" s="928">
        <f t="shared" si="253"/>
        <v>4.3505282784338101E-3</v>
      </c>
      <c r="I179" s="928"/>
      <c r="J179" s="928"/>
      <c r="K179" s="928"/>
      <c r="L179" s="928"/>
      <c r="M179" s="928"/>
      <c r="N179" s="928"/>
      <c r="O179" s="361"/>
      <c r="P179" s="361"/>
      <c r="Q179" s="220"/>
      <c r="R179" s="104"/>
      <c r="AG179" s="177"/>
      <c r="AH179" s="177"/>
      <c r="AI179" s="177"/>
      <c r="AJ179" s="177"/>
      <c r="AK179" s="177"/>
      <c r="AL179" s="177"/>
      <c r="AM179" s="177"/>
      <c r="AN179" s="177"/>
      <c r="AO179" s="177"/>
      <c r="AP179" s="177"/>
      <c r="AQ179" s="177"/>
      <c r="AR179" s="177"/>
      <c r="AS179" s="177"/>
      <c r="AT179" s="177"/>
      <c r="AU179" s="177"/>
      <c r="AV179" s="177"/>
    </row>
    <row r="180" spans="1:48">
      <c r="A180" s="349"/>
      <c r="B180" s="908"/>
      <c r="C180" s="910" t="s">
        <v>33</v>
      </c>
      <c r="D180" s="908"/>
      <c r="E180" s="928">
        <f t="shared" ref="E180:G180" si="255">E152/E$144</f>
        <v>0.14711538461538462</v>
      </c>
      <c r="F180" s="928">
        <f t="shared" si="255"/>
        <v>8.8762983947119928E-2</v>
      </c>
      <c r="G180" s="928">
        <f t="shared" si="255"/>
        <v>0.18171806167400881</v>
      </c>
      <c r="H180" s="928">
        <f t="shared" si="253"/>
        <v>0.14667495338719702</v>
      </c>
      <c r="I180" s="928"/>
      <c r="J180" s="928"/>
      <c r="K180" s="928"/>
      <c r="L180" s="928"/>
      <c r="M180" s="928"/>
      <c r="N180" s="928"/>
      <c r="O180" s="361"/>
      <c r="P180" s="361"/>
      <c r="Q180" s="220"/>
      <c r="R180" s="104"/>
      <c r="AG180" s="177"/>
      <c r="AH180" s="177"/>
      <c r="AI180" s="177"/>
      <c r="AJ180" s="177"/>
      <c r="AK180" s="177"/>
      <c r="AL180" s="177"/>
      <c r="AM180" s="177"/>
      <c r="AN180" s="177"/>
      <c r="AO180" s="177"/>
      <c r="AP180" s="177"/>
      <c r="AQ180" s="177"/>
      <c r="AR180" s="177"/>
      <c r="AS180" s="177"/>
      <c r="AT180" s="177"/>
      <c r="AU180" s="177"/>
      <c r="AV180" s="177"/>
    </row>
    <row r="181" spans="1:48">
      <c r="A181" s="349"/>
      <c r="B181" s="908"/>
      <c r="C181" s="910" t="s">
        <v>34</v>
      </c>
      <c r="D181" s="908"/>
      <c r="E181" s="928">
        <f t="shared" ref="E181:G181" si="256">E153/E$144</f>
        <v>0.17980769230769231</v>
      </c>
      <c r="F181" s="928">
        <f t="shared" si="256"/>
        <v>0.13550519357884797</v>
      </c>
      <c r="G181" s="928">
        <f t="shared" si="256"/>
        <v>0.14537444933920704</v>
      </c>
      <c r="H181" s="928">
        <f t="shared" si="253"/>
        <v>0.14916096954630206</v>
      </c>
      <c r="I181" s="928"/>
      <c r="J181" s="928"/>
      <c r="K181" s="928"/>
      <c r="L181" s="928"/>
      <c r="M181" s="928"/>
      <c r="N181" s="928"/>
      <c r="O181" s="361"/>
      <c r="P181" s="361"/>
      <c r="Q181" s="220"/>
      <c r="R181" s="104"/>
      <c r="AG181" s="177"/>
      <c r="AH181" s="177"/>
      <c r="AI181" s="177"/>
      <c r="AJ181" s="177"/>
      <c r="AK181" s="177"/>
      <c r="AL181" s="177"/>
      <c r="AM181" s="177"/>
      <c r="AN181" s="177"/>
      <c r="AO181" s="177"/>
      <c r="AP181" s="177"/>
      <c r="AQ181" s="177"/>
      <c r="AR181" s="177"/>
      <c r="AS181" s="177"/>
      <c r="AT181" s="177"/>
      <c r="AU181" s="177"/>
      <c r="AV181" s="177"/>
    </row>
    <row r="182" spans="1:48" ht="14">
      <c r="A182" s="349"/>
      <c r="B182" s="908"/>
      <c r="C182" s="910" t="s">
        <v>35</v>
      </c>
      <c r="D182" s="908"/>
      <c r="E182" s="929">
        <f t="shared" ref="E182:G182" si="257">E154/E$144</f>
        <v>9.0384615384615383E-2</v>
      </c>
      <c r="F182" s="929">
        <f t="shared" si="257"/>
        <v>3.2105760151085933E-2</v>
      </c>
      <c r="G182" s="929">
        <f t="shared" si="257"/>
        <v>0.11233480176211454</v>
      </c>
      <c r="H182" s="929">
        <f t="shared" si="253"/>
        <v>9.0739589807333751E-2</v>
      </c>
      <c r="I182" s="929"/>
      <c r="J182" s="929"/>
      <c r="K182" s="929"/>
      <c r="L182" s="929"/>
      <c r="M182" s="929"/>
      <c r="N182" s="929"/>
      <c r="O182" s="362"/>
      <c r="P182" s="362"/>
      <c r="Q182" s="220"/>
      <c r="R182" s="105"/>
      <c r="AG182" s="177"/>
      <c r="AH182" s="177"/>
      <c r="AI182" s="177"/>
      <c r="AJ182" s="177"/>
      <c r="AK182" s="177"/>
      <c r="AL182" s="177"/>
      <c r="AM182" s="177"/>
      <c r="AN182" s="177"/>
      <c r="AO182" s="177"/>
      <c r="AP182" s="177"/>
      <c r="AQ182" s="177"/>
      <c r="AR182" s="177"/>
      <c r="AS182" s="177"/>
      <c r="AT182" s="177"/>
      <c r="AU182" s="177"/>
      <c r="AV182" s="177"/>
    </row>
    <row r="183" spans="1:48" ht="14">
      <c r="A183" s="349"/>
      <c r="B183" s="908"/>
      <c r="C183" s="908"/>
      <c r="D183" s="908" t="s">
        <v>81</v>
      </c>
      <c r="E183" s="929">
        <f t="shared" ref="E183:G183" si="258">E155/E$144</f>
        <v>0.75865384615384612</v>
      </c>
      <c r="F183" s="929">
        <f t="shared" si="258"/>
        <v>0.60434372049102925</v>
      </c>
      <c r="G183" s="929">
        <f t="shared" si="258"/>
        <v>0.72246696035242286</v>
      </c>
      <c r="H183" s="929">
        <f t="shared" si="253"/>
        <v>0.63455562461156001</v>
      </c>
      <c r="I183" s="929"/>
      <c r="J183" s="929"/>
      <c r="K183" s="929"/>
      <c r="L183" s="929"/>
      <c r="M183" s="929"/>
      <c r="N183" s="929"/>
      <c r="O183" s="362"/>
      <c r="P183" s="362"/>
      <c r="Q183" s="220"/>
      <c r="R183" s="105"/>
      <c r="AG183" s="177"/>
      <c r="AH183" s="177"/>
      <c r="AI183" s="177"/>
      <c r="AJ183" s="177"/>
      <c r="AK183" s="177"/>
      <c r="AL183" s="177"/>
      <c r="AM183" s="177"/>
      <c r="AN183" s="177"/>
      <c r="AO183" s="177"/>
      <c r="AP183" s="177"/>
      <c r="AQ183" s="177"/>
      <c r="AR183" s="177"/>
      <c r="AS183" s="177"/>
      <c r="AT183" s="177"/>
      <c r="AU183" s="177"/>
      <c r="AV183" s="177"/>
    </row>
    <row r="184" spans="1:48">
      <c r="A184" s="352"/>
      <c r="B184" s="912" t="s">
        <v>1</v>
      </c>
      <c r="C184" s="913"/>
      <c r="D184" s="914"/>
      <c r="E184" s="930">
        <f t="shared" ref="E184:G184" si="259">E156/E$144</f>
        <v>0.24134615384615385</v>
      </c>
      <c r="F184" s="930">
        <f t="shared" si="259"/>
        <v>0.39565627950897075</v>
      </c>
      <c r="G184" s="930">
        <f t="shared" si="259"/>
        <v>0.27753303964757708</v>
      </c>
      <c r="H184" s="930">
        <f t="shared" si="253"/>
        <v>0.36544437538844005</v>
      </c>
      <c r="I184" s="930"/>
      <c r="J184" s="930"/>
      <c r="K184" s="930"/>
      <c r="L184" s="930"/>
      <c r="M184" s="930"/>
      <c r="N184" s="930"/>
      <c r="O184" s="363"/>
      <c r="P184" s="363"/>
      <c r="Q184" s="220"/>
      <c r="R184" s="106"/>
      <c r="AG184" s="177"/>
      <c r="AH184" s="177"/>
      <c r="AI184" s="177"/>
      <c r="AJ184" s="177"/>
      <c r="AK184" s="177"/>
      <c r="AL184" s="177"/>
      <c r="AM184" s="177"/>
      <c r="AN184" s="177"/>
      <c r="AO184" s="177"/>
      <c r="AP184" s="177"/>
      <c r="AQ184" s="177"/>
      <c r="AR184" s="177"/>
      <c r="AS184" s="177"/>
      <c r="AT184" s="177"/>
      <c r="AU184" s="177"/>
      <c r="AV184" s="177"/>
    </row>
    <row r="185" spans="1:48" ht="14">
      <c r="A185" s="349"/>
      <c r="B185" s="916" t="s">
        <v>129</v>
      </c>
      <c r="C185" s="908"/>
      <c r="D185" s="908"/>
      <c r="E185" s="928">
        <f t="shared" ref="E185:G186" si="260">E157/E$144</f>
        <v>4.9038461538461538E-2</v>
      </c>
      <c r="F185" s="928">
        <f t="shared" si="260"/>
        <v>2.3135033050047216E-2</v>
      </c>
      <c r="G185" s="928">
        <f t="shared" si="260"/>
        <v>5.6167400881057268E-2</v>
      </c>
      <c r="H185" s="928">
        <f t="shared" si="253"/>
        <v>3.9776258545680544E-2</v>
      </c>
      <c r="I185" s="928"/>
      <c r="J185" s="928"/>
      <c r="K185" s="928"/>
      <c r="L185" s="928"/>
      <c r="M185" s="928"/>
      <c r="N185" s="928"/>
      <c r="O185" s="361"/>
      <c r="P185" s="361"/>
      <c r="Q185" s="220"/>
      <c r="R185" s="105"/>
      <c r="AG185" s="177"/>
      <c r="AH185" s="177"/>
      <c r="AI185" s="177"/>
      <c r="AJ185" s="177"/>
      <c r="AK185" s="177"/>
      <c r="AL185" s="177"/>
      <c r="AM185" s="177"/>
      <c r="AN185" s="177"/>
      <c r="AO185" s="177"/>
      <c r="AP185" s="177"/>
      <c r="AQ185" s="177"/>
      <c r="AR185" s="177"/>
      <c r="AS185" s="177"/>
      <c r="AT185" s="177"/>
      <c r="AU185" s="177"/>
      <c r="AV185" s="177"/>
    </row>
    <row r="186" spans="1:48" ht="14">
      <c r="A186" s="349"/>
      <c r="B186" s="916" t="s">
        <v>212</v>
      </c>
      <c r="C186" s="908"/>
      <c r="D186" s="908"/>
      <c r="E186" s="929">
        <f t="shared" si="260"/>
        <v>0</v>
      </c>
      <c r="F186" s="929">
        <f t="shared" si="260"/>
        <v>0</v>
      </c>
      <c r="G186" s="929">
        <f t="shared" si="260"/>
        <v>0</v>
      </c>
      <c r="H186" s="929">
        <f t="shared" si="253"/>
        <v>0</v>
      </c>
      <c r="I186" s="929"/>
      <c r="J186" s="929"/>
      <c r="K186" s="929"/>
      <c r="L186" s="929"/>
      <c r="M186" s="929"/>
      <c r="N186" s="929"/>
      <c r="O186" s="362"/>
      <c r="P186" s="362"/>
      <c r="Q186" s="220"/>
      <c r="R186" s="105"/>
      <c r="AG186" s="177"/>
      <c r="AH186" s="177"/>
      <c r="AI186" s="177"/>
      <c r="AJ186" s="177"/>
      <c r="AK186" s="177"/>
      <c r="AL186" s="177"/>
      <c r="AM186" s="177"/>
      <c r="AN186" s="177"/>
      <c r="AO186" s="177"/>
      <c r="AP186" s="177"/>
      <c r="AQ186" s="177"/>
      <c r="AR186" s="177"/>
      <c r="AS186" s="177"/>
      <c r="AT186" s="177"/>
      <c r="AU186" s="177"/>
      <c r="AV186" s="177"/>
    </row>
    <row r="187" spans="1:48">
      <c r="A187" s="349"/>
      <c r="B187" s="918" t="s">
        <v>117</v>
      </c>
      <c r="C187" s="919"/>
      <c r="D187" s="908"/>
      <c r="E187" s="928">
        <f t="shared" ref="E187:G187" si="261">E159/E$144</f>
        <v>0.19230769230769232</v>
      </c>
      <c r="F187" s="928">
        <f t="shared" si="261"/>
        <v>0.37252124645892354</v>
      </c>
      <c r="G187" s="928">
        <f t="shared" si="261"/>
        <v>0.22136563876651982</v>
      </c>
      <c r="H187" s="928">
        <f t="shared" ref="H187:H189" si="262">H159/H$144</f>
        <v>0.32566811684275948</v>
      </c>
      <c r="I187" s="928"/>
      <c r="J187" s="928"/>
      <c r="K187" s="928"/>
      <c r="L187" s="928"/>
      <c r="M187" s="928"/>
      <c r="N187" s="928"/>
      <c r="O187" s="361"/>
      <c r="P187" s="361"/>
      <c r="Q187" s="220"/>
      <c r="R187" s="104"/>
      <c r="AG187" s="177"/>
      <c r="AH187" s="177"/>
      <c r="AI187" s="177"/>
      <c r="AJ187" s="177"/>
      <c r="AK187" s="177"/>
      <c r="AL187" s="177"/>
      <c r="AM187" s="177"/>
      <c r="AN187" s="177"/>
      <c r="AO187" s="177"/>
      <c r="AP187" s="177"/>
      <c r="AQ187" s="177"/>
      <c r="AR187" s="177"/>
      <c r="AS187" s="177"/>
      <c r="AT187" s="177"/>
      <c r="AU187" s="177"/>
      <c r="AV187" s="177"/>
    </row>
    <row r="188" spans="1:48" ht="14">
      <c r="A188" s="349"/>
      <c r="B188" s="916" t="s">
        <v>118</v>
      </c>
      <c r="C188" s="919"/>
      <c r="D188" s="908"/>
      <c r="E188" s="929">
        <f t="shared" ref="E188:G188" si="263">E160/E$144</f>
        <v>4.0384615384615387E-2</v>
      </c>
      <c r="F188" s="929">
        <f t="shared" si="263"/>
        <v>7.884796978281397E-2</v>
      </c>
      <c r="G188" s="929">
        <f t="shared" si="263"/>
        <v>3.0837004405286344E-2</v>
      </c>
      <c r="H188" s="929">
        <f t="shared" si="262"/>
        <v>7.4580484773151032E-2</v>
      </c>
      <c r="I188" s="929"/>
      <c r="J188" s="929"/>
      <c r="K188" s="929"/>
      <c r="L188" s="929"/>
      <c r="M188" s="929"/>
      <c r="N188" s="929"/>
      <c r="O188" s="362"/>
      <c r="P188" s="362"/>
      <c r="Q188" s="220"/>
      <c r="R188" s="105"/>
      <c r="AG188" s="177"/>
      <c r="AH188" s="177"/>
      <c r="AI188" s="177"/>
      <c r="AJ188" s="177"/>
      <c r="AK188" s="177"/>
      <c r="AL188" s="177"/>
      <c r="AM188" s="177"/>
      <c r="AN188" s="177"/>
      <c r="AO188" s="177"/>
      <c r="AP188" s="177"/>
      <c r="AQ188" s="177"/>
      <c r="AR188" s="177"/>
      <c r="AS188" s="177"/>
      <c r="AT188" s="177"/>
      <c r="AU188" s="177"/>
      <c r="AV188" s="177"/>
    </row>
    <row r="189" spans="1:48" ht="14">
      <c r="A189" s="349"/>
      <c r="B189" s="912" t="s">
        <v>2</v>
      </c>
      <c r="C189" s="919"/>
      <c r="D189" s="905"/>
      <c r="E189" s="931">
        <f t="shared" ref="E189:G189" si="264">E161/E$144</f>
        <v>0.15192307692307691</v>
      </c>
      <c r="F189" s="931">
        <f t="shared" si="264"/>
        <v>0.29367327667610954</v>
      </c>
      <c r="G189" s="931">
        <f t="shared" si="264"/>
        <v>0.19052863436123349</v>
      </c>
      <c r="H189" s="931">
        <f t="shared" si="262"/>
        <v>0.25108763206960844</v>
      </c>
      <c r="I189" s="931"/>
      <c r="J189" s="931"/>
      <c r="K189" s="931"/>
      <c r="L189" s="931"/>
      <c r="M189" s="931"/>
      <c r="N189" s="931"/>
      <c r="O189" s="364"/>
      <c r="P189" s="364"/>
      <c r="Q189" s="220"/>
      <c r="R189" s="25"/>
      <c r="AG189" s="177"/>
      <c r="AH189" s="177"/>
      <c r="AI189" s="177"/>
      <c r="AJ189" s="177"/>
      <c r="AK189" s="177"/>
      <c r="AL189" s="177"/>
      <c r="AM189" s="177"/>
      <c r="AN189" s="177"/>
      <c r="AO189" s="177"/>
      <c r="AP189" s="177"/>
      <c r="AQ189" s="177"/>
      <c r="AR189" s="177"/>
      <c r="AS189" s="177"/>
      <c r="AT189" s="177"/>
      <c r="AU189" s="177"/>
      <c r="AV189" s="177"/>
    </row>
    <row r="191" spans="1:48" ht="20.5" customHeight="1">
      <c r="B191" s="325"/>
      <c r="C191" s="1082"/>
      <c r="D191" s="1082"/>
      <c r="E191" s="1082"/>
      <c r="F191" s="1082"/>
      <c r="G191" s="1082"/>
      <c r="H191" s="1082"/>
      <c r="I191" s="1082"/>
      <c r="J191" s="1082"/>
      <c r="K191" s="1082"/>
      <c r="L191" s="1082"/>
      <c r="M191" s="1082"/>
      <c r="N191" s="1082"/>
      <c r="O191" s="1082"/>
      <c r="P191" s="1056"/>
    </row>
    <row r="192" spans="1:48" ht="20.5" customHeight="1">
      <c r="C192" s="1082"/>
      <c r="D192" s="1082"/>
      <c r="E192" s="1082"/>
      <c r="F192" s="1082"/>
      <c r="G192" s="1082"/>
      <c r="H192" s="1082"/>
      <c r="I192" s="1082"/>
      <c r="J192" s="1082"/>
      <c r="K192" s="1082"/>
      <c r="L192" s="1082"/>
      <c r="M192" s="1082"/>
      <c r="N192" s="1082"/>
      <c r="O192" s="1082"/>
      <c r="P192" s="1056"/>
    </row>
    <row r="193" spans="1:17" ht="20.5" customHeight="1">
      <c r="C193" s="1082"/>
      <c r="D193" s="1082"/>
      <c r="E193" s="1082"/>
      <c r="F193" s="1082"/>
      <c r="G193" s="1082"/>
      <c r="H193" s="1082"/>
      <c r="I193" s="1082"/>
      <c r="J193" s="1082"/>
      <c r="K193" s="1082"/>
      <c r="L193" s="1082"/>
      <c r="M193" s="1082"/>
      <c r="N193" s="1082"/>
      <c r="O193" s="1082"/>
      <c r="P193" s="1056"/>
      <c r="Q193" s="214">
        <f>Q67-Q118</f>
        <v>0</v>
      </c>
    </row>
    <row r="194" spans="1:17" s="436" customFormat="1">
      <c r="A194" s="565"/>
      <c r="B194" s="566"/>
      <c r="C194" s="567" t="s">
        <v>203</v>
      </c>
      <c r="D194" s="568"/>
      <c r="E194" s="435"/>
      <c r="F194" s="435"/>
      <c r="G194" s="435"/>
      <c r="H194" s="435"/>
    </row>
    <row r="195" spans="1:17" s="436" customFormat="1" ht="13.5">
      <c r="A195" s="565"/>
      <c r="B195" s="569"/>
      <c r="C195" s="567"/>
      <c r="D195" s="570"/>
      <c r="E195" s="435"/>
      <c r="F195" s="435"/>
      <c r="G195" s="435"/>
      <c r="H195" s="435"/>
      <c r="I195" s="571"/>
      <c r="J195" s="571"/>
      <c r="K195" s="571"/>
      <c r="L195" s="571"/>
      <c r="M195" s="571"/>
    </row>
    <row r="196" spans="1:17" s="436" customFormat="1">
      <c r="A196" s="565"/>
      <c r="B196" s="572"/>
      <c r="C196" s="573"/>
      <c r="D196" s="570"/>
      <c r="E196" s="435"/>
      <c r="F196" s="435"/>
      <c r="G196" s="435"/>
      <c r="H196" s="435"/>
      <c r="I196" s="571"/>
      <c r="J196" s="571"/>
      <c r="K196" s="571"/>
      <c r="L196" s="571"/>
      <c r="M196" s="571"/>
      <c r="N196" s="571"/>
    </row>
    <row r="197" spans="1:17" s="436" customFormat="1">
      <c r="A197" s="565"/>
      <c r="B197" s="574"/>
      <c r="C197" s="575"/>
      <c r="D197" s="570"/>
      <c r="E197" s="576"/>
      <c r="F197" s="576"/>
      <c r="G197" s="576"/>
      <c r="H197" s="576"/>
      <c r="I197" s="571"/>
      <c r="J197" s="571"/>
      <c r="K197" s="571"/>
      <c r="L197" s="571"/>
      <c r="M197" s="571"/>
      <c r="N197" s="571"/>
    </row>
    <row r="198" spans="1:17" s="436" customFormat="1">
      <c r="A198" s="565"/>
      <c r="B198" s="574"/>
      <c r="C198" s="575"/>
      <c r="D198" s="570"/>
      <c r="E198" s="576"/>
      <c r="F198" s="576"/>
      <c r="G198" s="576"/>
      <c r="H198" s="576"/>
      <c r="I198" s="571"/>
      <c r="J198" s="571"/>
      <c r="K198" s="571"/>
      <c r="L198" s="571"/>
      <c r="M198" s="571"/>
      <c r="N198" s="571"/>
    </row>
    <row r="199" spans="1:17" s="436" customFormat="1">
      <c r="A199" s="565"/>
      <c r="B199" s="574"/>
      <c r="C199" s="573"/>
      <c r="D199" s="570"/>
      <c r="E199" s="437"/>
      <c r="F199" s="437"/>
      <c r="G199" s="437"/>
      <c r="H199" s="437"/>
      <c r="I199" s="577"/>
      <c r="J199" s="577"/>
      <c r="K199" s="577"/>
      <c r="L199" s="577"/>
      <c r="M199" s="577"/>
      <c r="N199" s="577"/>
    </row>
    <row r="200" spans="1:17" s="436" customFormat="1">
      <c r="A200" s="565"/>
      <c r="B200" s="574"/>
      <c r="C200" s="575"/>
      <c r="D200" s="570"/>
      <c r="E200" s="437"/>
      <c r="F200" s="437"/>
      <c r="G200" s="437"/>
      <c r="H200" s="437"/>
      <c r="I200" s="577"/>
      <c r="J200" s="577"/>
      <c r="K200" s="577"/>
      <c r="L200" s="577"/>
      <c r="M200" s="577"/>
      <c r="N200" s="577"/>
    </row>
    <row r="201" spans="1:17" s="436" customFormat="1">
      <c r="A201" s="565"/>
      <c r="B201" s="574"/>
      <c r="C201" s="575"/>
      <c r="D201" s="570"/>
      <c r="E201" s="437"/>
      <c r="F201" s="437"/>
      <c r="G201" s="437"/>
      <c r="H201" s="437"/>
      <c r="I201" s="577"/>
      <c r="J201" s="577"/>
      <c r="K201" s="577"/>
      <c r="L201" s="577"/>
      <c r="M201" s="577"/>
      <c r="N201" s="577"/>
    </row>
    <row r="202" spans="1:17" s="436" customFormat="1">
      <c r="A202" s="565"/>
      <c r="B202" s="578"/>
      <c r="C202" s="570"/>
      <c r="D202" s="570"/>
      <c r="E202" s="439"/>
      <c r="F202" s="439"/>
      <c r="G202" s="439"/>
      <c r="H202" s="439"/>
      <c r="I202" s="577"/>
      <c r="J202" s="577"/>
      <c r="K202" s="577"/>
      <c r="L202" s="577"/>
      <c r="M202" s="577"/>
      <c r="N202" s="577"/>
    </row>
    <row r="203" spans="1:17" s="436" customFormat="1">
      <c r="A203" s="565"/>
      <c r="B203" s="578"/>
      <c r="C203" s="570"/>
      <c r="D203" s="570"/>
      <c r="E203" s="439"/>
      <c r="F203" s="439"/>
      <c r="G203" s="439"/>
      <c r="H203" s="439"/>
      <c r="I203" s="577"/>
      <c r="J203" s="577"/>
      <c r="K203" s="577"/>
      <c r="L203" s="577"/>
      <c r="M203" s="577"/>
      <c r="N203" s="577"/>
    </row>
    <row r="204" spans="1:17" s="436" customFormat="1" ht="14">
      <c r="A204" s="565"/>
      <c r="B204" s="578"/>
      <c r="C204" s="570"/>
      <c r="D204" s="570"/>
      <c r="E204" s="440"/>
      <c r="F204" s="440"/>
      <c r="G204" s="440"/>
      <c r="H204" s="440"/>
      <c r="I204" s="577"/>
      <c r="J204" s="577"/>
      <c r="K204" s="577"/>
      <c r="L204" s="577"/>
      <c r="M204" s="577"/>
      <c r="N204" s="577"/>
    </row>
    <row r="205" spans="1:17" s="436" customFormat="1" ht="14">
      <c r="A205" s="565"/>
      <c r="B205" s="578"/>
      <c r="C205" s="578"/>
      <c r="D205" s="578"/>
      <c r="E205" s="440"/>
      <c r="F205" s="440"/>
      <c r="G205" s="440"/>
      <c r="H205" s="440"/>
      <c r="I205" s="577"/>
      <c r="J205" s="577"/>
      <c r="K205" s="577"/>
      <c r="L205" s="577"/>
      <c r="M205" s="577"/>
      <c r="N205" s="577"/>
    </row>
    <row r="206" spans="1:17" s="436" customFormat="1">
      <c r="A206" s="565"/>
      <c r="B206" s="579"/>
      <c r="C206" s="580"/>
      <c r="D206" s="581"/>
      <c r="E206" s="441"/>
      <c r="F206" s="441"/>
      <c r="G206" s="441"/>
      <c r="H206" s="441"/>
      <c r="I206" s="577"/>
      <c r="J206" s="577"/>
      <c r="K206" s="577"/>
      <c r="L206" s="577"/>
      <c r="M206" s="577"/>
      <c r="N206" s="577"/>
    </row>
    <row r="207" spans="1:17" s="436" customFormat="1" ht="14">
      <c r="A207" s="565"/>
      <c r="B207" s="582"/>
      <c r="C207" s="583"/>
      <c r="D207" s="583"/>
      <c r="E207" s="440"/>
      <c r="F207" s="440"/>
      <c r="G207" s="440"/>
      <c r="H207" s="440"/>
      <c r="I207" s="577"/>
      <c r="J207" s="577"/>
      <c r="K207" s="577"/>
      <c r="L207" s="577"/>
      <c r="M207" s="577"/>
      <c r="N207" s="577"/>
      <c r="Q207" s="435"/>
    </row>
    <row r="208" spans="1:17" s="436" customFormat="1">
      <c r="A208" s="565"/>
      <c r="B208" s="584"/>
      <c r="C208" s="585"/>
      <c r="D208" s="586"/>
      <c r="E208" s="439"/>
      <c r="F208" s="439"/>
      <c r="G208" s="439"/>
      <c r="H208" s="439"/>
      <c r="I208" s="577"/>
      <c r="J208" s="577"/>
      <c r="K208" s="577"/>
      <c r="L208" s="577"/>
      <c r="M208" s="577"/>
      <c r="N208" s="577"/>
      <c r="Q208" s="435"/>
    </row>
    <row r="209" spans="1:18" s="436" customFormat="1" ht="14">
      <c r="A209" s="565"/>
      <c r="B209" s="572"/>
      <c r="C209" s="585"/>
      <c r="D209" s="586"/>
      <c r="E209" s="440"/>
      <c r="F209" s="440"/>
      <c r="G209" s="440"/>
      <c r="H209" s="440"/>
      <c r="I209" s="577"/>
      <c r="J209" s="577"/>
      <c r="K209" s="577"/>
      <c r="L209" s="577"/>
      <c r="M209" s="577"/>
      <c r="N209" s="577"/>
      <c r="Q209" s="435"/>
    </row>
    <row r="210" spans="1:18" s="436" customFormat="1" ht="14">
      <c r="A210" s="565"/>
      <c r="B210" s="579"/>
      <c r="C210" s="587"/>
      <c r="D210" s="587"/>
      <c r="E210" s="588"/>
      <c r="F210" s="588"/>
      <c r="G210" s="588"/>
      <c r="H210" s="588"/>
      <c r="I210" s="577"/>
      <c r="J210" s="577"/>
      <c r="K210" s="577"/>
      <c r="L210" s="577"/>
      <c r="M210" s="577"/>
      <c r="N210" s="577"/>
      <c r="Q210" s="435"/>
      <c r="R210" s="589"/>
    </row>
    <row r="211" spans="1:18" s="436" customFormat="1" ht="13.15" customHeight="1">
      <c r="A211" s="565"/>
      <c r="B211" s="1081"/>
      <c r="C211" s="1081"/>
      <c r="D211" s="1081"/>
      <c r="E211" s="590"/>
      <c r="F211" s="590"/>
      <c r="G211" s="590"/>
      <c r="H211" s="590"/>
      <c r="I211" s="577"/>
      <c r="J211" s="577"/>
      <c r="K211" s="577"/>
      <c r="L211" s="577"/>
      <c r="M211" s="577"/>
      <c r="N211" s="577"/>
      <c r="Q211" s="435"/>
      <c r="R211" s="589"/>
    </row>
    <row r="212" spans="1:18" s="436" customFormat="1" ht="14">
      <c r="A212" s="565"/>
      <c r="B212" s="579"/>
      <c r="C212" s="587"/>
      <c r="D212" s="587"/>
      <c r="E212" s="441"/>
      <c r="F212" s="441"/>
      <c r="G212" s="441"/>
      <c r="H212" s="628"/>
      <c r="I212" s="577"/>
      <c r="J212" s="577"/>
      <c r="K212" s="577"/>
      <c r="L212" s="577"/>
      <c r="M212" s="577"/>
      <c r="N212" s="577"/>
      <c r="Q212" s="435"/>
      <c r="R212" s="589"/>
    </row>
    <row r="213" spans="1:18" s="436" customFormat="1">
      <c r="A213" s="565"/>
      <c r="B213" s="591"/>
      <c r="C213" s="591"/>
      <c r="D213" s="591"/>
      <c r="E213" s="787"/>
      <c r="F213" s="787"/>
      <c r="G213" s="787"/>
      <c r="H213" s="787"/>
      <c r="I213" s="571"/>
      <c r="J213" s="571"/>
      <c r="K213" s="571"/>
      <c r="L213" s="571"/>
      <c r="M213" s="571"/>
      <c r="N213" s="571"/>
      <c r="Q213" s="435"/>
      <c r="R213" s="589"/>
    </row>
    <row r="214" spans="1:18" s="436" customFormat="1">
      <c r="A214" s="565"/>
      <c r="B214" s="591"/>
      <c r="C214" s="594"/>
      <c r="D214" s="591"/>
      <c r="E214" s="631"/>
      <c r="F214" s="631"/>
      <c r="G214" s="631"/>
      <c r="H214" s="631"/>
      <c r="I214" s="593"/>
      <c r="J214" s="593"/>
      <c r="K214" s="593"/>
      <c r="L214" s="593"/>
      <c r="M214" s="593"/>
      <c r="N214" s="593"/>
      <c r="Q214" s="435"/>
      <c r="R214" s="589"/>
    </row>
    <row r="215" spans="1:18" s="436" customFormat="1">
      <c r="A215" s="565"/>
      <c r="B215" s="591"/>
      <c r="C215" s="594"/>
      <c r="D215" s="591"/>
      <c r="E215" s="595"/>
      <c r="F215" s="595"/>
      <c r="G215" s="595"/>
      <c r="H215" s="596"/>
      <c r="I215" s="597"/>
      <c r="J215" s="597"/>
      <c r="K215" s="597"/>
      <c r="L215" s="597"/>
      <c r="M215" s="597"/>
      <c r="N215" s="597"/>
      <c r="Q215" s="435"/>
    </row>
    <row r="216" spans="1:18" s="436" customFormat="1" ht="14.5">
      <c r="A216" s="565"/>
      <c r="B216" s="591"/>
      <c r="C216" s="591"/>
      <c r="D216" s="591"/>
      <c r="E216" s="598"/>
      <c r="F216" s="598"/>
      <c r="G216" s="598"/>
      <c r="H216" s="598"/>
      <c r="I216" s="466"/>
      <c r="J216" s="466"/>
      <c r="K216" s="466"/>
      <c r="L216" s="466"/>
      <c r="M216" s="466"/>
      <c r="N216" s="466"/>
      <c r="Q216" s="435"/>
    </row>
    <row r="217" spans="1:18" s="436" customFormat="1" ht="14.5">
      <c r="A217" s="565"/>
      <c r="B217" s="565"/>
      <c r="C217" s="599"/>
      <c r="D217" s="591"/>
      <c r="E217" s="600"/>
      <c r="F217" s="600"/>
      <c r="G217" s="600"/>
      <c r="H217" s="600"/>
      <c r="I217" s="466"/>
      <c r="J217" s="466"/>
      <c r="K217" s="466"/>
      <c r="L217" s="466"/>
      <c r="M217" s="466"/>
      <c r="N217" s="466"/>
      <c r="Q217" s="435"/>
    </row>
    <row r="218" spans="1:18" s="436" customFormat="1">
      <c r="A218" s="565"/>
      <c r="B218" s="591"/>
      <c r="C218" s="601"/>
      <c r="D218" s="591"/>
      <c r="E218" s="603"/>
      <c r="F218" s="603"/>
      <c r="G218" s="603"/>
      <c r="H218" s="603"/>
      <c r="I218" s="466"/>
      <c r="J218" s="466"/>
      <c r="K218" s="466"/>
      <c r="L218" s="466"/>
      <c r="M218" s="466"/>
      <c r="N218" s="466"/>
      <c r="Q218" s="435"/>
    </row>
    <row r="219" spans="1:18" s="436" customFormat="1">
      <c r="A219" s="565"/>
      <c r="B219" s="591"/>
      <c r="C219" s="601"/>
      <c r="D219" s="591"/>
      <c r="E219" s="602"/>
      <c r="F219" s="602"/>
      <c r="G219" s="602"/>
      <c r="H219" s="602"/>
      <c r="Q219" s="435"/>
    </row>
    <row r="220" spans="1:18" s="436" customFormat="1" ht="14">
      <c r="A220" s="565"/>
      <c r="B220" s="591"/>
      <c r="C220" s="601"/>
      <c r="D220" s="591"/>
      <c r="E220" s="788"/>
      <c r="F220" s="788"/>
      <c r="G220" s="788"/>
      <c r="H220" s="788"/>
      <c r="I220" s="466"/>
      <c r="J220" s="466"/>
      <c r="K220" s="466"/>
      <c r="L220" s="466"/>
      <c r="M220" s="466"/>
      <c r="N220" s="466"/>
      <c r="Q220" s="435"/>
    </row>
    <row r="221" spans="1:18" s="436" customFormat="1">
      <c r="A221" s="565"/>
      <c r="B221" s="591"/>
      <c r="C221" s="601"/>
      <c r="D221" s="591"/>
      <c r="E221" s="605"/>
      <c r="F221" s="605"/>
      <c r="G221" s="605"/>
      <c r="H221" s="605"/>
      <c r="I221" s="604"/>
      <c r="J221" s="604"/>
      <c r="K221" s="604"/>
      <c r="L221" s="604"/>
      <c r="M221" s="604"/>
      <c r="N221" s="604"/>
      <c r="Q221" s="435"/>
    </row>
    <row r="222" spans="1:18" s="436" customFormat="1">
      <c r="A222" s="565"/>
      <c r="B222" s="591"/>
      <c r="C222" s="601"/>
      <c r="D222" s="591"/>
      <c r="E222" s="605"/>
      <c r="F222" s="605"/>
      <c r="G222" s="605"/>
      <c r="H222" s="605"/>
      <c r="I222" s="604"/>
      <c r="J222" s="604"/>
      <c r="K222" s="604"/>
      <c r="L222" s="604"/>
      <c r="M222" s="604"/>
      <c r="N222" s="604"/>
      <c r="Q222" s="435"/>
    </row>
    <row r="223" spans="1:18" s="436" customFormat="1">
      <c r="A223" s="565"/>
      <c r="B223" s="591"/>
      <c r="C223" s="601"/>
      <c r="D223" s="591"/>
      <c r="E223" s="605"/>
      <c r="F223" s="605"/>
      <c r="G223" s="605"/>
      <c r="H223" s="605"/>
      <c r="I223" s="604"/>
      <c r="J223" s="604"/>
      <c r="K223" s="604"/>
      <c r="L223" s="604"/>
      <c r="M223" s="604"/>
      <c r="N223" s="604"/>
      <c r="Q223" s="435"/>
    </row>
    <row r="224" spans="1:18" s="436" customFormat="1">
      <c r="A224" s="565"/>
      <c r="B224" s="591"/>
      <c r="C224" s="601"/>
      <c r="D224" s="591"/>
      <c r="E224" s="606"/>
      <c r="F224" s="606"/>
      <c r="G224" s="606"/>
      <c r="H224" s="606"/>
      <c r="I224" s="604"/>
      <c r="J224" s="604"/>
      <c r="K224" s="604"/>
      <c r="L224" s="604"/>
      <c r="M224" s="604"/>
      <c r="N224" s="604"/>
    </row>
    <row r="225" spans="1:14" s="436" customFormat="1">
      <c r="A225" s="565"/>
      <c r="B225" s="591"/>
      <c r="C225" s="601"/>
      <c r="D225" s="591"/>
      <c r="E225" s="789"/>
      <c r="F225" s="789"/>
      <c r="G225" s="789"/>
      <c r="H225" s="789"/>
      <c r="I225" s="604"/>
      <c r="J225" s="604"/>
      <c r="K225" s="604"/>
      <c r="L225" s="604"/>
      <c r="M225" s="604"/>
      <c r="N225" s="604"/>
    </row>
    <row r="226" spans="1:14" s="436" customFormat="1">
      <c r="A226" s="565"/>
      <c r="B226" s="591"/>
      <c r="C226" s="601"/>
      <c r="D226" s="591"/>
      <c r="E226" s="607"/>
      <c r="F226" s="607"/>
      <c r="G226" s="607"/>
      <c r="H226" s="607"/>
      <c r="I226" s="608"/>
      <c r="J226" s="608"/>
      <c r="K226" s="608"/>
      <c r="L226" s="608"/>
      <c r="M226" s="608"/>
      <c r="N226" s="608"/>
    </row>
    <row r="227" spans="1:14" s="436" customFormat="1">
      <c r="A227" s="565"/>
      <c r="B227" s="591"/>
      <c r="C227" s="601"/>
      <c r="D227" s="591"/>
      <c r="E227" s="609"/>
      <c r="F227" s="609"/>
      <c r="G227" s="609"/>
      <c r="H227" s="609"/>
    </row>
    <row r="228" spans="1:14" s="436" customFormat="1">
      <c r="A228" s="565"/>
      <c r="B228" s="566"/>
      <c r="C228" s="601"/>
      <c r="D228" s="591"/>
      <c r="E228" s="609"/>
      <c r="F228" s="609"/>
      <c r="G228" s="609"/>
      <c r="H228" s="609"/>
    </row>
    <row r="229" spans="1:14" s="436" customFormat="1">
      <c r="A229" s="565"/>
      <c r="B229" s="566"/>
      <c r="C229" s="566"/>
      <c r="D229" s="568"/>
      <c r="E229" s="609"/>
      <c r="F229" s="609"/>
      <c r="G229" s="609"/>
      <c r="H229" s="609"/>
    </row>
    <row r="230" spans="1:14" s="436" customFormat="1">
      <c r="A230" s="565"/>
      <c r="B230" s="574"/>
      <c r="C230" s="610"/>
      <c r="D230" s="578"/>
      <c r="E230" s="611"/>
      <c r="F230" s="611"/>
      <c r="G230" s="611"/>
      <c r="H230" s="611"/>
    </row>
    <row r="231" spans="1:14" s="436" customFormat="1">
      <c r="A231" s="565"/>
      <c r="B231" s="574"/>
      <c r="C231" s="610"/>
      <c r="D231" s="578"/>
      <c r="E231" s="611"/>
      <c r="F231" s="611"/>
      <c r="G231" s="611"/>
      <c r="H231" s="611"/>
    </row>
    <row r="232" spans="1:14" s="436" customFormat="1">
      <c r="A232" s="565"/>
      <c r="B232" s="574"/>
      <c r="C232" s="566"/>
      <c r="D232" s="578"/>
      <c r="E232" s="611"/>
      <c r="F232" s="611"/>
      <c r="G232" s="611"/>
      <c r="H232" s="611"/>
    </row>
    <row r="233" spans="1:14" s="436" customFormat="1">
      <c r="A233" s="565"/>
      <c r="B233" s="574"/>
      <c r="C233" s="610"/>
      <c r="D233" s="578"/>
      <c r="E233" s="458"/>
      <c r="F233" s="458"/>
      <c r="G233" s="458"/>
      <c r="H233" s="458"/>
      <c r="I233" s="612"/>
      <c r="J233" s="612"/>
      <c r="K233" s="612"/>
      <c r="L233" s="612"/>
      <c r="M233" s="612"/>
      <c r="N233" s="612"/>
    </row>
    <row r="234" spans="1:14" s="436" customFormat="1">
      <c r="A234" s="565"/>
      <c r="B234" s="574"/>
      <c r="C234" s="610"/>
      <c r="D234" s="578"/>
      <c r="E234" s="458"/>
      <c r="F234" s="458"/>
      <c r="G234" s="458"/>
      <c r="H234" s="458"/>
      <c r="I234" s="612"/>
      <c r="J234" s="612"/>
      <c r="K234" s="612"/>
      <c r="L234" s="612"/>
      <c r="M234" s="612"/>
      <c r="N234" s="612"/>
    </row>
    <row r="235" spans="1:14" s="436" customFormat="1">
      <c r="A235" s="565"/>
      <c r="B235" s="578"/>
      <c r="C235" s="565"/>
      <c r="D235" s="578"/>
      <c r="E235" s="458"/>
      <c r="F235" s="458"/>
      <c r="G235" s="458"/>
      <c r="H235" s="458"/>
      <c r="I235" s="612"/>
      <c r="J235" s="612"/>
      <c r="K235" s="612"/>
      <c r="L235" s="612"/>
      <c r="M235" s="612"/>
      <c r="N235" s="612"/>
    </row>
    <row r="236" spans="1:14" s="436" customFormat="1">
      <c r="A236" s="565"/>
      <c r="B236" s="578"/>
      <c r="C236" s="565"/>
      <c r="D236" s="578"/>
      <c r="E236" s="458"/>
      <c r="F236" s="458"/>
      <c r="G236" s="458"/>
      <c r="H236" s="458"/>
      <c r="I236" s="612"/>
      <c r="J236" s="612"/>
      <c r="K236" s="612"/>
      <c r="L236" s="612"/>
      <c r="M236" s="612"/>
      <c r="N236" s="612"/>
    </row>
    <row r="237" spans="1:14" s="436" customFormat="1">
      <c r="A237" s="565"/>
      <c r="B237" s="578"/>
      <c r="C237" s="565"/>
      <c r="D237" s="578"/>
      <c r="E237" s="458"/>
      <c r="F237" s="458"/>
      <c r="G237" s="458"/>
      <c r="H237" s="458"/>
      <c r="I237" s="612"/>
      <c r="J237" s="612"/>
      <c r="K237" s="612"/>
      <c r="L237" s="612"/>
      <c r="M237" s="612"/>
      <c r="N237" s="612"/>
    </row>
    <row r="238" spans="1:14" s="436" customFormat="1" ht="14">
      <c r="A238" s="565"/>
      <c r="B238" s="578"/>
      <c r="C238" s="578"/>
      <c r="D238" s="578"/>
      <c r="E238" s="459"/>
      <c r="F238" s="459"/>
      <c r="G238" s="459"/>
      <c r="H238" s="459"/>
      <c r="I238" s="612"/>
      <c r="J238" s="612"/>
      <c r="K238" s="612"/>
      <c r="L238" s="612"/>
      <c r="M238" s="612"/>
      <c r="N238" s="612"/>
    </row>
    <row r="239" spans="1:14" s="436" customFormat="1">
      <c r="A239" s="565"/>
      <c r="B239" s="579"/>
      <c r="C239" s="580"/>
      <c r="D239" s="581"/>
      <c r="E239" s="460"/>
      <c r="F239" s="460"/>
      <c r="G239" s="460"/>
      <c r="H239" s="460"/>
      <c r="I239" s="612"/>
      <c r="J239" s="612"/>
      <c r="K239" s="612"/>
      <c r="L239" s="612"/>
      <c r="M239" s="612"/>
      <c r="N239" s="612"/>
    </row>
    <row r="240" spans="1:14" s="436" customFormat="1" ht="14">
      <c r="A240" s="565"/>
      <c r="B240" s="582"/>
      <c r="C240" s="586"/>
      <c r="D240" s="586"/>
      <c r="E240" s="459"/>
      <c r="F240" s="459"/>
      <c r="G240" s="459"/>
      <c r="H240" s="459"/>
      <c r="I240" s="612"/>
      <c r="J240" s="612"/>
      <c r="K240" s="612"/>
      <c r="L240" s="612"/>
      <c r="M240" s="612"/>
      <c r="N240" s="612"/>
    </row>
    <row r="241" spans="1:14" s="436" customFormat="1">
      <c r="A241" s="565"/>
      <c r="B241" s="584"/>
      <c r="C241" s="585"/>
      <c r="D241" s="586"/>
      <c r="E241" s="458"/>
      <c r="F241" s="458"/>
      <c r="G241" s="458"/>
      <c r="H241" s="458"/>
      <c r="I241" s="612"/>
      <c r="J241" s="612"/>
      <c r="K241" s="612"/>
      <c r="L241" s="612"/>
      <c r="M241" s="612"/>
      <c r="N241" s="612"/>
    </row>
    <row r="242" spans="1:14" s="436" customFormat="1" ht="14">
      <c r="A242" s="565"/>
      <c r="B242" s="572"/>
      <c r="C242" s="585"/>
      <c r="D242" s="586"/>
      <c r="E242" s="459"/>
      <c r="F242" s="459"/>
      <c r="G242" s="459"/>
      <c r="H242" s="459"/>
      <c r="I242" s="612"/>
      <c r="J242" s="612"/>
      <c r="K242" s="612"/>
      <c r="L242" s="612"/>
      <c r="M242" s="612"/>
      <c r="N242" s="612"/>
    </row>
    <row r="243" spans="1:14" s="436" customFormat="1" ht="14">
      <c r="A243" s="565"/>
      <c r="B243" s="579"/>
      <c r="C243" s="587"/>
      <c r="D243" s="587"/>
      <c r="E243" s="461"/>
      <c r="F243" s="461"/>
      <c r="G243" s="461"/>
      <c r="H243" s="461"/>
      <c r="I243" s="612"/>
      <c r="J243" s="612"/>
      <c r="K243" s="612"/>
      <c r="L243" s="612"/>
      <c r="M243" s="612"/>
      <c r="N243" s="612"/>
    </row>
    <row r="244" spans="1:14" s="436" customFormat="1" ht="14">
      <c r="A244" s="565"/>
      <c r="B244" s="579"/>
      <c r="C244" s="587"/>
      <c r="D244" s="587"/>
      <c r="E244" s="461"/>
      <c r="F244" s="461"/>
      <c r="G244" s="461"/>
      <c r="H244" s="461"/>
      <c r="I244" s="612"/>
      <c r="J244" s="612"/>
      <c r="K244" s="612"/>
      <c r="L244" s="612"/>
      <c r="M244" s="612"/>
      <c r="N244" s="612"/>
    </row>
    <row r="245" spans="1:14" s="436" customFormat="1" ht="14">
      <c r="A245" s="565"/>
      <c r="B245" s="613"/>
      <c r="C245" s="587"/>
      <c r="D245" s="587"/>
      <c r="E245" s="461"/>
      <c r="F245" s="461"/>
      <c r="G245" s="461"/>
      <c r="H245" s="461"/>
      <c r="I245" s="612"/>
      <c r="J245" s="612"/>
      <c r="K245" s="612"/>
      <c r="L245" s="612"/>
      <c r="M245" s="612"/>
      <c r="N245" s="612"/>
    </row>
    <row r="246" spans="1:14" s="436" customFormat="1" ht="14.5">
      <c r="A246" s="565"/>
      <c r="B246" s="614"/>
      <c r="C246" s="615"/>
      <c r="D246" s="614"/>
      <c r="E246" s="616"/>
      <c r="F246" s="616"/>
      <c r="G246" s="616"/>
      <c r="H246" s="616"/>
      <c r="I246" s="612"/>
      <c r="J246" s="612"/>
      <c r="K246" s="612"/>
      <c r="L246" s="612"/>
      <c r="M246" s="612"/>
      <c r="N246" s="612"/>
    </row>
    <row r="247" spans="1:14" s="436" customFormat="1">
      <c r="A247" s="565"/>
      <c r="B247" s="615"/>
      <c r="C247" s="615"/>
      <c r="D247" s="614"/>
      <c r="E247" s="617"/>
      <c r="F247" s="617"/>
      <c r="G247" s="617"/>
      <c r="H247" s="617"/>
      <c r="I247" s="612"/>
      <c r="J247" s="612"/>
      <c r="K247" s="612"/>
      <c r="L247" s="612"/>
      <c r="M247" s="612"/>
      <c r="N247" s="612"/>
    </row>
    <row r="248" spans="1:14" s="436" customFormat="1">
      <c r="A248" s="565"/>
      <c r="B248" s="618"/>
      <c r="C248" s="618"/>
      <c r="D248" s="614"/>
      <c r="E248" s="617"/>
      <c r="F248" s="617"/>
      <c r="G248" s="617"/>
      <c r="H248" s="617"/>
      <c r="I248" s="612"/>
      <c r="J248" s="612"/>
      <c r="K248" s="612"/>
      <c r="L248" s="612"/>
      <c r="M248" s="612"/>
      <c r="N248" s="612"/>
    </row>
    <row r="249" spans="1:14" s="436" customFormat="1" ht="14.5">
      <c r="A249" s="565"/>
      <c r="B249" s="584"/>
      <c r="C249" s="584"/>
      <c r="D249" s="584"/>
      <c r="E249" s="790"/>
      <c r="F249" s="790"/>
      <c r="G249" s="790"/>
      <c r="H249" s="790"/>
      <c r="I249" s="612"/>
      <c r="J249" s="612"/>
      <c r="K249" s="612"/>
      <c r="L249" s="612"/>
      <c r="M249" s="612"/>
      <c r="N249" s="612"/>
    </row>
    <row r="250" spans="1:14" s="436" customFormat="1">
      <c r="A250" s="565"/>
      <c r="B250" s="566"/>
      <c r="C250" s="587"/>
      <c r="D250" s="568"/>
      <c r="E250" s="619"/>
      <c r="F250" s="619"/>
      <c r="G250" s="619"/>
      <c r="H250" s="619"/>
    </row>
    <row r="251" spans="1:14" s="436" customFormat="1">
      <c r="A251" s="565"/>
      <c r="B251" s="620"/>
      <c r="C251" s="484"/>
      <c r="D251" s="484"/>
      <c r="E251" s="619"/>
      <c r="F251" s="619"/>
      <c r="G251" s="619"/>
      <c r="H251" s="619"/>
    </row>
    <row r="252" spans="1:14" s="436" customFormat="1">
      <c r="A252" s="565"/>
      <c r="B252" s="620"/>
      <c r="C252" s="620"/>
      <c r="D252" s="484"/>
      <c r="E252" s="619"/>
      <c r="F252" s="619"/>
      <c r="G252" s="619"/>
      <c r="H252" s="619"/>
    </row>
    <row r="253" spans="1:14" s="436" customFormat="1">
      <c r="A253" s="565"/>
      <c r="B253" s="621"/>
      <c r="C253" s="622"/>
      <c r="D253" s="583"/>
      <c r="E253" s="611"/>
      <c r="F253" s="611"/>
      <c r="G253" s="611"/>
      <c r="H253" s="611"/>
    </row>
    <row r="254" spans="1:14" s="436" customFormat="1">
      <c r="A254" s="565"/>
      <c r="B254" s="621"/>
      <c r="C254" s="622"/>
      <c r="D254" s="583"/>
      <c r="E254" s="576"/>
      <c r="F254" s="576"/>
      <c r="G254" s="576"/>
      <c r="H254" s="576"/>
      <c r="I254" s="571"/>
      <c r="J254" s="571"/>
      <c r="K254" s="571"/>
      <c r="L254" s="571"/>
      <c r="M254" s="571"/>
      <c r="N254" s="571"/>
    </row>
    <row r="255" spans="1:14" s="436" customFormat="1">
      <c r="A255" s="565"/>
      <c r="B255" s="621"/>
      <c r="C255" s="620"/>
      <c r="D255" s="583"/>
      <c r="E255" s="576"/>
      <c r="F255" s="576"/>
      <c r="G255" s="576"/>
      <c r="H255" s="576"/>
      <c r="I255" s="571"/>
      <c r="J255" s="571"/>
      <c r="K255" s="571"/>
      <c r="L255" s="571"/>
      <c r="M255" s="571"/>
      <c r="N255" s="571"/>
    </row>
    <row r="256" spans="1:14" s="436" customFormat="1">
      <c r="A256" s="565"/>
      <c r="B256" s="621"/>
      <c r="C256" s="622"/>
      <c r="D256" s="583"/>
      <c r="E256" s="576"/>
      <c r="F256" s="576"/>
      <c r="G256" s="576"/>
      <c r="H256" s="576"/>
      <c r="I256" s="571"/>
      <c r="J256" s="571"/>
      <c r="K256" s="571"/>
      <c r="L256" s="571"/>
      <c r="M256" s="571"/>
      <c r="N256" s="571"/>
    </row>
    <row r="257" spans="1:14" s="436" customFormat="1">
      <c r="A257" s="565"/>
      <c r="B257" s="621"/>
      <c r="C257" s="622"/>
      <c r="D257" s="583"/>
      <c r="E257" s="437"/>
      <c r="F257" s="437"/>
      <c r="G257" s="437"/>
      <c r="H257" s="437"/>
      <c r="I257" s="577"/>
      <c r="J257" s="577"/>
      <c r="K257" s="577"/>
      <c r="L257" s="577"/>
      <c r="M257" s="577"/>
      <c r="N257" s="577"/>
    </row>
    <row r="258" spans="1:14" s="436" customFormat="1">
      <c r="A258" s="565"/>
      <c r="B258" s="583"/>
      <c r="C258" s="623"/>
      <c r="D258" s="583"/>
      <c r="E258" s="439"/>
      <c r="F258" s="439"/>
      <c r="G258" s="439"/>
      <c r="H258" s="439"/>
      <c r="I258" s="577"/>
      <c r="J258" s="577"/>
      <c r="K258" s="577"/>
      <c r="L258" s="577"/>
      <c r="M258" s="577"/>
      <c r="N258" s="577"/>
    </row>
    <row r="259" spans="1:14" s="436" customFormat="1">
      <c r="A259" s="565"/>
      <c r="B259" s="578"/>
      <c r="C259" s="565"/>
      <c r="D259" s="578"/>
      <c r="E259" s="439"/>
      <c r="F259" s="439"/>
      <c r="G259" s="439"/>
      <c r="H259" s="439"/>
      <c r="I259" s="577"/>
      <c r="J259" s="577"/>
      <c r="K259" s="577"/>
      <c r="L259" s="577"/>
      <c r="M259" s="577"/>
      <c r="N259" s="577"/>
    </row>
    <row r="260" spans="1:14" s="436" customFormat="1" ht="14">
      <c r="A260" s="565"/>
      <c r="B260" s="578"/>
      <c r="C260" s="565"/>
      <c r="D260" s="578"/>
      <c r="E260" s="440"/>
      <c r="F260" s="440"/>
      <c r="G260" s="440"/>
      <c r="H260" s="440"/>
      <c r="I260" s="577"/>
      <c r="J260" s="577"/>
      <c r="K260" s="577"/>
      <c r="L260" s="577"/>
      <c r="M260" s="577"/>
      <c r="N260" s="577"/>
    </row>
    <row r="261" spans="1:14" s="436" customFormat="1" ht="14">
      <c r="A261" s="565"/>
      <c r="B261" s="578"/>
      <c r="C261" s="578"/>
      <c r="D261" s="578"/>
      <c r="E261" s="440"/>
      <c r="F261" s="440"/>
      <c r="G261" s="440"/>
      <c r="H261" s="440"/>
      <c r="I261" s="577"/>
      <c r="J261" s="577"/>
      <c r="K261" s="577"/>
      <c r="L261" s="577"/>
      <c r="M261" s="577"/>
      <c r="N261" s="577"/>
    </row>
    <row r="262" spans="1:14" s="436" customFormat="1">
      <c r="A262" s="565"/>
      <c r="B262" s="579"/>
      <c r="C262" s="580"/>
      <c r="D262" s="581"/>
      <c r="E262" s="441"/>
      <c r="F262" s="441"/>
      <c r="G262" s="441"/>
      <c r="H262" s="441"/>
      <c r="I262" s="577"/>
      <c r="J262" s="577"/>
      <c r="K262" s="577"/>
      <c r="L262" s="577"/>
      <c r="M262" s="577"/>
      <c r="N262" s="577"/>
    </row>
    <row r="263" spans="1:14" s="436" customFormat="1" ht="14">
      <c r="A263" s="565"/>
      <c r="B263" s="582"/>
      <c r="C263" s="583"/>
      <c r="D263" s="583"/>
      <c r="E263" s="440"/>
      <c r="F263" s="440"/>
      <c r="G263" s="440"/>
      <c r="H263" s="440"/>
      <c r="I263" s="577"/>
      <c r="J263" s="577"/>
      <c r="K263" s="577"/>
      <c r="L263" s="577"/>
      <c r="M263" s="577"/>
      <c r="N263" s="577"/>
    </row>
    <row r="264" spans="1:14" s="436" customFormat="1">
      <c r="A264" s="565"/>
      <c r="B264" s="584"/>
      <c r="C264" s="624"/>
      <c r="D264" s="625"/>
      <c r="E264" s="439"/>
      <c r="F264" s="439"/>
      <c r="G264" s="439"/>
      <c r="H264" s="439"/>
      <c r="I264" s="577"/>
      <c r="J264" s="577"/>
      <c r="K264" s="577"/>
      <c r="L264" s="577"/>
      <c r="M264" s="577"/>
      <c r="N264" s="577"/>
    </row>
    <row r="265" spans="1:14" s="436" customFormat="1" ht="14">
      <c r="A265" s="565"/>
      <c r="B265" s="572"/>
      <c r="C265" s="624"/>
      <c r="D265" s="625"/>
      <c r="E265" s="440"/>
      <c r="F265" s="440"/>
      <c r="G265" s="440"/>
      <c r="H265" s="440"/>
      <c r="I265" s="577"/>
      <c r="J265" s="577"/>
      <c r="K265" s="577"/>
      <c r="L265" s="577"/>
      <c r="M265" s="577"/>
      <c r="N265" s="577"/>
    </row>
    <row r="266" spans="1:14" s="436" customFormat="1" ht="14">
      <c r="A266" s="565"/>
      <c r="B266" s="626"/>
      <c r="C266" s="627"/>
      <c r="D266" s="627"/>
      <c r="E266" s="588"/>
      <c r="F266" s="588"/>
      <c r="G266" s="588"/>
      <c r="H266" s="588"/>
      <c r="I266" s="577"/>
      <c r="J266" s="577"/>
      <c r="K266" s="577"/>
      <c r="L266" s="577"/>
      <c r="M266" s="577"/>
      <c r="N266" s="577"/>
    </row>
    <row r="267" spans="1:14" s="436" customFormat="1">
      <c r="A267" s="565"/>
      <c r="B267" s="1081"/>
      <c r="C267" s="1081"/>
      <c r="D267" s="1081"/>
      <c r="E267" s="590"/>
      <c r="F267" s="590"/>
      <c r="G267" s="590"/>
      <c r="H267" s="590"/>
      <c r="I267" s="577"/>
      <c r="J267" s="577"/>
      <c r="K267" s="577"/>
      <c r="L267" s="577"/>
      <c r="M267" s="577"/>
      <c r="N267" s="577"/>
    </row>
    <row r="268" spans="1:14" s="436" customFormat="1" ht="14">
      <c r="A268" s="565"/>
      <c r="B268" s="579"/>
      <c r="C268" s="587"/>
      <c r="D268" s="587"/>
      <c r="E268" s="628"/>
      <c r="F268" s="628"/>
      <c r="G268" s="628"/>
      <c r="H268" s="628"/>
      <c r="I268" s="577"/>
      <c r="J268" s="577"/>
      <c r="K268" s="577"/>
      <c r="L268" s="577"/>
      <c r="M268" s="577"/>
      <c r="N268" s="577"/>
    </row>
    <row r="269" spans="1:14" s="436" customFormat="1">
      <c r="A269" s="565"/>
      <c r="B269" s="591"/>
      <c r="C269" s="591"/>
      <c r="D269" s="591"/>
      <c r="E269" s="629"/>
      <c r="F269" s="629"/>
      <c r="G269" s="629"/>
      <c r="H269" s="629"/>
      <c r="I269" s="577"/>
      <c r="J269" s="577"/>
      <c r="K269" s="577"/>
      <c r="L269" s="577"/>
      <c r="M269" s="577"/>
      <c r="N269" s="577"/>
    </row>
    <row r="270" spans="1:14" s="436" customFormat="1">
      <c r="A270" s="565"/>
      <c r="B270" s="591"/>
      <c r="C270" s="594"/>
      <c r="D270" s="591"/>
      <c r="E270" s="791"/>
      <c r="F270" s="791"/>
      <c r="G270" s="791"/>
      <c r="H270" s="791"/>
      <c r="I270" s="577"/>
      <c r="J270" s="577"/>
      <c r="K270" s="577"/>
      <c r="L270" s="577"/>
      <c r="M270" s="577"/>
      <c r="N270" s="577"/>
    </row>
    <row r="271" spans="1:14" s="436" customFormat="1">
      <c r="A271" s="565"/>
      <c r="B271" s="591"/>
      <c r="C271" s="594"/>
      <c r="D271" s="591"/>
      <c r="E271" s="630"/>
      <c r="F271" s="630"/>
      <c r="G271" s="630"/>
      <c r="H271" s="630"/>
      <c r="I271" s="571"/>
      <c r="J271" s="571"/>
      <c r="K271" s="571"/>
      <c r="L271" s="571"/>
      <c r="M271" s="571"/>
      <c r="N271" s="571"/>
    </row>
    <row r="272" spans="1:14" s="436" customFormat="1">
      <c r="A272" s="565"/>
      <c r="B272" s="591"/>
      <c r="C272" s="594"/>
      <c r="D272" s="591"/>
      <c r="E272" s="631"/>
      <c r="F272" s="631"/>
      <c r="G272" s="631"/>
      <c r="H272" s="595"/>
      <c r="I272" s="604"/>
      <c r="J272" s="604"/>
      <c r="K272" s="604"/>
      <c r="L272" s="604"/>
      <c r="M272" s="604"/>
      <c r="N272" s="604"/>
    </row>
    <row r="273" spans="1:14" s="436" customFormat="1">
      <c r="A273" s="565"/>
      <c r="B273" s="591"/>
      <c r="C273" s="601"/>
      <c r="D273" s="591"/>
      <c r="E273" s="792"/>
      <c r="F273" s="792"/>
      <c r="G273" s="792"/>
      <c r="H273" s="792"/>
      <c r="I273" s="597"/>
      <c r="J273" s="597"/>
      <c r="K273" s="597"/>
      <c r="L273" s="597"/>
      <c r="M273" s="597"/>
      <c r="N273" s="597"/>
    </row>
    <row r="274" spans="1:14" s="436" customFormat="1">
      <c r="A274" s="565"/>
      <c r="B274" s="591"/>
      <c r="C274" s="601"/>
      <c r="D274" s="591"/>
      <c r="E274" s="632"/>
      <c r="F274" s="632"/>
      <c r="G274" s="632"/>
      <c r="H274" s="632"/>
      <c r="I274" s="466"/>
      <c r="J274" s="466"/>
      <c r="K274" s="466"/>
      <c r="L274" s="466"/>
      <c r="M274" s="466"/>
      <c r="N274" s="466"/>
    </row>
    <row r="275" spans="1:14" s="436" customFormat="1">
      <c r="A275" s="565"/>
      <c r="B275" s="591"/>
      <c r="C275" s="601"/>
      <c r="D275" s="591"/>
      <c r="E275" s="633"/>
      <c r="F275" s="633"/>
      <c r="G275" s="633"/>
      <c r="H275" s="633"/>
      <c r="I275" s="466"/>
      <c r="J275" s="466"/>
      <c r="K275" s="466"/>
      <c r="L275" s="466"/>
      <c r="M275" s="466"/>
      <c r="N275" s="466"/>
    </row>
    <row r="276" spans="1:14" s="436" customFormat="1">
      <c r="A276" s="565"/>
      <c r="B276" s="591"/>
      <c r="C276" s="601"/>
      <c r="D276" s="591"/>
      <c r="E276" s="633"/>
      <c r="F276" s="633"/>
      <c r="G276" s="633"/>
      <c r="H276" s="633"/>
      <c r="I276" s="466"/>
      <c r="J276" s="466"/>
      <c r="K276" s="466"/>
      <c r="L276" s="466"/>
      <c r="M276" s="466"/>
      <c r="N276" s="466"/>
    </row>
    <row r="277" spans="1:14" s="436" customFormat="1">
      <c r="A277" s="565"/>
      <c r="B277" s="591"/>
      <c r="C277" s="601"/>
      <c r="D277" s="591"/>
      <c r="E277" s="793"/>
      <c r="F277" s="793"/>
      <c r="G277" s="793"/>
      <c r="H277" s="793"/>
      <c r="I277" s="466"/>
      <c r="J277" s="466"/>
      <c r="K277" s="466"/>
      <c r="L277" s="466"/>
      <c r="M277" s="466"/>
      <c r="N277" s="466"/>
    </row>
    <row r="278" spans="1:14" s="436" customFormat="1">
      <c r="A278" s="565"/>
      <c r="B278" s="566"/>
      <c r="C278" s="601"/>
      <c r="D278" s="591"/>
      <c r="E278" s="634"/>
      <c r="F278" s="634"/>
      <c r="G278" s="634"/>
      <c r="H278" s="634"/>
      <c r="I278" s="604"/>
      <c r="J278" s="604"/>
      <c r="K278" s="604"/>
      <c r="L278" s="604"/>
      <c r="M278" s="604"/>
      <c r="N278" s="604"/>
    </row>
    <row r="279" spans="1:14" s="436" customFormat="1">
      <c r="A279" s="565"/>
      <c r="B279" s="566"/>
      <c r="C279" s="620"/>
      <c r="D279" s="484"/>
      <c r="E279" s="634"/>
      <c r="F279" s="634"/>
      <c r="G279" s="634"/>
      <c r="H279" s="634"/>
      <c r="I279" s="604"/>
      <c r="J279" s="604"/>
      <c r="K279" s="604"/>
      <c r="L279" s="604"/>
      <c r="M279" s="604"/>
      <c r="N279" s="604"/>
    </row>
    <row r="280" spans="1:14" s="436" customFormat="1">
      <c r="A280" s="565"/>
      <c r="B280" s="572"/>
      <c r="C280" s="622"/>
      <c r="D280" s="583"/>
      <c r="E280" s="611"/>
      <c r="F280" s="611"/>
      <c r="G280" s="611"/>
      <c r="H280" s="611"/>
    </row>
    <row r="281" spans="1:14" s="436" customFormat="1">
      <c r="A281" s="565"/>
      <c r="B281" s="572"/>
      <c r="C281" s="622"/>
      <c r="D281" s="583"/>
      <c r="E281" s="611"/>
      <c r="F281" s="611"/>
      <c r="G281" s="611"/>
      <c r="H281" s="611"/>
    </row>
    <row r="282" spans="1:14" s="436" customFormat="1">
      <c r="A282" s="565"/>
      <c r="B282" s="572"/>
      <c r="C282" s="620"/>
      <c r="D282" s="583"/>
      <c r="E282" s="611"/>
      <c r="F282" s="611"/>
      <c r="G282" s="611"/>
      <c r="H282" s="611"/>
    </row>
    <row r="283" spans="1:14" s="436" customFormat="1">
      <c r="A283" s="565"/>
      <c r="B283" s="572"/>
      <c r="C283" s="622"/>
      <c r="D283" s="583"/>
      <c r="E283" s="611"/>
      <c r="F283" s="611"/>
      <c r="G283" s="611"/>
      <c r="H283" s="611"/>
    </row>
    <row r="284" spans="1:14" s="436" customFormat="1">
      <c r="A284" s="565"/>
      <c r="B284" s="572"/>
      <c r="C284" s="622"/>
      <c r="D284" s="583"/>
      <c r="E284" s="611"/>
      <c r="F284" s="611"/>
      <c r="G284" s="611"/>
      <c r="H284" s="611"/>
    </row>
    <row r="285" spans="1:14" s="436" customFormat="1">
      <c r="A285" s="565"/>
      <c r="B285" s="578"/>
      <c r="C285" s="565"/>
      <c r="D285" s="578"/>
      <c r="E285" s="458"/>
      <c r="F285" s="458"/>
      <c r="G285" s="458"/>
      <c r="H285" s="458"/>
      <c r="I285" s="612"/>
      <c r="J285" s="612"/>
      <c r="K285" s="612"/>
      <c r="L285" s="612"/>
      <c r="M285" s="612"/>
      <c r="N285" s="612"/>
    </row>
    <row r="286" spans="1:14" s="436" customFormat="1">
      <c r="A286" s="565"/>
      <c r="B286" s="578"/>
      <c r="C286" s="565"/>
      <c r="D286" s="578"/>
      <c r="E286" s="458"/>
      <c r="F286" s="458"/>
      <c r="G286" s="458"/>
      <c r="H286" s="458"/>
      <c r="I286" s="612"/>
      <c r="J286" s="612"/>
      <c r="K286" s="612"/>
      <c r="L286" s="612"/>
      <c r="M286" s="612"/>
      <c r="N286" s="612"/>
    </row>
    <row r="287" spans="1:14" s="436" customFormat="1" ht="14">
      <c r="A287" s="565"/>
      <c r="B287" s="578"/>
      <c r="C287" s="565"/>
      <c r="D287" s="578"/>
      <c r="E287" s="459"/>
      <c r="F287" s="459"/>
      <c r="G287" s="459"/>
      <c r="H287" s="459"/>
      <c r="I287" s="612"/>
      <c r="J287" s="612"/>
      <c r="K287" s="612"/>
      <c r="L287" s="612"/>
      <c r="M287" s="612"/>
      <c r="N287" s="612"/>
    </row>
    <row r="288" spans="1:14" s="436" customFormat="1" ht="14">
      <c r="A288" s="565"/>
      <c r="B288" s="578"/>
      <c r="C288" s="578"/>
      <c r="D288" s="578"/>
      <c r="E288" s="459"/>
      <c r="F288" s="459"/>
      <c r="G288" s="459"/>
      <c r="H288" s="459"/>
      <c r="I288" s="612"/>
      <c r="J288" s="612"/>
      <c r="K288" s="612"/>
      <c r="L288" s="612"/>
      <c r="M288" s="612"/>
      <c r="N288" s="612"/>
    </row>
    <row r="289" spans="1:14" s="436" customFormat="1">
      <c r="A289" s="565"/>
      <c r="B289" s="579"/>
      <c r="C289" s="580"/>
      <c r="D289" s="581"/>
      <c r="E289" s="460"/>
      <c r="F289" s="460"/>
      <c r="G289" s="460"/>
      <c r="H289" s="460"/>
      <c r="I289" s="612"/>
      <c r="J289" s="612"/>
      <c r="K289" s="612"/>
      <c r="L289" s="612"/>
      <c r="M289" s="612"/>
      <c r="N289" s="612"/>
    </row>
    <row r="290" spans="1:14" s="436" customFormat="1" ht="14">
      <c r="A290" s="565"/>
      <c r="B290" s="582"/>
      <c r="C290" s="586"/>
      <c r="D290" s="586"/>
      <c r="E290" s="459"/>
      <c r="F290" s="459"/>
      <c r="G290" s="459"/>
      <c r="H290" s="459"/>
      <c r="I290" s="612"/>
      <c r="J290" s="612"/>
      <c r="K290" s="612"/>
      <c r="L290" s="612"/>
      <c r="M290" s="612"/>
      <c r="N290" s="612"/>
    </row>
    <row r="291" spans="1:14" s="436" customFormat="1">
      <c r="A291" s="565"/>
      <c r="B291" s="584"/>
      <c r="C291" s="585"/>
      <c r="D291" s="586"/>
      <c r="E291" s="458"/>
      <c r="F291" s="458"/>
      <c r="G291" s="458"/>
      <c r="H291" s="458"/>
      <c r="I291" s="612"/>
      <c r="J291" s="612"/>
      <c r="K291" s="612"/>
      <c r="L291" s="612"/>
      <c r="M291" s="612"/>
      <c r="N291" s="612"/>
    </row>
    <row r="292" spans="1:14" s="436" customFormat="1" ht="14">
      <c r="A292" s="565"/>
      <c r="B292" s="572"/>
      <c r="C292" s="585"/>
      <c r="D292" s="586"/>
      <c r="E292" s="459"/>
      <c r="F292" s="459"/>
      <c r="G292" s="459"/>
      <c r="H292" s="459"/>
      <c r="I292" s="612"/>
      <c r="J292" s="612"/>
      <c r="K292" s="612"/>
      <c r="L292" s="612"/>
      <c r="M292" s="612"/>
      <c r="N292" s="612"/>
    </row>
    <row r="293" spans="1:14" s="436" customFormat="1" ht="14">
      <c r="A293" s="565"/>
      <c r="B293" s="579"/>
      <c r="C293" s="585"/>
      <c r="D293" s="587"/>
      <c r="E293" s="467"/>
      <c r="F293" s="467"/>
      <c r="G293" s="467"/>
      <c r="H293" s="467"/>
      <c r="I293" s="612"/>
      <c r="J293" s="612"/>
      <c r="K293" s="612"/>
      <c r="L293" s="612"/>
      <c r="M293" s="612"/>
      <c r="N293" s="612"/>
    </row>
    <row r="294" spans="1:14" s="436" customFormat="1">
      <c r="A294" s="565"/>
      <c r="B294" s="579"/>
      <c r="C294" s="585"/>
      <c r="D294" s="587"/>
      <c r="E294" s="635"/>
      <c r="F294" s="635"/>
      <c r="G294" s="635"/>
      <c r="H294" s="635"/>
      <c r="I294" s="612"/>
      <c r="J294" s="612"/>
      <c r="K294" s="612"/>
      <c r="L294" s="612"/>
      <c r="M294" s="612"/>
      <c r="N294" s="612"/>
    </row>
    <row r="295" spans="1:14" s="436" customFormat="1" ht="13">
      <c r="A295" s="565"/>
      <c r="B295" s="613"/>
      <c r="C295" s="587"/>
      <c r="D295" s="587"/>
      <c r="E295" s="635"/>
      <c r="F295" s="635"/>
      <c r="G295" s="635"/>
      <c r="H295" s="635"/>
      <c r="I295" s="612"/>
      <c r="J295" s="612"/>
      <c r="K295" s="612"/>
      <c r="L295" s="612"/>
      <c r="M295" s="612"/>
      <c r="N295" s="612"/>
    </row>
    <row r="296" spans="1:14" s="436" customFormat="1">
      <c r="A296" s="565"/>
      <c r="B296" s="565"/>
      <c r="C296" s="565"/>
      <c r="D296" s="565"/>
      <c r="E296" s="635"/>
      <c r="F296" s="635"/>
      <c r="G296" s="635"/>
      <c r="H296" s="635"/>
      <c r="I296" s="612"/>
      <c r="J296" s="612"/>
      <c r="K296" s="612"/>
      <c r="L296" s="612"/>
      <c r="M296" s="612"/>
      <c r="N296" s="612"/>
    </row>
    <row r="297" spans="1:14" s="436" customFormat="1">
      <c r="A297" s="565"/>
      <c r="B297" s="565"/>
      <c r="C297" s="565"/>
      <c r="D297" s="565"/>
      <c r="E297" s="617"/>
      <c r="F297" s="617"/>
      <c r="G297" s="617"/>
      <c r="H297" s="617"/>
      <c r="I297" s="612"/>
      <c r="J297" s="612"/>
      <c r="K297" s="612"/>
      <c r="L297" s="612"/>
      <c r="M297" s="612"/>
      <c r="N297" s="612"/>
    </row>
    <row r="298" spans="1:14" s="436" customFormat="1">
      <c r="A298" s="565"/>
      <c r="B298" s="565"/>
      <c r="C298" s="565"/>
      <c r="D298" s="565"/>
      <c r="E298" s="617"/>
      <c r="F298" s="617"/>
      <c r="G298" s="617"/>
      <c r="H298" s="617"/>
      <c r="I298" s="612"/>
      <c r="J298" s="612"/>
      <c r="K298" s="612"/>
      <c r="L298" s="612"/>
      <c r="M298" s="612"/>
      <c r="N298" s="612"/>
    </row>
    <row r="299" spans="1:14" s="436" customFormat="1">
      <c r="A299" s="565"/>
      <c r="B299" s="620"/>
      <c r="C299" s="484"/>
      <c r="D299" s="484"/>
      <c r="E299" s="460"/>
      <c r="F299" s="460"/>
      <c r="G299" s="460"/>
      <c r="H299" s="460"/>
      <c r="I299" s="612"/>
      <c r="J299" s="612"/>
      <c r="K299" s="612"/>
      <c r="L299" s="612"/>
      <c r="M299" s="612"/>
      <c r="N299" s="612"/>
    </row>
    <row r="300" spans="1:14" s="436" customFormat="1">
      <c r="A300" s="565"/>
      <c r="B300" s="620"/>
      <c r="C300" s="484"/>
      <c r="D300" s="484"/>
      <c r="E300" s="619"/>
      <c r="F300" s="619"/>
      <c r="G300" s="619"/>
      <c r="H300" s="619"/>
    </row>
    <row r="301" spans="1:14" s="436" customFormat="1">
      <c r="A301" s="565"/>
      <c r="B301" s="620"/>
      <c r="C301" s="620"/>
      <c r="D301" s="484"/>
      <c r="E301" s="619"/>
      <c r="F301" s="619"/>
      <c r="G301" s="619"/>
      <c r="H301" s="619"/>
    </row>
    <row r="302" spans="1:14" s="436" customFormat="1">
      <c r="A302" s="565"/>
      <c r="B302" s="621"/>
      <c r="C302" s="622"/>
      <c r="D302" s="583"/>
      <c r="E302" s="611"/>
      <c r="F302" s="611"/>
      <c r="G302" s="611"/>
      <c r="H302" s="611"/>
    </row>
    <row r="303" spans="1:14" s="436" customFormat="1">
      <c r="A303" s="565"/>
      <c r="B303" s="621"/>
      <c r="C303" s="622"/>
      <c r="D303" s="583"/>
      <c r="E303" s="611"/>
      <c r="F303" s="611"/>
      <c r="G303" s="611"/>
      <c r="H303" s="611"/>
    </row>
    <row r="304" spans="1:14" s="436" customFormat="1">
      <c r="A304" s="565"/>
      <c r="B304" s="621"/>
      <c r="C304" s="620"/>
      <c r="D304" s="583"/>
      <c r="E304" s="611"/>
      <c r="F304" s="611"/>
      <c r="G304" s="611"/>
      <c r="H304" s="611"/>
    </row>
    <row r="305" spans="1:14" s="436" customFormat="1">
      <c r="A305" s="565"/>
      <c r="B305" s="621"/>
      <c r="C305" s="622"/>
      <c r="D305" s="583"/>
      <c r="E305" s="576"/>
      <c r="F305" s="576"/>
      <c r="G305" s="576"/>
      <c r="H305" s="576"/>
      <c r="I305" s="571"/>
      <c r="J305" s="571"/>
      <c r="K305" s="571"/>
      <c r="L305" s="571"/>
      <c r="M305" s="571"/>
      <c r="N305" s="571"/>
    </row>
    <row r="306" spans="1:14" s="436" customFormat="1">
      <c r="A306" s="565"/>
      <c r="B306" s="621"/>
      <c r="C306" s="622"/>
      <c r="D306" s="583"/>
      <c r="E306" s="576"/>
      <c r="F306" s="576"/>
      <c r="G306" s="576"/>
      <c r="H306" s="576"/>
      <c r="I306" s="571"/>
      <c r="J306" s="571"/>
      <c r="K306" s="571"/>
      <c r="L306" s="571"/>
      <c r="M306" s="571"/>
      <c r="N306" s="571"/>
    </row>
    <row r="307" spans="1:14" s="436" customFormat="1">
      <c r="A307" s="565"/>
      <c r="B307" s="583"/>
      <c r="C307" s="623"/>
      <c r="D307" s="583"/>
      <c r="E307" s="794"/>
      <c r="F307" s="794"/>
      <c r="G307" s="794"/>
      <c r="H307" s="794"/>
      <c r="I307" s="571"/>
      <c r="J307" s="571"/>
      <c r="K307" s="571"/>
      <c r="L307" s="571"/>
      <c r="M307" s="571"/>
      <c r="N307" s="571"/>
    </row>
    <row r="308" spans="1:14" s="436" customFormat="1">
      <c r="A308" s="565"/>
      <c r="B308" s="583"/>
      <c r="C308" s="623"/>
      <c r="D308" s="583"/>
      <c r="E308" s="439"/>
      <c r="F308" s="439"/>
      <c r="G308" s="439"/>
      <c r="H308" s="439"/>
      <c r="I308" s="577"/>
      <c r="J308" s="577"/>
      <c r="K308" s="577"/>
      <c r="L308" s="577"/>
      <c r="M308" s="577"/>
      <c r="N308" s="577"/>
    </row>
    <row r="309" spans="1:14" s="436" customFormat="1" ht="14">
      <c r="A309" s="565"/>
      <c r="B309" s="578"/>
      <c r="C309" s="565"/>
      <c r="D309" s="578"/>
      <c r="E309" s="440"/>
      <c r="F309" s="440"/>
      <c r="G309" s="440"/>
      <c r="H309" s="440"/>
      <c r="I309" s="577"/>
      <c r="J309" s="577"/>
      <c r="K309" s="577"/>
      <c r="L309" s="577"/>
      <c r="M309" s="577"/>
      <c r="N309" s="577"/>
    </row>
    <row r="310" spans="1:14" s="436" customFormat="1" ht="14">
      <c r="A310" s="565"/>
      <c r="B310" s="578"/>
      <c r="C310" s="578"/>
      <c r="D310" s="578"/>
      <c r="E310" s="440"/>
      <c r="F310" s="440"/>
      <c r="G310" s="440"/>
      <c r="H310" s="440"/>
      <c r="I310" s="577"/>
      <c r="J310" s="577"/>
      <c r="K310" s="577"/>
      <c r="L310" s="577"/>
      <c r="M310" s="577"/>
      <c r="N310" s="577"/>
    </row>
    <row r="311" spans="1:14" s="436" customFormat="1">
      <c r="A311" s="565"/>
      <c r="B311" s="579"/>
      <c r="C311" s="580"/>
      <c r="D311" s="581"/>
      <c r="E311" s="441"/>
      <c r="F311" s="441"/>
      <c r="G311" s="441"/>
      <c r="H311" s="441"/>
      <c r="I311" s="577"/>
      <c r="J311" s="577"/>
      <c r="K311" s="577"/>
      <c r="L311" s="577"/>
      <c r="M311" s="577"/>
      <c r="N311" s="577"/>
    </row>
    <row r="312" spans="1:14" s="436" customFormat="1" ht="14">
      <c r="A312" s="565"/>
      <c r="B312" s="582"/>
      <c r="C312" s="583"/>
      <c r="D312" s="583"/>
      <c r="E312" s="440"/>
      <c r="F312" s="440"/>
      <c r="G312" s="440"/>
      <c r="H312" s="440"/>
      <c r="I312" s="577"/>
      <c r="J312" s="577"/>
      <c r="K312" s="577"/>
      <c r="L312" s="577"/>
      <c r="M312" s="577"/>
      <c r="N312" s="577"/>
    </row>
    <row r="313" spans="1:14" s="436" customFormat="1">
      <c r="A313" s="565"/>
      <c r="B313" s="584"/>
      <c r="C313" s="624"/>
      <c r="D313" s="625"/>
      <c r="E313" s="439"/>
      <c r="F313" s="439"/>
      <c r="G313" s="439"/>
      <c r="H313" s="439"/>
      <c r="I313" s="577"/>
      <c r="J313" s="577"/>
      <c r="K313" s="577"/>
      <c r="L313" s="577"/>
      <c r="M313" s="577"/>
      <c r="N313" s="577"/>
    </row>
    <row r="314" spans="1:14" s="436" customFormat="1" ht="14">
      <c r="A314" s="565"/>
      <c r="B314" s="572"/>
      <c r="C314" s="624"/>
      <c r="D314" s="625"/>
      <c r="E314" s="440"/>
      <c r="F314" s="440"/>
      <c r="G314" s="440"/>
      <c r="H314" s="440"/>
      <c r="I314" s="577"/>
      <c r="J314" s="577"/>
      <c r="K314" s="577"/>
      <c r="L314" s="577"/>
      <c r="M314" s="577"/>
      <c r="N314" s="577"/>
    </row>
    <row r="315" spans="1:14" s="436" customFormat="1" ht="14">
      <c r="A315" s="565"/>
      <c r="B315" s="626"/>
      <c r="C315" s="627"/>
      <c r="D315" s="627"/>
      <c r="E315" s="588"/>
      <c r="F315" s="588"/>
      <c r="G315" s="588"/>
      <c r="H315" s="588"/>
      <c r="I315" s="577"/>
      <c r="J315" s="577"/>
      <c r="K315" s="577"/>
      <c r="L315" s="577"/>
      <c r="M315" s="577"/>
      <c r="N315" s="577"/>
    </row>
    <row r="316" spans="1:14" s="436" customFormat="1">
      <c r="A316" s="565"/>
      <c r="B316" s="636"/>
      <c r="C316" s="636"/>
      <c r="D316" s="565"/>
      <c r="E316" s="637"/>
      <c r="F316" s="637"/>
      <c r="G316" s="637"/>
      <c r="H316" s="637"/>
      <c r="I316" s="577"/>
      <c r="J316" s="577"/>
      <c r="K316" s="577"/>
      <c r="L316" s="577"/>
      <c r="M316" s="577"/>
      <c r="N316" s="577"/>
    </row>
    <row r="317" spans="1:14" s="436" customFormat="1">
      <c r="A317" s="565"/>
      <c r="B317" s="636"/>
      <c r="C317" s="638"/>
      <c r="D317" s="565"/>
      <c r="E317" s="639"/>
      <c r="F317" s="639"/>
      <c r="G317" s="639"/>
      <c r="H317" s="639"/>
      <c r="I317" s="577"/>
      <c r="J317" s="577"/>
      <c r="K317" s="577"/>
      <c r="L317" s="577"/>
      <c r="M317" s="577"/>
      <c r="N317" s="577"/>
    </row>
    <row r="318" spans="1:14" s="436" customFormat="1">
      <c r="A318" s="565"/>
      <c r="B318" s="636"/>
      <c r="C318" s="638"/>
      <c r="D318" s="565"/>
      <c r="E318" s="639"/>
      <c r="F318" s="639"/>
      <c r="G318" s="639"/>
      <c r="H318" s="639"/>
      <c r="I318" s="577"/>
      <c r="J318" s="577"/>
      <c r="K318" s="577"/>
      <c r="L318" s="577"/>
      <c r="M318" s="577"/>
      <c r="N318" s="577"/>
    </row>
    <row r="319" spans="1:14" s="436" customFormat="1">
      <c r="A319" s="565"/>
      <c r="B319" s="565"/>
      <c r="C319" s="565"/>
      <c r="D319" s="565"/>
      <c r="E319" s="637"/>
      <c r="F319" s="637"/>
      <c r="G319" s="637"/>
      <c r="H319" s="637"/>
      <c r="I319" s="577"/>
      <c r="J319" s="577"/>
      <c r="K319" s="577"/>
      <c r="L319" s="577"/>
      <c r="M319" s="577"/>
      <c r="N319" s="577"/>
    </row>
    <row r="320" spans="1:14" s="436" customFormat="1">
      <c r="A320" s="565"/>
      <c r="B320" s="565"/>
      <c r="C320" s="565"/>
      <c r="D320" s="565"/>
      <c r="E320" s="637"/>
      <c r="F320" s="637"/>
      <c r="G320" s="637"/>
      <c r="H320" s="637"/>
      <c r="I320" s="577"/>
      <c r="J320" s="577"/>
      <c r="K320" s="577"/>
      <c r="L320" s="577"/>
      <c r="M320" s="577"/>
      <c r="N320" s="577"/>
    </row>
    <row r="321" spans="1:14" s="436" customFormat="1">
      <c r="A321" s="565"/>
      <c r="B321" s="640"/>
      <c r="C321" s="640"/>
      <c r="D321" s="640"/>
      <c r="E321" s="663"/>
      <c r="F321" s="663"/>
      <c r="G321" s="663"/>
      <c r="H321" s="663"/>
      <c r="I321" s="577"/>
      <c r="J321" s="577"/>
      <c r="K321" s="577"/>
      <c r="L321" s="577"/>
      <c r="M321" s="577"/>
      <c r="N321" s="577"/>
    </row>
    <row r="322" spans="1:14" s="436" customFormat="1">
      <c r="A322" s="565"/>
      <c r="B322" s="640"/>
      <c r="C322" s="640"/>
      <c r="D322" s="640"/>
      <c r="E322" s="795"/>
      <c r="F322" s="795"/>
      <c r="G322" s="795"/>
      <c r="H322" s="795"/>
      <c r="I322" s="571"/>
      <c r="J322" s="571"/>
      <c r="K322" s="571"/>
      <c r="L322" s="571"/>
      <c r="M322" s="571"/>
      <c r="N322" s="571"/>
    </row>
    <row r="323" spans="1:14" s="436" customFormat="1">
      <c r="A323" s="565"/>
      <c r="B323" s="640"/>
      <c r="C323" s="640"/>
      <c r="D323" s="640"/>
      <c r="E323" s="641"/>
      <c r="F323" s="641"/>
      <c r="G323" s="641"/>
      <c r="H323" s="641"/>
    </row>
    <row r="324" spans="1:14" s="436" customFormat="1">
      <c r="A324" s="565"/>
      <c r="B324" s="642"/>
      <c r="C324" s="643"/>
      <c r="D324" s="643"/>
      <c r="E324" s="644"/>
      <c r="F324" s="644"/>
      <c r="G324" s="644"/>
      <c r="H324" s="644"/>
      <c r="I324" s="466"/>
      <c r="J324" s="466"/>
      <c r="K324" s="466"/>
      <c r="L324" s="466"/>
      <c r="M324" s="466"/>
      <c r="N324" s="466"/>
    </row>
    <row r="325" spans="1:14" s="436" customFormat="1">
      <c r="A325" s="565"/>
      <c r="B325" s="642"/>
      <c r="C325" s="643"/>
      <c r="D325" s="643"/>
      <c r="E325" s="644"/>
      <c r="F325" s="644"/>
      <c r="G325" s="644"/>
      <c r="H325" s="644"/>
      <c r="I325" s="466"/>
      <c r="J325" s="466"/>
      <c r="K325" s="466"/>
      <c r="L325" s="466"/>
      <c r="M325" s="466"/>
      <c r="N325" s="466"/>
    </row>
    <row r="326" spans="1:14" s="436" customFormat="1">
      <c r="A326" s="565"/>
      <c r="B326" s="642"/>
      <c r="C326" s="642"/>
      <c r="D326" s="643"/>
      <c r="E326" s="645"/>
      <c r="F326" s="645"/>
      <c r="G326" s="645"/>
      <c r="H326" s="645"/>
      <c r="I326" s="646"/>
      <c r="J326" s="646"/>
      <c r="K326" s="646"/>
      <c r="L326" s="646"/>
      <c r="M326" s="646"/>
      <c r="N326" s="646"/>
    </row>
    <row r="327" spans="1:14" s="436" customFormat="1">
      <c r="A327" s="565"/>
      <c r="B327" s="647"/>
      <c r="C327" s="648"/>
      <c r="D327" s="649"/>
      <c r="E327" s="650"/>
      <c r="F327" s="650"/>
      <c r="G327" s="650"/>
      <c r="H327" s="650"/>
    </row>
    <row r="328" spans="1:14" s="436" customFormat="1">
      <c r="A328" s="565"/>
      <c r="B328" s="647"/>
      <c r="C328" s="648"/>
      <c r="D328" s="649"/>
      <c r="E328" s="650"/>
      <c r="F328" s="650"/>
      <c r="G328" s="650"/>
      <c r="H328" s="650"/>
    </row>
    <row r="329" spans="1:14" s="436" customFormat="1">
      <c r="A329" s="565"/>
      <c r="B329" s="647"/>
      <c r="C329" s="642"/>
      <c r="D329" s="649"/>
      <c r="E329" s="650"/>
      <c r="F329" s="650"/>
      <c r="G329" s="650"/>
      <c r="H329" s="650"/>
    </row>
    <row r="330" spans="1:14" s="436" customFormat="1">
      <c r="A330" s="565"/>
      <c r="B330" s="647"/>
      <c r="C330" s="648"/>
      <c r="D330" s="649"/>
      <c r="E330" s="650"/>
      <c r="F330" s="650"/>
      <c r="G330" s="650"/>
      <c r="H330" s="650"/>
    </row>
    <row r="331" spans="1:14" s="436" customFormat="1">
      <c r="A331" s="565"/>
      <c r="B331" s="647"/>
      <c r="C331" s="648"/>
      <c r="D331" s="649"/>
      <c r="E331" s="651"/>
      <c r="F331" s="651"/>
      <c r="G331" s="651"/>
      <c r="H331" s="651"/>
      <c r="I331" s="571"/>
      <c r="J331" s="571"/>
      <c r="K331" s="571"/>
      <c r="L331" s="571"/>
      <c r="M331" s="571"/>
      <c r="N331" s="571"/>
    </row>
    <row r="332" spans="1:14" s="436" customFormat="1">
      <c r="A332" s="565"/>
      <c r="B332" s="649"/>
      <c r="C332" s="640"/>
      <c r="D332" s="649"/>
      <c r="E332" s="651"/>
      <c r="F332" s="651"/>
      <c r="G332" s="651"/>
      <c r="H332" s="651"/>
      <c r="I332" s="571"/>
      <c r="J332" s="571"/>
      <c r="K332" s="571"/>
      <c r="L332" s="571"/>
      <c r="M332" s="571"/>
      <c r="N332" s="571"/>
    </row>
    <row r="333" spans="1:14" s="436" customFormat="1">
      <c r="A333" s="565"/>
      <c r="B333" s="649"/>
      <c r="C333" s="640"/>
      <c r="D333" s="649"/>
      <c r="E333" s="651"/>
      <c r="F333" s="651"/>
      <c r="G333" s="651"/>
      <c r="H333" s="651"/>
      <c r="I333" s="571"/>
      <c r="J333" s="571"/>
      <c r="K333" s="571"/>
      <c r="L333" s="571"/>
      <c r="M333" s="571"/>
      <c r="N333" s="571"/>
    </row>
    <row r="334" spans="1:14" s="436" customFormat="1" ht="14">
      <c r="A334" s="565"/>
      <c r="B334" s="649"/>
      <c r="C334" s="640"/>
      <c r="D334" s="649"/>
      <c r="E334" s="652"/>
      <c r="F334" s="652"/>
      <c r="G334" s="652"/>
      <c r="H334" s="652"/>
      <c r="I334" s="577"/>
      <c r="J334" s="577"/>
      <c r="K334" s="577"/>
      <c r="L334" s="577"/>
      <c r="M334" s="577"/>
      <c r="N334" s="577"/>
    </row>
    <row r="335" spans="1:14" s="436" customFormat="1" ht="14">
      <c r="A335" s="565"/>
      <c r="B335" s="649"/>
      <c r="C335" s="649"/>
      <c r="D335" s="649"/>
      <c r="E335" s="652"/>
      <c r="F335" s="652"/>
      <c r="G335" s="652"/>
      <c r="H335" s="652"/>
      <c r="I335" s="577"/>
      <c r="J335" s="577"/>
      <c r="K335" s="577"/>
      <c r="L335" s="577"/>
      <c r="M335" s="577"/>
      <c r="N335" s="577"/>
    </row>
    <row r="336" spans="1:14" s="436" customFormat="1">
      <c r="A336" s="565"/>
      <c r="B336" s="653"/>
      <c r="C336" s="654"/>
      <c r="D336" s="655"/>
      <c r="E336" s="656"/>
      <c r="F336" s="656"/>
      <c r="G336" s="656"/>
      <c r="H336" s="656"/>
      <c r="I336" s="577"/>
      <c r="J336" s="577"/>
      <c r="K336" s="577"/>
      <c r="L336" s="577"/>
      <c r="M336" s="577"/>
      <c r="N336" s="577"/>
    </row>
    <row r="337" spans="1:14" s="436" customFormat="1" ht="14">
      <c r="A337" s="565"/>
      <c r="B337" s="657"/>
      <c r="C337" s="649"/>
      <c r="D337" s="649"/>
      <c r="E337" s="652"/>
      <c r="F337" s="652"/>
      <c r="G337" s="652"/>
      <c r="H337" s="652"/>
      <c r="I337" s="577"/>
      <c r="J337" s="577"/>
      <c r="K337" s="577"/>
      <c r="L337" s="577"/>
      <c r="M337" s="577"/>
      <c r="N337" s="577"/>
    </row>
    <row r="338" spans="1:14" s="436" customFormat="1">
      <c r="A338" s="565"/>
      <c r="B338" s="658"/>
      <c r="C338" s="659"/>
      <c r="D338" s="649"/>
      <c r="E338" s="660"/>
      <c r="F338" s="660"/>
      <c r="G338" s="660"/>
      <c r="H338" s="660"/>
      <c r="I338" s="577"/>
      <c r="J338" s="577"/>
      <c r="K338" s="577"/>
      <c r="L338" s="577"/>
      <c r="M338" s="577"/>
      <c r="N338" s="577"/>
    </row>
    <row r="339" spans="1:14" s="436" customFormat="1" ht="14">
      <c r="A339" s="565"/>
      <c r="B339" s="657"/>
      <c r="C339" s="659"/>
      <c r="D339" s="649"/>
      <c r="E339" s="652"/>
      <c r="F339" s="652"/>
      <c r="G339" s="652"/>
      <c r="H339" s="652"/>
      <c r="I339" s="577"/>
      <c r="J339" s="577"/>
      <c r="K339" s="577"/>
      <c r="L339" s="577"/>
      <c r="M339" s="577"/>
      <c r="N339" s="577"/>
    </row>
    <row r="340" spans="1:14" s="436" customFormat="1" ht="14">
      <c r="A340" s="565"/>
      <c r="B340" s="653"/>
      <c r="C340" s="643"/>
      <c r="D340" s="643"/>
      <c r="E340" s="661"/>
      <c r="F340" s="661"/>
      <c r="G340" s="661"/>
      <c r="H340" s="661"/>
      <c r="I340" s="577"/>
      <c r="J340" s="577"/>
      <c r="K340" s="577"/>
      <c r="L340" s="577"/>
      <c r="M340" s="577"/>
      <c r="N340" s="577"/>
    </row>
    <row r="341" spans="1:14" s="436" customFormat="1">
      <c r="A341" s="565"/>
      <c r="B341" s="1077"/>
      <c r="C341" s="1077"/>
      <c r="D341" s="1077"/>
      <c r="E341" s="662"/>
      <c r="F341" s="662"/>
      <c r="G341" s="662"/>
      <c r="H341" s="662"/>
      <c r="I341" s="577"/>
      <c r="J341" s="577"/>
      <c r="K341" s="577"/>
      <c r="L341" s="577"/>
      <c r="M341" s="577"/>
      <c r="N341" s="577"/>
    </row>
    <row r="342" spans="1:14" s="436" customFormat="1">
      <c r="A342" s="565"/>
      <c r="B342" s="640"/>
      <c r="C342" s="640"/>
      <c r="D342" s="640"/>
      <c r="E342" s="663"/>
      <c r="F342" s="663"/>
      <c r="G342" s="663"/>
      <c r="H342" s="663"/>
      <c r="I342" s="577"/>
      <c r="J342" s="577"/>
      <c r="K342" s="577"/>
      <c r="L342" s="577"/>
      <c r="M342" s="577"/>
      <c r="N342" s="577"/>
    </row>
    <row r="343" spans="1:14" s="436" customFormat="1">
      <c r="A343" s="565"/>
      <c r="B343" s="664"/>
      <c r="C343" s="664"/>
      <c r="D343" s="664"/>
      <c r="E343" s="665"/>
      <c r="F343" s="665"/>
      <c r="G343" s="665"/>
      <c r="H343" s="665"/>
      <c r="I343" s="577"/>
      <c r="J343" s="577"/>
      <c r="K343" s="577"/>
      <c r="L343" s="577"/>
      <c r="M343" s="577"/>
      <c r="N343" s="577"/>
    </row>
    <row r="344" spans="1:14" s="436" customFormat="1">
      <c r="A344" s="565"/>
      <c r="B344" s="664"/>
      <c r="C344" s="666"/>
      <c r="D344" s="664"/>
      <c r="E344" s="667"/>
      <c r="F344" s="667"/>
      <c r="G344" s="667"/>
      <c r="H344" s="667"/>
      <c r="I344" s="577"/>
      <c r="J344" s="577"/>
      <c r="K344" s="577"/>
      <c r="L344" s="577"/>
      <c r="M344" s="577"/>
      <c r="N344" s="577"/>
    </row>
    <row r="345" spans="1:14" s="436" customFormat="1">
      <c r="A345" s="565"/>
      <c r="B345" s="664"/>
      <c r="C345" s="666"/>
      <c r="D345" s="664"/>
      <c r="E345" s="667"/>
      <c r="F345" s="667"/>
      <c r="G345" s="667"/>
      <c r="H345" s="667"/>
      <c r="I345" s="577"/>
      <c r="J345" s="577"/>
      <c r="K345" s="577"/>
      <c r="L345" s="577"/>
      <c r="M345" s="577"/>
      <c r="N345" s="577"/>
    </row>
    <row r="346" spans="1:14" s="436" customFormat="1">
      <c r="A346" s="565"/>
      <c r="B346" s="664"/>
      <c r="C346" s="666"/>
      <c r="D346" s="664"/>
      <c r="E346" s="667"/>
      <c r="F346" s="667"/>
      <c r="G346" s="667"/>
      <c r="H346" s="667"/>
      <c r="I346" s="577"/>
      <c r="J346" s="577"/>
      <c r="K346" s="577"/>
      <c r="L346" s="577"/>
      <c r="M346" s="577"/>
      <c r="N346" s="577"/>
    </row>
    <row r="347" spans="1:14" s="436" customFormat="1">
      <c r="A347" s="565"/>
      <c r="B347" s="640"/>
      <c r="C347" s="640"/>
      <c r="D347" s="640"/>
      <c r="E347" s="663"/>
      <c r="F347" s="663"/>
      <c r="G347" s="663"/>
      <c r="H347" s="663"/>
      <c r="I347" s="577"/>
      <c r="J347" s="577"/>
      <c r="K347" s="577"/>
      <c r="L347" s="577"/>
      <c r="M347" s="577"/>
      <c r="N347" s="577"/>
    </row>
    <row r="348" spans="1:14" s="436" customFormat="1">
      <c r="A348" s="565"/>
      <c r="B348" s="668"/>
      <c r="C348" s="669"/>
      <c r="D348" s="668"/>
      <c r="E348" s="796"/>
      <c r="F348" s="796"/>
      <c r="G348" s="796"/>
      <c r="H348" s="796"/>
      <c r="I348" s="571"/>
      <c r="J348" s="571"/>
      <c r="K348" s="571"/>
      <c r="L348" s="571"/>
      <c r="M348" s="571"/>
      <c r="N348" s="571"/>
    </row>
    <row r="349" spans="1:14" s="436" customFormat="1">
      <c r="A349" s="565"/>
      <c r="B349" s="668"/>
      <c r="C349" s="669"/>
      <c r="D349" s="668"/>
      <c r="E349" s="797"/>
      <c r="F349" s="797"/>
      <c r="G349" s="797"/>
      <c r="H349" s="797"/>
      <c r="I349" s="593"/>
      <c r="J349" s="593"/>
      <c r="K349" s="593"/>
      <c r="L349" s="593"/>
      <c r="M349" s="593"/>
      <c r="N349" s="593"/>
    </row>
    <row r="350" spans="1:14" s="436" customFormat="1">
      <c r="A350" s="565"/>
      <c r="B350" s="668"/>
      <c r="C350" s="669"/>
      <c r="D350" s="668"/>
      <c r="E350" s="641"/>
      <c r="F350" s="641"/>
      <c r="G350" s="641"/>
      <c r="H350" s="641"/>
    </row>
    <row r="351" spans="1:14" s="436" customFormat="1">
      <c r="A351" s="565"/>
      <c r="B351" s="668"/>
      <c r="C351" s="669"/>
      <c r="D351" s="668"/>
      <c r="E351" s="670"/>
      <c r="F351" s="670"/>
      <c r="G351" s="670"/>
      <c r="H351" s="670"/>
      <c r="I351" s="466"/>
      <c r="J351" s="466"/>
      <c r="K351" s="466"/>
      <c r="L351" s="466"/>
      <c r="M351" s="466"/>
      <c r="N351" s="466"/>
    </row>
    <row r="352" spans="1:14" s="436" customFormat="1">
      <c r="A352" s="565"/>
      <c r="B352" s="642"/>
      <c r="C352" s="669"/>
      <c r="D352" s="668"/>
      <c r="E352" s="670"/>
      <c r="F352" s="670"/>
      <c r="G352" s="670"/>
      <c r="H352" s="670"/>
      <c r="I352" s="466"/>
      <c r="J352" s="466"/>
      <c r="K352" s="466"/>
      <c r="L352" s="466"/>
      <c r="M352" s="466"/>
      <c r="N352" s="466"/>
    </row>
    <row r="353" spans="1:14" s="436" customFormat="1">
      <c r="A353" s="565"/>
      <c r="B353" s="642"/>
      <c r="C353" s="642"/>
      <c r="D353" s="643"/>
      <c r="E353" s="670"/>
      <c r="F353" s="670"/>
      <c r="G353" s="670"/>
      <c r="H353" s="670"/>
      <c r="I353" s="466"/>
      <c r="J353" s="466"/>
      <c r="K353" s="466"/>
      <c r="L353" s="466"/>
      <c r="M353" s="466"/>
      <c r="N353" s="466"/>
    </row>
    <row r="354" spans="1:14" s="436" customFormat="1">
      <c r="A354" s="565"/>
      <c r="B354" s="657"/>
      <c r="C354" s="648"/>
      <c r="D354" s="649"/>
      <c r="E354" s="798"/>
      <c r="F354" s="798"/>
      <c r="G354" s="798"/>
      <c r="H354" s="798"/>
      <c r="I354" s="466"/>
      <c r="J354" s="466"/>
      <c r="K354" s="466"/>
      <c r="L354" s="466"/>
      <c r="M354" s="466"/>
      <c r="N354" s="466"/>
    </row>
    <row r="355" spans="1:14" s="436" customFormat="1">
      <c r="A355" s="565"/>
      <c r="B355" s="657"/>
      <c r="C355" s="648"/>
      <c r="D355" s="649"/>
      <c r="E355" s="650"/>
      <c r="F355" s="650"/>
      <c r="G355" s="650"/>
      <c r="H355" s="650"/>
    </row>
    <row r="356" spans="1:14" s="436" customFormat="1">
      <c r="A356" s="565"/>
      <c r="B356" s="657"/>
      <c r="C356" s="642"/>
      <c r="D356" s="649"/>
      <c r="E356" s="650"/>
      <c r="F356" s="650"/>
      <c r="G356" s="650"/>
      <c r="H356" s="650"/>
    </row>
    <row r="357" spans="1:14" s="436" customFormat="1">
      <c r="A357" s="565"/>
      <c r="B357" s="657"/>
      <c r="C357" s="648"/>
      <c r="D357" s="649"/>
      <c r="E357" s="650"/>
      <c r="F357" s="650"/>
      <c r="G357" s="650"/>
      <c r="H357" s="650"/>
    </row>
    <row r="358" spans="1:14" s="436" customFormat="1">
      <c r="A358" s="565"/>
      <c r="B358" s="657"/>
      <c r="C358" s="648"/>
      <c r="D358" s="649"/>
      <c r="E358" s="650"/>
      <c r="F358" s="650"/>
      <c r="G358" s="650"/>
      <c r="H358" s="650"/>
    </row>
    <row r="359" spans="1:14" s="436" customFormat="1">
      <c r="A359" s="565"/>
      <c r="B359" s="649"/>
      <c r="C359" s="640"/>
      <c r="D359" s="649"/>
      <c r="E359" s="650"/>
      <c r="F359" s="650"/>
      <c r="G359" s="650"/>
      <c r="H359" s="650"/>
    </row>
    <row r="360" spans="1:14" s="436" customFormat="1">
      <c r="A360" s="565"/>
      <c r="B360" s="649"/>
      <c r="C360" s="640"/>
      <c r="D360" s="649"/>
      <c r="E360" s="650"/>
      <c r="F360" s="650"/>
      <c r="G360" s="650"/>
      <c r="H360" s="650"/>
    </row>
    <row r="361" spans="1:14" s="436" customFormat="1" ht="14">
      <c r="A361" s="565"/>
      <c r="B361" s="649"/>
      <c r="C361" s="640"/>
      <c r="D361" s="649"/>
      <c r="E361" s="799"/>
      <c r="F361" s="799"/>
      <c r="G361" s="799"/>
      <c r="H361" s="799"/>
    </row>
    <row r="362" spans="1:14" s="436" customFormat="1" ht="14">
      <c r="A362" s="565"/>
      <c r="B362" s="649"/>
      <c r="C362" s="649"/>
      <c r="D362" s="649"/>
      <c r="E362" s="671"/>
      <c r="F362" s="671"/>
      <c r="G362" s="671"/>
      <c r="H362" s="671"/>
      <c r="I362" s="612"/>
      <c r="J362" s="612"/>
      <c r="K362" s="612"/>
      <c r="L362" s="612"/>
      <c r="M362" s="612"/>
      <c r="N362" s="612"/>
    </row>
    <row r="363" spans="1:14" s="436" customFormat="1">
      <c r="A363" s="565"/>
      <c r="B363" s="653"/>
      <c r="C363" s="654"/>
      <c r="D363" s="655"/>
      <c r="E363" s="672"/>
      <c r="F363" s="672"/>
      <c r="G363" s="672"/>
      <c r="H363" s="672"/>
      <c r="I363" s="612"/>
      <c r="J363" s="612"/>
      <c r="K363" s="612"/>
      <c r="L363" s="612"/>
      <c r="M363" s="612"/>
      <c r="N363" s="612"/>
    </row>
    <row r="364" spans="1:14" s="436" customFormat="1" ht="14">
      <c r="A364" s="565"/>
      <c r="B364" s="657"/>
      <c r="C364" s="649"/>
      <c r="D364" s="649"/>
      <c r="E364" s="671"/>
      <c r="F364" s="671"/>
      <c r="G364" s="671"/>
      <c r="H364" s="671"/>
      <c r="I364" s="612"/>
      <c r="J364" s="612"/>
      <c r="K364" s="612"/>
      <c r="L364" s="612"/>
      <c r="M364" s="612"/>
      <c r="N364" s="612"/>
    </row>
    <row r="365" spans="1:14" s="436" customFormat="1">
      <c r="A365" s="565"/>
      <c r="B365" s="658"/>
      <c r="C365" s="659"/>
      <c r="D365" s="649"/>
      <c r="E365" s="673"/>
      <c r="F365" s="673"/>
      <c r="G365" s="673"/>
      <c r="H365" s="673"/>
      <c r="I365" s="612"/>
      <c r="J365" s="612"/>
      <c r="K365" s="612"/>
      <c r="L365" s="612"/>
      <c r="M365" s="612"/>
      <c r="N365" s="612"/>
    </row>
    <row r="366" spans="1:14" s="436" customFormat="1" ht="14">
      <c r="A366" s="565"/>
      <c r="B366" s="657"/>
      <c r="C366" s="659"/>
      <c r="D366" s="649"/>
      <c r="E366" s="671"/>
      <c r="F366" s="671"/>
      <c r="G366" s="671"/>
      <c r="H366" s="671"/>
      <c r="I366" s="612"/>
      <c r="J366" s="612"/>
      <c r="K366" s="612"/>
      <c r="L366" s="612"/>
      <c r="M366" s="612"/>
      <c r="N366" s="612"/>
    </row>
    <row r="367" spans="1:14" s="436" customFormat="1" ht="14">
      <c r="A367" s="565"/>
      <c r="B367" s="653"/>
      <c r="C367" s="659"/>
      <c r="D367" s="643"/>
      <c r="E367" s="674"/>
      <c r="F367" s="674"/>
      <c r="G367" s="674"/>
      <c r="H367" s="674"/>
      <c r="I367" s="612"/>
      <c r="J367" s="612"/>
      <c r="K367" s="612"/>
      <c r="L367" s="612"/>
      <c r="M367" s="612"/>
      <c r="N367" s="612"/>
    </row>
    <row r="368" spans="1:14" s="436" customFormat="1">
      <c r="A368" s="565"/>
      <c r="B368" s="565"/>
      <c r="C368" s="565"/>
      <c r="D368" s="565"/>
      <c r="E368" s="635"/>
      <c r="F368" s="635"/>
      <c r="G368" s="635"/>
      <c r="H368" s="635"/>
      <c r="I368" s="612"/>
      <c r="J368" s="612"/>
      <c r="K368" s="612"/>
      <c r="L368" s="612"/>
      <c r="M368" s="612"/>
      <c r="N368" s="612"/>
    </row>
    <row r="369" spans="1:14" s="436" customFormat="1">
      <c r="A369" s="565"/>
      <c r="B369" s="565"/>
      <c r="C369" s="565"/>
      <c r="D369" s="565"/>
      <c r="E369" s="635"/>
      <c r="F369" s="635"/>
      <c r="G369" s="635"/>
      <c r="H369" s="635"/>
      <c r="I369" s="612"/>
      <c r="J369" s="612"/>
      <c r="K369" s="612"/>
      <c r="L369" s="612"/>
      <c r="M369" s="612"/>
      <c r="N369" s="612"/>
    </row>
    <row r="370" spans="1:14" s="436" customFormat="1">
      <c r="A370" s="565"/>
      <c r="B370" s="565"/>
      <c r="C370" s="565"/>
      <c r="D370" s="565"/>
      <c r="E370" s="635"/>
      <c r="F370" s="635"/>
      <c r="G370" s="635"/>
      <c r="H370" s="635"/>
      <c r="I370" s="612"/>
      <c r="J370" s="612"/>
      <c r="K370" s="612"/>
      <c r="L370" s="612"/>
      <c r="M370" s="612"/>
      <c r="N370" s="612"/>
    </row>
    <row r="371" spans="1:14" s="436" customFormat="1">
      <c r="A371" s="565"/>
      <c r="B371" s="565"/>
      <c r="C371" s="565"/>
      <c r="D371" s="565"/>
      <c r="E371" s="635"/>
      <c r="F371" s="635"/>
      <c r="G371" s="635"/>
      <c r="H371" s="635"/>
      <c r="I371" s="612"/>
      <c r="J371" s="612"/>
      <c r="K371" s="612"/>
      <c r="L371" s="612"/>
      <c r="M371" s="612"/>
      <c r="N371" s="612"/>
    </row>
    <row r="372" spans="1:14" s="436" customFormat="1">
      <c r="A372" s="565"/>
      <c r="B372" s="565"/>
      <c r="C372" s="565"/>
      <c r="D372" s="565"/>
      <c r="E372" s="635"/>
      <c r="F372" s="635"/>
      <c r="G372" s="635"/>
      <c r="H372" s="635"/>
      <c r="I372" s="612"/>
      <c r="J372" s="612"/>
      <c r="K372" s="612"/>
      <c r="L372" s="612"/>
      <c r="M372" s="612"/>
      <c r="N372" s="612"/>
    </row>
    <row r="373" spans="1:14" s="436" customFormat="1">
      <c r="A373" s="565"/>
      <c r="B373" s="565"/>
      <c r="C373" s="565"/>
      <c r="D373" s="565"/>
      <c r="E373" s="635"/>
      <c r="F373" s="635"/>
      <c r="G373" s="635"/>
      <c r="H373" s="635"/>
      <c r="I373" s="612"/>
      <c r="J373" s="612"/>
      <c r="K373" s="612"/>
      <c r="L373" s="612"/>
      <c r="M373" s="612"/>
      <c r="N373" s="612"/>
    </row>
    <row r="374" spans="1:14" s="436" customFormat="1">
      <c r="A374" s="565"/>
      <c r="B374" s="565"/>
      <c r="C374" s="565"/>
      <c r="D374" s="565"/>
      <c r="E374" s="635"/>
      <c r="F374" s="635"/>
      <c r="G374" s="635"/>
      <c r="H374" s="635"/>
      <c r="I374" s="612"/>
      <c r="J374" s="612"/>
      <c r="K374" s="612"/>
      <c r="L374" s="612"/>
      <c r="M374" s="612"/>
      <c r="N374" s="612"/>
    </row>
    <row r="375" spans="1:14" s="436" customFormat="1">
      <c r="A375" s="565"/>
      <c r="B375" s="565"/>
      <c r="C375" s="565"/>
      <c r="D375" s="565"/>
      <c r="E375" s="635"/>
      <c r="F375" s="635"/>
      <c r="G375" s="635"/>
      <c r="H375" s="635"/>
      <c r="I375" s="612"/>
      <c r="J375" s="612"/>
      <c r="K375" s="612"/>
      <c r="L375" s="612"/>
      <c r="M375" s="612"/>
      <c r="N375" s="612"/>
    </row>
    <row r="376" spans="1:14" s="436" customFormat="1">
      <c r="A376" s="565"/>
      <c r="B376" s="565"/>
      <c r="C376" s="565"/>
      <c r="D376" s="565"/>
      <c r="E376" s="635"/>
      <c r="F376" s="635"/>
      <c r="G376" s="635"/>
      <c r="H376" s="635"/>
      <c r="I376" s="612"/>
      <c r="J376" s="612"/>
      <c r="K376" s="612"/>
      <c r="L376" s="612"/>
      <c r="M376" s="612"/>
      <c r="N376" s="612"/>
    </row>
    <row r="377" spans="1:14" s="436" customFormat="1">
      <c r="A377" s="565"/>
      <c r="B377" s="565"/>
      <c r="C377" s="565"/>
      <c r="D377" s="565"/>
      <c r="E377" s="675"/>
      <c r="F377" s="675"/>
      <c r="G377" s="675"/>
      <c r="H377" s="675"/>
    </row>
    <row r="378" spans="1:14" s="436" customFormat="1">
      <c r="A378" s="565"/>
      <c r="B378" s="565"/>
      <c r="C378" s="565"/>
      <c r="D378" s="565"/>
      <c r="E378" s="675"/>
      <c r="F378" s="675"/>
      <c r="G378" s="675"/>
      <c r="H378" s="675"/>
      <c r="I378" s="675"/>
      <c r="J378" s="675"/>
      <c r="K378" s="675"/>
      <c r="L378" s="675"/>
      <c r="M378" s="675"/>
      <c r="N378" s="675"/>
    </row>
    <row r="379" spans="1:14" s="436" customFormat="1">
      <c r="A379" s="565"/>
      <c r="B379" s="565"/>
      <c r="C379" s="565"/>
      <c r="D379" s="565"/>
      <c r="E379" s="675"/>
      <c r="F379" s="675"/>
      <c r="G379" s="675"/>
      <c r="H379" s="675"/>
      <c r="I379" s="675"/>
      <c r="J379" s="675"/>
      <c r="K379" s="675"/>
      <c r="L379" s="675"/>
      <c r="M379" s="675"/>
      <c r="N379" s="675"/>
    </row>
    <row r="380" spans="1:14" s="436" customFormat="1">
      <c r="A380" s="565"/>
      <c r="B380" s="565"/>
      <c r="C380" s="565"/>
      <c r="D380" s="565"/>
      <c r="E380" s="675"/>
      <c r="F380" s="675"/>
      <c r="G380" s="675"/>
      <c r="H380" s="675"/>
      <c r="I380" s="675"/>
      <c r="J380" s="675"/>
      <c r="K380" s="675"/>
      <c r="L380" s="675"/>
      <c r="M380" s="675"/>
      <c r="N380" s="675"/>
    </row>
    <row r="381" spans="1:14" s="436" customFormat="1">
      <c r="A381" s="565"/>
      <c r="B381" s="565"/>
      <c r="C381" s="565"/>
      <c r="D381" s="565"/>
      <c r="E381" s="675"/>
      <c r="F381" s="675"/>
      <c r="G381" s="675"/>
      <c r="H381" s="675"/>
      <c r="I381" s="675"/>
      <c r="J381" s="675"/>
      <c r="K381" s="675"/>
      <c r="L381" s="675"/>
      <c r="M381" s="675"/>
      <c r="N381" s="675"/>
    </row>
    <row r="382" spans="1:14" s="436" customFormat="1">
      <c r="A382" s="565"/>
      <c r="B382" s="565"/>
      <c r="C382" s="565"/>
      <c r="D382" s="565"/>
      <c r="E382" s="675"/>
      <c r="F382" s="675"/>
      <c r="G382" s="675"/>
      <c r="H382" s="675"/>
      <c r="I382" s="675"/>
      <c r="J382" s="675"/>
      <c r="K382" s="675"/>
      <c r="L382" s="675"/>
      <c r="M382" s="675"/>
      <c r="N382" s="675"/>
    </row>
    <row r="383" spans="1:14" s="436" customFormat="1">
      <c r="A383" s="565"/>
      <c r="B383" s="565"/>
      <c r="C383" s="565"/>
      <c r="D383" s="565"/>
      <c r="E383" s="675"/>
      <c r="F383" s="675"/>
      <c r="G383" s="675"/>
      <c r="H383" s="675"/>
      <c r="I383" s="675"/>
      <c r="J383" s="675"/>
      <c r="K383" s="675"/>
      <c r="L383" s="675"/>
      <c r="M383" s="675"/>
      <c r="N383" s="675"/>
    </row>
    <row r="384" spans="1:14" s="436" customFormat="1">
      <c r="A384" s="565"/>
      <c r="B384" s="565"/>
      <c r="C384" s="565"/>
      <c r="D384" s="565"/>
      <c r="E384" s="675"/>
      <c r="F384" s="675"/>
      <c r="G384" s="675"/>
      <c r="H384" s="675"/>
      <c r="I384" s="675"/>
      <c r="J384" s="675"/>
      <c r="K384" s="675"/>
      <c r="L384" s="675"/>
      <c r="M384" s="675"/>
      <c r="N384" s="675"/>
    </row>
    <row r="385" spans="1:14" s="436" customFormat="1">
      <c r="A385" s="565"/>
      <c r="B385" s="565"/>
      <c r="C385" s="565"/>
      <c r="D385" s="565"/>
      <c r="E385" s="675"/>
      <c r="F385" s="675"/>
      <c r="G385" s="675"/>
      <c r="H385" s="675"/>
      <c r="I385" s="675"/>
      <c r="J385" s="675"/>
      <c r="K385" s="675"/>
      <c r="L385" s="675"/>
      <c r="M385" s="675"/>
      <c r="N385" s="675"/>
    </row>
    <row r="386" spans="1:14" s="436" customFormat="1">
      <c r="A386" s="565"/>
      <c r="B386" s="565"/>
      <c r="C386" s="565"/>
      <c r="D386" s="565"/>
      <c r="E386" s="675"/>
      <c r="F386" s="675"/>
      <c r="G386" s="675"/>
      <c r="H386" s="675"/>
      <c r="I386" s="675"/>
      <c r="J386" s="675"/>
      <c r="K386" s="675"/>
      <c r="L386" s="675"/>
      <c r="M386" s="675"/>
      <c r="N386" s="675"/>
    </row>
    <row r="387" spans="1:14" s="436" customFormat="1">
      <c r="A387" s="565"/>
      <c r="B387" s="565"/>
      <c r="C387" s="565"/>
      <c r="D387" s="565"/>
      <c r="E387" s="675"/>
      <c r="F387" s="675"/>
      <c r="G387" s="675"/>
      <c r="H387" s="675"/>
      <c r="I387" s="675"/>
      <c r="J387" s="675"/>
      <c r="K387" s="675"/>
      <c r="L387" s="675"/>
      <c r="M387" s="675"/>
      <c r="N387" s="675"/>
    </row>
    <row r="388" spans="1:14" s="436" customFormat="1">
      <c r="A388" s="565"/>
      <c r="B388" s="565"/>
      <c r="C388" s="565"/>
      <c r="D388" s="565"/>
      <c r="E388" s="675"/>
      <c r="F388" s="675"/>
      <c r="G388" s="675"/>
      <c r="H388" s="675"/>
      <c r="I388" s="675"/>
      <c r="J388" s="675"/>
      <c r="K388" s="675"/>
      <c r="L388" s="675"/>
      <c r="M388" s="675"/>
      <c r="N388" s="675"/>
    </row>
    <row r="389" spans="1:14" s="436" customFormat="1">
      <c r="A389" s="565"/>
      <c r="B389" s="565"/>
      <c r="C389" s="565"/>
      <c r="D389" s="565"/>
      <c r="E389" s="675"/>
      <c r="F389" s="675"/>
      <c r="G389" s="675"/>
      <c r="H389" s="675"/>
      <c r="I389" s="675"/>
      <c r="J389" s="675"/>
      <c r="K389" s="675"/>
      <c r="L389" s="675"/>
      <c r="M389" s="675"/>
      <c r="N389" s="675"/>
    </row>
    <row r="390" spans="1:14" s="436" customFormat="1">
      <c r="A390" s="565"/>
      <c r="B390" s="565"/>
      <c r="C390" s="565"/>
      <c r="D390" s="565"/>
      <c r="E390" s="675"/>
      <c r="F390" s="675"/>
      <c r="G390" s="675"/>
      <c r="H390" s="675"/>
      <c r="I390" s="675"/>
      <c r="J390" s="675"/>
      <c r="K390" s="675"/>
      <c r="L390" s="675"/>
      <c r="M390" s="675"/>
      <c r="N390" s="675"/>
    </row>
    <row r="391" spans="1:14" s="436" customFormat="1">
      <c r="A391" s="565"/>
      <c r="B391" s="565"/>
      <c r="C391" s="565"/>
      <c r="D391" s="565"/>
      <c r="E391" s="675"/>
      <c r="F391" s="675"/>
      <c r="G391" s="675"/>
      <c r="H391" s="675"/>
      <c r="I391" s="675"/>
      <c r="J391" s="675"/>
      <c r="K391" s="675"/>
      <c r="L391" s="675"/>
      <c r="M391" s="675"/>
      <c r="N391" s="675"/>
    </row>
    <row r="392" spans="1:14" s="436" customFormat="1">
      <c r="A392" s="565"/>
      <c r="B392" s="565"/>
      <c r="C392" s="565"/>
      <c r="D392" s="565"/>
      <c r="E392" s="675"/>
      <c r="F392" s="675"/>
      <c r="G392" s="675"/>
      <c r="H392" s="675"/>
      <c r="I392" s="675"/>
      <c r="J392" s="675"/>
      <c r="K392" s="675"/>
      <c r="L392" s="675"/>
      <c r="M392" s="675"/>
      <c r="N392" s="675"/>
    </row>
    <row r="393" spans="1:14" s="436" customFormat="1">
      <c r="A393" s="565"/>
      <c r="B393" s="565"/>
      <c r="C393" s="565"/>
      <c r="D393" s="565"/>
      <c r="E393" s="675"/>
      <c r="F393" s="675"/>
      <c r="G393" s="675"/>
      <c r="H393" s="675"/>
      <c r="I393" s="675"/>
      <c r="J393" s="675"/>
      <c r="K393" s="675"/>
      <c r="L393" s="675"/>
      <c r="M393" s="675"/>
      <c r="N393" s="675"/>
    </row>
    <row r="394" spans="1:14" s="436" customFormat="1">
      <c r="A394" s="565"/>
      <c r="B394" s="565"/>
      <c r="C394" s="565"/>
      <c r="D394" s="565"/>
      <c r="E394" s="675"/>
      <c r="F394" s="675"/>
      <c r="G394" s="675"/>
      <c r="H394" s="675"/>
      <c r="I394" s="675"/>
      <c r="J394" s="675"/>
      <c r="K394" s="675"/>
      <c r="L394" s="675"/>
      <c r="M394" s="675"/>
      <c r="N394" s="675"/>
    </row>
    <row r="395" spans="1:14" s="436" customFormat="1">
      <c r="A395" s="565"/>
      <c r="B395" s="565"/>
      <c r="C395" s="565"/>
      <c r="D395" s="565"/>
      <c r="E395" s="675"/>
      <c r="F395" s="675"/>
      <c r="G395" s="675"/>
      <c r="H395" s="675"/>
      <c r="I395" s="675"/>
      <c r="J395" s="675"/>
      <c r="K395" s="675"/>
      <c r="L395" s="675"/>
      <c r="M395" s="675"/>
      <c r="N395" s="675"/>
    </row>
    <row r="396" spans="1:14" s="436" customFormat="1">
      <c r="A396" s="565"/>
      <c r="B396" s="565"/>
      <c r="C396" s="565"/>
      <c r="D396" s="565"/>
      <c r="E396" s="675"/>
      <c r="F396" s="675"/>
      <c r="G396" s="675"/>
      <c r="H396" s="675"/>
      <c r="I396" s="675"/>
      <c r="J396" s="675"/>
      <c r="K396" s="675"/>
      <c r="L396" s="675"/>
      <c r="M396" s="675"/>
      <c r="N396" s="675"/>
    </row>
    <row r="397" spans="1:14" s="436" customFormat="1">
      <c r="A397" s="565"/>
      <c r="B397" s="565"/>
      <c r="C397" s="565"/>
      <c r="D397" s="565"/>
      <c r="E397" s="675"/>
      <c r="F397" s="675"/>
      <c r="G397" s="675"/>
      <c r="H397" s="675"/>
      <c r="I397" s="675"/>
      <c r="J397" s="675"/>
      <c r="K397" s="675"/>
      <c r="L397" s="675"/>
      <c r="M397" s="675"/>
      <c r="N397" s="675"/>
    </row>
    <row r="398" spans="1:14" s="436" customFormat="1">
      <c r="A398" s="565"/>
      <c r="B398" s="565"/>
      <c r="C398" s="565"/>
      <c r="D398" s="565"/>
      <c r="E398" s="675"/>
      <c r="F398" s="675"/>
      <c r="G398" s="675"/>
      <c r="H398" s="675"/>
      <c r="I398" s="675"/>
      <c r="J398" s="675"/>
      <c r="K398" s="675"/>
      <c r="L398" s="675"/>
      <c r="M398" s="675"/>
      <c r="N398" s="675"/>
    </row>
    <row r="399" spans="1:14" s="436" customFormat="1">
      <c r="A399" s="565"/>
      <c r="B399" s="565"/>
      <c r="C399" s="565"/>
      <c r="D399" s="565"/>
      <c r="E399" s="675"/>
      <c r="F399" s="675"/>
      <c r="G399" s="675"/>
      <c r="H399" s="675"/>
      <c r="I399" s="675"/>
      <c r="J399" s="675"/>
      <c r="K399" s="675"/>
      <c r="L399" s="675"/>
      <c r="M399" s="675"/>
      <c r="N399" s="675"/>
    </row>
    <row r="400" spans="1:14" s="436" customFormat="1">
      <c r="A400" s="565"/>
      <c r="B400" s="565"/>
      <c r="C400" s="565"/>
      <c r="D400" s="565"/>
      <c r="E400" s="675"/>
      <c r="F400" s="675"/>
      <c r="G400" s="675"/>
      <c r="H400" s="675"/>
      <c r="I400" s="675"/>
      <c r="J400" s="675"/>
      <c r="K400" s="675"/>
      <c r="L400" s="675"/>
      <c r="M400" s="675"/>
      <c r="N400" s="675"/>
    </row>
    <row r="401" spans="1:14" s="436" customFormat="1">
      <c r="A401" s="565"/>
      <c r="B401" s="565"/>
      <c r="C401" s="565"/>
      <c r="D401" s="565"/>
      <c r="E401" s="675"/>
      <c r="F401" s="675"/>
      <c r="G401" s="675"/>
      <c r="H401" s="675"/>
      <c r="I401" s="675"/>
      <c r="J401" s="675"/>
      <c r="K401" s="675"/>
      <c r="L401" s="675"/>
      <c r="M401" s="675"/>
      <c r="N401" s="675"/>
    </row>
    <row r="402" spans="1:14" s="436" customFormat="1">
      <c r="A402" s="565"/>
      <c r="B402" s="565"/>
      <c r="C402" s="565"/>
      <c r="D402" s="565"/>
      <c r="E402" s="675"/>
      <c r="F402" s="675"/>
      <c r="G402" s="675"/>
      <c r="H402" s="675"/>
      <c r="I402" s="675"/>
      <c r="J402" s="675"/>
      <c r="K402" s="675"/>
      <c r="L402" s="675"/>
      <c r="M402" s="675"/>
      <c r="N402" s="675"/>
    </row>
    <row r="403" spans="1:14" s="436" customFormat="1">
      <c r="A403" s="565"/>
      <c r="B403" s="565"/>
      <c r="C403" s="565"/>
      <c r="D403" s="565"/>
      <c r="E403" s="675"/>
      <c r="F403" s="675"/>
      <c r="G403" s="675"/>
      <c r="H403" s="675"/>
      <c r="I403" s="675"/>
      <c r="J403" s="675"/>
      <c r="K403" s="675"/>
      <c r="L403" s="675"/>
      <c r="M403" s="675"/>
      <c r="N403" s="675"/>
    </row>
    <row r="404" spans="1:14" s="436" customFormat="1">
      <c r="A404" s="565"/>
      <c r="B404" s="565"/>
      <c r="C404" s="565"/>
      <c r="D404" s="565"/>
      <c r="E404" s="675"/>
      <c r="F404" s="675"/>
      <c r="G404" s="675"/>
      <c r="H404" s="675"/>
      <c r="I404" s="675"/>
      <c r="J404" s="675"/>
      <c r="K404" s="675"/>
      <c r="L404" s="675"/>
      <c r="M404" s="675"/>
      <c r="N404" s="675"/>
    </row>
    <row r="405" spans="1:14" s="436" customFormat="1">
      <c r="A405" s="565"/>
      <c r="B405" s="565"/>
      <c r="C405" s="565"/>
      <c r="D405" s="565"/>
      <c r="E405" s="675"/>
      <c r="F405" s="675"/>
      <c r="G405" s="675"/>
      <c r="H405" s="675"/>
      <c r="I405" s="675"/>
      <c r="J405" s="675"/>
      <c r="K405" s="675"/>
      <c r="L405" s="675"/>
      <c r="M405" s="675"/>
      <c r="N405" s="675"/>
    </row>
    <row r="406" spans="1:14" s="436" customFormat="1">
      <c r="A406" s="565"/>
      <c r="B406" s="565"/>
      <c r="C406" s="565"/>
      <c r="D406" s="565"/>
      <c r="E406" s="675"/>
      <c r="F406" s="675"/>
      <c r="G406" s="675"/>
      <c r="H406" s="675"/>
      <c r="I406" s="675"/>
      <c r="J406" s="675"/>
      <c r="K406" s="675"/>
      <c r="L406" s="675"/>
      <c r="M406" s="675"/>
      <c r="N406" s="675"/>
    </row>
    <row r="407" spans="1:14" s="436" customFormat="1">
      <c r="A407" s="565"/>
      <c r="B407" s="565"/>
      <c r="C407" s="565"/>
      <c r="D407" s="565"/>
      <c r="E407" s="675"/>
      <c r="F407" s="675"/>
      <c r="G407" s="675"/>
      <c r="H407" s="675"/>
      <c r="I407" s="675"/>
      <c r="J407" s="675"/>
      <c r="K407" s="675"/>
      <c r="L407" s="675"/>
      <c r="M407" s="675"/>
      <c r="N407" s="675"/>
    </row>
    <row r="408" spans="1:14" s="436" customFormat="1">
      <c r="A408" s="565"/>
      <c r="B408" s="565"/>
      <c r="C408" s="565"/>
      <c r="D408" s="565"/>
      <c r="E408" s="675"/>
      <c r="F408" s="675"/>
      <c r="G408" s="675"/>
      <c r="H408" s="675"/>
      <c r="I408" s="675"/>
      <c r="J408" s="675"/>
      <c r="K408" s="675"/>
      <c r="L408" s="675"/>
      <c r="M408" s="675"/>
      <c r="N408" s="675"/>
    </row>
    <row r="409" spans="1:14" s="436" customFormat="1">
      <c r="A409" s="565"/>
      <c r="B409" s="565"/>
      <c r="C409" s="565"/>
      <c r="D409" s="565"/>
      <c r="E409" s="675"/>
      <c r="F409" s="675"/>
      <c r="G409" s="675"/>
      <c r="H409" s="675"/>
      <c r="I409" s="675"/>
      <c r="J409" s="675"/>
      <c r="K409" s="675"/>
      <c r="L409" s="675"/>
      <c r="M409" s="675"/>
      <c r="N409" s="675"/>
    </row>
    <row r="410" spans="1:14" s="436" customFormat="1">
      <c r="A410" s="565"/>
      <c r="B410" s="565"/>
      <c r="C410" s="565"/>
      <c r="D410" s="565"/>
      <c r="E410" s="675"/>
      <c r="F410" s="675"/>
      <c r="G410" s="675"/>
      <c r="H410" s="675"/>
      <c r="I410" s="675"/>
      <c r="J410" s="675"/>
      <c r="K410" s="675"/>
      <c r="L410" s="675"/>
      <c r="M410" s="675"/>
      <c r="N410" s="675"/>
    </row>
    <row r="411" spans="1:14" s="436" customFormat="1">
      <c r="A411" s="565"/>
      <c r="B411" s="565"/>
      <c r="C411" s="565"/>
      <c r="D411" s="565"/>
      <c r="E411" s="675"/>
      <c r="F411" s="675"/>
      <c r="G411" s="675"/>
      <c r="H411" s="675"/>
      <c r="I411" s="675"/>
      <c r="J411" s="675"/>
      <c r="K411" s="675"/>
      <c r="L411" s="675"/>
      <c r="M411" s="675"/>
      <c r="N411" s="675"/>
    </row>
    <row r="412" spans="1:14" s="436" customFormat="1">
      <c r="A412" s="565"/>
      <c r="B412" s="565"/>
      <c r="C412" s="565"/>
      <c r="D412" s="565"/>
      <c r="E412" s="675"/>
      <c r="F412" s="675"/>
      <c r="G412" s="675"/>
      <c r="H412" s="675"/>
      <c r="I412" s="675"/>
      <c r="J412" s="675"/>
      <c r="K412" s="675"/>
      <c r="L412" s="675"/>
      <c r="M412" s="675"/>
      <c r="N412" s="675"/>
    </row>
    <row r="413" spans="1:14" s="436" customFormat="1">
      <c r="A413" s="565"/>
      <c r="B413" s="565"/>
      <c r="C413" s="565"/>
      <c r="D413" s="565"/>
      <c r="E413" s="675"/>
      <c r="F413" s="675"/>
      <c r="G413" s="675"/>
      <c r="H413" s="675"/>
      <c r="I413" s="675"/>
      <c r="J413" s="675"/>
      <c r="K413" s="675"/>
      <c r="L413" s="675"/>
      <c r="M413" s="675"/>
      <c r="N413" s="675"/>
    </row>
    <row r="414" spans="1:14" s="436" customFormat="1">
      <c r="A414" s="565"/>
      <c r="B414" s="565"/>
      <c r="C414" s="565"/>
      <c r="D414" s="565"/>
      <c r="E414" s="675"/>
      <c r="F414" s="675"/>
      <c r="G414" s="675"/>
      <c r="H414" s="675"/>
      <c r="I414" s="675"/>
      <c r="J414" s="675"/>
      <c r="K414" s="675"/>
      <c r="L414" s="675"/>
      <c r="M414" s="675"/>
      <c r="N414" s="675"/>
    </row>
    <row r="415" spans="1:14" s="436" customFormat="1">
      <c r="A415" s="565"/>
      <c r="B415" s="565"/>
      <c r="C415" s="565"/>
      <c r="D415" s="565"/>
      <c r="E415" s="675"/>
      <c r="F415" s="675"/>
      <c r="G415" s="675"/>
      <c r="H415" s="675"/>
      <c r="I415" s="675"/>
      <c r="J415" s="675"/>
      <c r="K415" s="675"/>
      <c r="L415" s="675"/>
      <c r="M415" s="675"/>
      <c r="N415" s="675"/>
    </row>
    <row r="416" spans="1:14" s="436" customFormat="1">
      <c r="A416" s="565"/>
      <c r="B416" s="565"/>
      <c r="C416" s="565"/>
      <c r="D416" s="565"/>
      <c r="E416" s="675"/>
      <c r="F416" s="675"/>
      <c r="G416" s="675"/>
      <c r="H416" s="675"/>
      <c r="I416" s="675"/>
      <c r="J416" s="675"/>
      <c r="K416" s="675"/>
      <c r="L416" s="675"/>
      <c r="M416" s="675"/>
      <c r="N416" s="675"/>
    </row>
    <row r="417" spans="1:14" s="436" customFormat="1">
      <c r="A417" s="565"/>
      <c r="B417" s="565"/>
      <c r="C417" s="565"/>
      <c r="D417" s="565"/>
      <c r="E417" s="675"/>
      <c r="F417" s="675"/>
      <c r="G417" s="675"/>
      <c r="H417" s="675"/>
      <c r="I417" s="675"/>
      <c r="J417" s="675"/>
      <c r="K417" s="675"/>
      <c r="L417" s="675"/>
      <c r="M417" s="675"/>
      <c r="N417" s="675"/>
    </row>
    <row r="418" spans="1:14" s="436" customFormat="1">
      <c r="A418" s="565"/>
      <c r="B418" s="565"/>
      <c r="C418" s="565"/>
      <c r="D418" s="565"/>
      <c r="E418" s="675"/>
      <c r="F418" s="675"/>
      <c r="G418" s="675"/>
      <c r="H418" s="675"/>
      <c r="I418" s="675"/>
      <c r="J418" s="675"/>
      <c r="K418" s="675"/>
      <c r="L418" s="675"/>
      <c r="M418" s="675"/>
      <c r="N418" s="675"/>
    </row>
    <row r="419" spans="1:14" s="436" customFormat="1">
      <c r="A419" s="565"/>
      <c r="B419" s="565"/>
      <c r="C419" s="565"/>
      <c r="D419" s="565"/>
      <c r="E419" s="675"/>
      <c r="F419" s="675"/>
      <c r="G419" s="675"/>
      <c r="H419" s="675"/>
      <c r="I419" s="675"/>
      <c r="J419" s="675"/>
      <c r="K419" s="675"/>
      <c r="L419" s="675"/>
      <c r="M419" s="675"/>
      <c r="N419" s="675"/>
    </row>
    <row r="420" spans="1:14" s="436" customFormat="1">
      <c r="A420" s="565"/>
      <c r="B420" s="565"/>
      <c r="C420" s="565"/>
      <c r="D420" s="565"/>
      <c r="E420" s="675"/>
      <c r="F420" s="675"/>
      <c r="G420" s="675"/>
      <c r="H420" s="675"/>
      <c r="I420" s="675"/>
      <c r="J420" s="675"/>
      <c r="K420" s="675"/>
      <c r="L420" s="675"/>
      <c r="M420" s="675"/>
      <c r="N420" s="675"/>
    </row>
    <row r="421" spans="1:14" s="436" customFormat="1">
      <c r="A421" s="565"/>
      <c r="B421" s="565"/>
      <c r="C421" s="565"/>
      <c r="D421" s="565"/>
      <c r="E421" s="675"/>
      <c r="F421" s="675"/>
      <c r="G421" s="675"/>
      <c r="H421" s="675"/>
      <c r="I421" s="675"/>
      <c r="J421" s="675"/>
      <c r="K421" s="675"/>
      <c r="L421" s="675"/>
      <c r="M421" s="675"/>
      <c r="N421" s="675"/>
    </row>
    <row r="422" spans="1:14" s="436" customFormat="1">
      <c r="A422" s="565"/>
      <c r="B422" s="565"/>
      <c r="C422" s="565"/>
      <c r="D422" s="565"/>
      <c r="E422" s="675"/>
      <c r="F422" s="675"/>
      <c r="G422" s="675"/>
      <c r="H422" s="675"/>
      <c r="I422" s="675"/>
      <c r="J422" s="675"/>
      <c r="K422" s="675"/>
      <c r="L422" s="675"/>
      <c r="M422" s="675"/>
      <c r="N422" s="675"/>
    </row>
    <row r="423" spans="1:14" s="436" customFormat="1">
      <c r="A423" s="565"/>
      <c r="B423" s="565"/>
      <c r="C423" s="565"/>
      <c r="D423" s="565"/>
      <c r="E423" s="675"/>
      <c r="F423" s="675"/>
      <c r="G423" s="675"/>
      <c r="H423" s="675"/>
      <c r="I423" s="675"/>
      <c r="J423" s="675"/>
      <c r="K423" s="675"/>
      <c r="L423" s="675"/>
      <c r="M423" s="675"/>
      <c r="N423" s="675"/>
    </row>
    <row r="424" spans="1:14" s="436" customFormat="1">
      <c r="A424" s="565"/>
      <c r="B424" s="565"/>
      <c r="C424" s="565"/>
      <c r="D424" s="565"/>
      <c r="E424" s="675"/>
      <c r="F424" s="675"/>
      <c r="G424" s="675"/>
      <c r="H424" s="675"/>
      <c r="I424" s="675"/>
      <c r="J424" s="675"/>
      <c r="K424" s="675"/>
      <c r="L424" s="675"/>
      <c r="M424" s="675"/>
      <c r="N424" s="675"/>
    </row>
    <row r="425" spans="1:14" s="436" customFormat="1">
      <c r="A425" s="565"/>
      <c r="B425" s="565"/>
      <c r="C425" s="565"/>
      <c r="D425" s="565"/>
      <c r="E425" s="675"/>
      <c r="F425" s="675"/>
      <c r="G425" s="675"/>
      <c r="H425" s="675"/>
      <c r="I425" s="675"/>
      <c r="J425" s="675"/>
      <c r="K425" s="675"/>
      <c r="L425" s="675"/>
      <c r="M425" s="675"/>
      <c r="N425" s="675"/>
    </row>
    <row r="426" spans="1:14" s="436" customFormat="1">
      <c r="A426" s="565"/>
      <c r="B426" s="565"/>
      <c r="C426" s="565"/>
      <c r="D426" s="565"/>
      <c r="E426" s="675"/>
      <c r="F426" s="675"/>
      <c r="G426" s="675"/>
      <c r="H426" s="675"/>
      <c r="I426" s="675"/>
      <c r="J426" s="675"/>
      <c r="K426" s="675"/>
      <c r="L426" s="675"/>
      <c r="M426" s="675"/>
      <c r="N426" s="675"/>
    </row>
    <row r="427" spans="1:14" s="436" customFormat="1">
      <c r="A427" s="565"/>
      <c r="B427" s="565"/>
      <c r="C427" s="565"/>
      <c r="D427" s="565"/>
      <c r="E427" s="675"/>
      <c r="F427" s="675"/>
      <c r="G427" s="675"/>
      <c r="H427" s="675"/>
      <c r="I427" s="675"/>
      <c r="J427" s="675"/>
      <c r="K427" s="675"/>
      <c r="L427" s="675"/>
      <c r="M427" s="675"/>
      <c r="N427" s="675"/>
    </row>
    <row r="428" spans="1:14" s="436" customFormat="1">
      <c r="A428" s="565"/>
      <c r="B428" s="565"/>
      <c r="C428" s="565"/>
      <c r="D428" s="565"/>
      <c r="E428" s="675"/>
      <c r="F428" s="675"/>
      <c r="G428" s="675"/>
      <c r="H428" s="675"/>
      <c r="I428" s="675"/>
      <c r="J428" s="675"/>
      <c r="K428" s="675"/>
      <c r="L428" s="675"/>
      <c r="M428" s="675"/>
      <c r="N428" s="675"/>
    </row>
    <row r="429" spans="1:14" s="436" customFormat="1">
      <c r="A429" s="565"/>
      <c r="B429" s="565"/>
      <c r="C429" s="565"/>
      <c r="D429" s="565"/>
      <c r="E429" s="675"/>
      <c r="F429" s="675"/>
      <c r="G429" s="675"/>
      <c r="H429" s="675"/>
      <c r="I429" s="675"/>
      <c r="J429" s="675"/>
      <c r="K429" s="675"/>
      <c r="L429" s="675"/>
      <c r="M429" s="675"/>
      <c r="N429" s="675"/>
    </row>
    <row r="430" spans="1:14" s="436" customFormat="1">
      <c r="A430" s="565"/>
      <c r="B430" s="565"/>
      <c r="C430" s="565"/>
      <c r="D430" s="565"/>
      <c r="E430" s="675"/>
      <c r="F430" s="675"/>
      <c r="G430" s="675"/>
      <c r="H430" s="675"/>
      <c r="I430" s="675"/>
      <c r="J430" s="675"/>
      <c r="K430" s="675"/>
      <c r="L430" s="675"/>
      <c r="M430" s="675"/>
      <c r="N430" s="675"/>
    </row>
    <row r="431" spans="1:14" s="436" customFormat="1">
      <c r="A431" s="565"/>
      <c r="B431" s="565"/>
      <c r="C431" s="565"/>
      <c r="D431" s="565"/>
      <c r="E431" s="675"/>
      <c r="F431" s="675"/>
      <c r="G431" s="675"/>
      <c r="H431" s="675"/>
      <c r="I431" s="675"/>
      <c r="J431" s="675"/>
      <c r="K431" s="675"/>
      <c r="L431" s="675"/>
      <c r="M431" s="675"/>
      <c r="N431" s="675"/>
    </row>
    <row r="432" spans="1:14" s="436" customFormat="1">
      <c r="A432" s="565"/>
      <c r="B432" s="565"/>
      <c r="C432" s="565"/>
      <c r="D432" s="565"/>
      <c r="E432" s="675"/>
      <c r="F432" s="675"/>
      <c r="G432" s="675"/>
      <c r="H432" s="675"/>
      <c r="I432" s="675"/>
      <c r="J432" s="675"/>
      <c r="K432" s="675"/>
      <c r="L432" s="675"/>
      <c r="M432" s="675"/>
      <c r="N432" s="675"/>
    </row>
    <row r="433" spans="1:14" s="436" customFormat="1">
      <c r="A433" s="565"/>
      <c r="B433" s="565"/>
      <c r="C433" s="565"/>
      <c r="D433" s="565"/>
      <c r="E433" s="675"/>
      <c r="F433" s="675"/>
      <c r="G433" s="675"/>
      <c r="H433" s="675"/>
      <c r="I433" s="675"/>
      <c r="J433" s="675"/>
      <c r="K433" s="675"/>
      <c r="L433" s="675"/>
      <c r="M433" s="675"/>
      <c r="N433" s="675"/>
    </row>
    <row r="434" spans="1:14" s="436" customFormat="1">
      <c r="A434" s="565"/>
      <c r="B434" s="565"/>
      <c r="C434" s="565"/>
      <c r="D434" s="565"/>
      <c r="E434" s="675"/>
      <c r="F434" s="675"/>
      <c r="G434" s="675"/>
      <c r="H434" s="675"/>
      <c r="I434" s="675"/>
      <c r="J434" s="675"/>
      <c r="K434" s="675"/>
      <c r="L434" s="675"/>
      <c r="M434" s="675"/>
      <c r="N434" s="675"/>
    </row>
    <row r="435" spans="1:14" s="436" customFormat="1">
      <c r="A435" s="565"/>
      <c r="B435" s="565"/>
      <c r="C435" s="565"/>
      <c r="D435" s="565"/>
      <c r="E435" s="675"/>
      <c r="F435" s="675"/>
      <c r="G435" s="675"/>
      <c r="H435" s="675"/>
      <c r="I435" s="675"/>
      <c r="J435" s="675"/>
      <c r="K435" s="675"/>
      <c r="L435" s="675"/>
      <c r="M435" s="675"/>
      <c r="N435" s="675"/>
    </row>
    <row r="436" spans="1:14" s="436" customFormat="1">
      <c r="A436" s="565"/>
      <c r="B436" s="565"/>
      <c r="C436" s="565"/>
      <c r="D436" s="565"/>
      <c r="E436" s="675"/>
      <c r="F436" s="675"/>
      <c r="G436" s="675"/>
      <c r="H436" s="675"/>
      <c r="I436" s="675"/>
      <c r="J436" s="675"/>
      <c r="K436" s="675"/>
      <c r="L436" s="675"/>
      <c r="M436" s="675"/>
      <c r="N436" s="675"/>
    </row>
    <row r="437" spans="1:14" s="436" customFormat="1">
      <c r="A437" s="565"/>
      <c r="B437" s="565"/>
      <c r="C437" s="565"/>
      <c r="D437" s="565"/>
      <c r="E437" s="675"/>
      <c r="F437" s="675"/>
      <c r="G437" s="675"/>
      <c r="H437" s="675"/>
      <c r="I437" s="675"/>
      <c r="J437" s="675"/>
      <c r="K437" s="675"/>
      <c r="L437" s="675"/>
      <c r="M437" s="675"/>
      <c r="N437" s="675"/>
    </row>
    <row r="438" spans="1:14" s="436" customFormat="1">
      <c r="A438" s="565"/>
      <c r="B438" s="565"/>
      <c r="C438" s="565"/>
      <c r="D438" s="565"/>
      <c r="E438" s="675"/>
      <c r="F438" s="675"/>
      <c r="G438" s="675"/>
      <c r="H438" s="675"/>
      <c r="I438" s="675"/>
      <c r="J438" s="675"/>
      <c r="K438" s="675"/>
      <c r="L438" s="675"/>
      <c r="M438" s="675"/>
      <c r="N438" s="675"/>
    </row>
    <row r="439" spans="1:14" s="436" customFormat="1">
      <c r="A439" s="565"/>
      <c r="B439" s="565"/>
      <c r="C439" s="565"/>
      <c r="D439" s="565"/>
      <c r="E439" s="675"/>
      <c r="F439" s="675"/>
      <c r="G439" s="675"/>
      <c r="H439" s="675"/>
      <c r="I439" s="675"/>
      <c r="J439" s="675"/>
      <c r="K439" s="675"/>
      <c r="L439" s="675"/>
      <c r="M439" s="675"/>
      <c r="N439" s="675"/>
    </row>
    <row r="440" spans="1:14" s="436" customFormat="1">
      <c r="A440" s="565"/>
      <c r="B440" s="565"/>
      <c r="C440" s="565"/>
      <c r="D440" s="565"/>
      <c r="E440" s="675"/>
      <c r="F440" s="675"/>
      <c r="G440" s="675"/>
      <c r="H440" s="675"/>
      <c r="I440" s="675"/>
      <c r="J440" s="675"/>
      <c r="K440" s="675"/>
      <c r="L440" s="675"/>
      <c r="M440" s="675"/>
      <c r="N440" s="675"/>
    </row>
    <row r="441" spans="1:14" s="436" customFormat="1">
      <c r="A441" s="565"/>
      <c r="B441" s="565"/>
      <c r="C441" s="565"/>
      <c r="D441" s="565"/>
      <c r="E441" s="675"/>
      <c r="F441" s="675"/>
      <c r="G441" s="675"/>
      <c r="H441" s="675"/>
      <c r="I441" s="675"/>
      <c r="J441" s="675"/>
      <c r="K441" s="675"/>
      <c r="L441" s="675"/>
      <c r="M441" s="675"/>
      <c r="N441" s="675"/>
    </row>
    <row r="442" spans="1:14" s="436" customFormat="1">
      <c r="A442" s="565"/>
      <c r="B442" s="565"/>
      <c r="C442" s="565"/>
      <c r="D442" s="565"/>
      <c r="E442" s="675"/>
      <c r="F442" s="675"/>
      <c r="G442" s="675"/>
      <c r="H442" s="675"/>
      <c r="I442" s="675"/>
      <c r="J442" s="675"/>
      <c r="K442" s="675"/>
      <c r="L442" s="675"/>
      <c r="M442" s="675"/>
      <c r="N442" s="675"/>
    </row>
    <row r="443" spans="1:14" s="436" customFormat="1">
      <c r="A443" s="565"/>
      <c r="B443" s="565"/>
      <c r="C443" s="565"/>
      <c r="D443" s="565"/>
      <c r="E443" s="675"/>
      <c r="F443" s="675"/>
      <c r="G443" s="675"/>
      <c r="H443" s="675"/>
      <c r="I443" s="675"/>
      <c r="J443" s="675"/>
      <c r="K443" s="675"/>
      <c r="L443" s="675"/>
      <c r="M443" s="675"/>
      <c r="N443" s="675"/>
    </row>
    <row r="444" spans="1:14" s="436" customFormat="1">
      <c r="A444" s="565"/>
      <c r="B444" s="565"/>
      <c r="C444" s="565"/>
      <c r="D444" s="565"/>
      <c r="E444" s="675"/>
      <c r="F444" s="675"/>
      <c r="G444" s="675"/>
      <c r="H444" s="675"/>
      <c r="I444" s="675"/>
      <c r="J444" s="675"/>
      <c r="K444" s="675"/>
      <c r="L444" s="675"/>
      <c r="M444" s="675"/>
      <c r="N444" s="675"/>
    </row>
    <row r="445" spans="1:14" s="436" customFormat="1">
      <c r="A445" s="565"/>
      <c r="B445" s="565"/>
      <c r="C445" s="565"/>
      <c r="D445" s="565"/>
      <c r="E445" s="675"/>
      <c r="F445" s="675"/>
      <c r="G445" s="675"/>
      <c r="H445" s="675"/>
      <c r="I445" s="675"/>
      <c r="J445" s="675"/>
      <c r="K445" s="675"/>
      <c r="L445" s="675"/>
      <c r="M445" s="675"/>
      <c r="N445" s="675"/>
    </row>
    <row r="446" spans="1:14" s="436" customFormat="1">
      <c r="A446" s="565"/>
      <c r="B446" s="565"/>
      <c r="C446" s="565"/>
      <c r="D446" s="565"/>
      <c r="E446" s="675"/>
      <c r="F446" s="675"/>
      <c r="G446" s="675"/>
      <c r="H446" s="675"/>
      <c r="I446" s="675"/>
      <c r="J446" s="675"/>
      <c r="K446" s="675"/>
      <c r="L446" s="675"/>
      <c r="M446" s="675"/>
      <c r="N446" s="675"/>
    </row>
    <row r="447" spans="1:14" s="436" customFormat="1">
      <c r="A447" s="565"/>
      <c r="B447" s="565"/>
      <c r="C447" s="565"/>
      <c r="D447" s="565"/>
      <c r="E447" s="675"/>
      <c r="F447" s="675"/>
      <c r="G447" s="675"/>
      <c r="H447" s="675"/>
      <c r="I447" s="675"/>
      <c r="J447" s="675"/>
      <c r="K447" s="675"/>
      <c r="L447" s="675"/>
      <c r="M447" s="675"/>
      <c r="N447" s="675"/>
    </row>
    <row r="448" spans="1:14" s="436" customFormat="1">
      <c r="A448" s="565"/>
      <c r="B448" s="565"/>
      <c r="C448" s="565"/>
      <c r="D448" s="565"/>
      <c r="E448" s="675"/>
      <c r="F448" s="675"/>
      <c r="G448" s="675"/>
      <c r="H448" s="675"/>
      <c r="I448" s="675"/>
      <c r="J448" s="675"/>
      <c r="K448" s="675"/>
      <c r="L448" s="675"/>
      <c r="M448" s="675"/>
      <c r="N448" s="675"/>
    </row>
    <row r="449" spans="1:14" s="436" customFormat="1">
      <c r="A449" s="565"/>
      <c r="B449" s="565"/>
      <c r="C449" s="565"/>
      <c r="D449" s="565"/>
      <c r="E449" s="675"/>
      <c r="F449" s="675"/>
      <c r="G449" s="675"/>
      <c r="H449" s="675"/>
      <c r="I449" s="675"/>
      <c r="J449" s="675"/>
      <c r="K449" s="675"/>
      <c r="L449" s="675"/>
      <c r="M449" s="675"/>
      <c r="N449" s="675"/>
    </row>
    <row r="450" spans="1:14" s="436" customFormat="1">
      <c r="A450" s="565"/>
      <c r="B450" s="565"/>
      <c r="C450" s="565"/>
      <c r="D450" s="565"/>
      <c r="E450" s="675"/>
      <c r="F450" s="675"/>
      <c r="G450" s="675"/>
      <c r="H450" s="675"/>
      <c r="I450" s="675"/>
      <c r="J450" s="675"/>
      <c r="K450" s="675"/>
      <c r="L450" s="675"/>
      <c r="M450" s="675"/>
      <c r="N450" s="675"/>
    </row>
    <row r="451" spans="1:14" s="436" customFormat="1">
      <c r="A451" s="565"/>
      <c r="B451" s="565"/>
      <c r="C451" s="565"/>
      <c r="D451" s="565"/>
      <c r="E451" s="675"/>
      <c r="F451" s="675"/>
      <c r="G451" s="675"/>
      <c r="H451" s="675"/>
      <c r="I451" s="675"/>
      <c r="J451" s="675"/>
      <c r="K451" s="675"/>
      <c r="L451" s="675"/>
      <c r="M451" s="675"/>
      <c r="N451" s="675"/>
    </row>
    <row r="452" spans="1:14" s="436" customFormat="1">
      <c r="A452" s="565"/>
      <c r="B452" s="565"/>
      <c r="C452" s="565"/>
      <c r="D452" s="565"/>
      <c r="E452" s="675"/>
      <c r="F452" s="675"/>
      <c r="G452" s="675"/>
      <c r="H452" s="675"/>
      <c r="I452" s="675"/>
      <c r="J452" s="675"/>
      <c r="K452" s="675"/>
      <c r="L452" s="675"/>
      <c r="M452" s="675"/>
      <c r="N452" s="675"/>
    </row>
    <row r="453" spans="1:14" s="436" customFormat="1">
      <c r="A453" s="565"/>
      <c r="B453" s="565"/>
      <c r="C453" s="565"/>
      <c r="D453" s="565"/>
      <c r="E453" s="675"/>
      <c r="F453" s="675"/>
      <c r="G453" s="675"/>
      <c r="H453" s="675"/>
      <c r="I453" s="675"/>
      <c r="J453" s="675"/>
      <c r="K453" s="675"/>
      <c r="L453" s="675"/>
      <c r="M453" s="675"/>
      <c r="N453" s="675"/>
    </row>
    <row r="454" spans="1:14" s="436" customFormat="1">
      <c r="A454" s="565"/>
      <c r="B454" s="565"/>
      <c r="C454" s="565"/>
      <c r="D454" s="565"/>
      <c r="E454" s="675"/>
      <c r="F454" s="675"/>
      <c r="G454" s="675"/>
      <c r="H454" s="675"/>
      <c r="I454" s="675"/>
      <c r="J454" s="675"/>
      <c r="K454" s="675"/>
      <c r="L454" s="675"/>
      <c r="M454" s="675"/>
      <c r="N454" s="675"/>
    </row>
    <row r="455" spans="1:14" s="436" customFormat="1">
      <c r="A455" s="565"/>
      <c r="B455" s="565"/>
      <c r="C455" s="565"/>
      <c r="D455" s="565"/>
      <c r="E455" s="675"/>
      <c r="F455" s="675"/>
      <c r="G455" s="675"/>
      <c r="H455" s="675"/>
      <c r="I455" s="675"/>
      <c r="J455" s="675"/>
      <c r="K455" s="675"/>
      <c r="L455" s="675"/>
      <c r="M455" s="675"/>
      <c r="N455" s="675"/>
    </row>
    <row r="456" spans="1:14" s="436" customFormat="1">
      <c r="A456" s="565"/>
      <c r="B456" s="565"/>
      <c r="C456" s="565"/>
      <c r="D456" s="565"/>
      <c r="E456" s="675"/>
      <c r="F456" s="675"/>
      <c r="G456" s="675"/>
      <c r="H456" s="675"/>
      <c r="I456" s="675"/>
      <c r="J456" s="675"/>
      <c r="K456" s="675"/>
      <c r="L456" s="675"/>
      <c r="M456" s="675"/>
      <c r="N456" s="675"/>
    </row>
    <row r="457" spans="1:14" s="436" customFormat="1">
      <c r="A457" s="565"/>
      <c r="B457" s="565"/>
      <c r="C457" s="565"/>
      <c r="D457" s="565"/>
      <c r="E457" s="675"/>
      <c r="F457" s="675"/>
      <c r="G457" s="675"/>
      <c r="H457" s="675"/>
      <c r="I457" s="675"/>
      <c r="J457" s="675"/>
      <c r="K457" s="675"/>
      <c r="L457" s="675"/>
      <c r="M457" s="675"/>
      <c r="N457" s="675"/>
    </row>
    <row r="458" spans="1:14" s="436" customFormat="1">
      <c r="A458" s="565"/>
      <c r="B458" s="565"/>
      <c r="C458" s="565"/>
      <c r="D458" s="565"/>
      <c r="E458" s="675"/>
      <c r="F458" s="675"/>
      <c r="G458" s="675"/>
      <c r="H458" s="675"/>
      <c r="I458" s="675"/>
      <c r="J458" s="675"/>
      <c r="K458" s="675"/>
      <c r="L458" s="675"/>
      <c r="M458" s="675"/>
      <c r="N458" s="675"/>
    </row>
    <row r="459" spans="1:14" s="436" customFormat="1">
      <c r="A459" s="565"/>
      <c r="B459" s="565"/>
      <c r="C459" s="565"/>
      <c r="D459" s="565"/>
      <c r="E459" s="675"/>
      <c r="F459" s="675"/>
      <c r="G459" s="675"/>
      <c r="H459" s="675"/>
      <c r="I459" s="675"/>
      <c r="J459" s="675"/>
      <c r="K459" s="675"/>
      <c r="L459" s="675"/>
      <c r="M459" s="675"/>
      <c r="N459" s="675"/>
    </row>
    <row r="460" spans="1:14" s="436" customFormat="1">
      <c r="A460" s="565"/>
      <c r="B460" s="565"/>
      <c r="C460" s="565"/>
      <c r="D460" s="565"/>
      <c r="E460" s="675"/>
      <c r="F460" s="675"/>
      <c r="G460" s="675"/>
      <c r="H460" s="675"/>
      <c r="I460" s="675"/>
      <c r="J460" s="675"/>
      <c r="K460" s="675"/>
      <c r="L460" s="675"/>
      <c r="M460" s="675"/>
      <c r="N460" s="675"/>
    </row>
    <row r="461" spans="1:14" s="436" customFormat="1">
      <c r="A461" s="565"/>
      <c r="B461" s="565"/>
      <c r="C461" s="565"/>
      <c r="D461" s="565"/>
      <c r="E461" s="675"/>
      <c r="F461" s="675"/>
      <c r="G461" s="675"/>
      <c r="H461" s="675"/>
      <c r="I461" s="675"/>
      <c r="J461" s="675"/>
      <c r="K461" s="675"/>
      <c r="L461" s="675"/>
      <c r="M461" s="675"/>
      <c r="N461" s="675"/>
    </row>
    <row r="462" spans="1:14" s="436" customFormat="1">
      <c r="A462" s="565"/>
      <c r="B462" s="565"/>
      <c r="C462" s="565"/>
      <c r="D462" s="565"/>
      <c r="E462" s="675"/>
      <c r="F462" s="675"/>
      <c r="G462" s="675"/>
      <c r="H462" s="675"/>
      <c r="I462" s="675"/>
      <c r="J462" s="675"/>
      <c r="K462" s="675"/>
      <c r="L462" s="675"/>
      <c r="M462" s="675"/>
      <c r="N462" s="675"/>
    </row>
    <row r="463" spans="1:14" s="436" customFormat="1">
      <c r="A463" s="565"/>
      <c r="B463" s="565"/>
      <c r="C463" s="565"/>
      <c r="D463" s="565"/>
      <c r="E463" s="675"/>
      <c r="F463" s="675"/>
      <c r="G463" s="675"/>
      <c r="H463" s="675"/>
      <c r="I463" s="675"/>
      <c r="J463" s="675"/>
      <c r="K463" s="675"/>
      <c r="L463" s="675"/>
      <c r="M463" s="675"/>
      <c r="N463" s="675"/>
    </row>
    <row r="464" spans="1:14" s="436" customFormat="1">
      <c r="A464" s="565"/>
      <c r="B464" s="565"/>
      <c r="C464" s="565"/>
      <c r="D464" s="565"/>
      <c r="E464" s="675"/>
      <c r="F464" s="675"/>
      <c r="G464" s="675"/>
      <c r="H464" s="675"/>
      <c r="I464" s="675"/>
      <c r="J464" s="675"/>
      <c r="K464" s="675"/>
      <c r="L464" s="675"/>
      <c r="M464" s="675"/>
      <c r="N464" s="675"/>
    </row>
    <row r="465" spans="1:14" s="436" customFormat="1">
      <c r="A465" s="565"/>
      <c r="B465" s="565"/>
      <c r="C465" s="565"/>
      <c r="D465" s="565"/>
      <c r="E465" s="675"/>
      <c r="F465" s="675"/>
      <c r="G465" s="675"/>
      <c r="H465" s="675"/>
      <c r="I465" s="675"/>
      <c r="J465" s="675"/>
      <c r="K465" s="675"/>
      <c r="L465" s="675"/>
      <c r="M465" s="675"/>
      <c r="N465" s="675"/>
    </row>
    <row r="466" spans="1:14" s="436" customFormat="1">
      <c r="A466" s="565"/>
      <c r="B466" s="565"/>
      <c r="C466" s="565"/>
      <c r="D466" s="565"/>
      <c r="E466" s="675"/>
      <c r="F466" s="675"/>
      <c r="G466" s="675"/>
      <c r="H466" s="675"/>
      <c r="I466" s="675"/>
      <c r="J466" s="675"/>
      <c r="K466" s="675"/>
      <c r="L466" s="675"/>
      <c r="M466" s="675"/>
      <c r="N466" s="675"/>
    </row>
    <row r="467" spans="1:14" s="436" customFormat="1">
      <c r="A467" s="565"/>
      <c r="B467" s="565"/>
      <c r="C467" s="565"/>
      <c r="D467" s="565"/>
      <c r="E467" s="675"/>
      <c r="F467" s="675"/>
      <c r="G467" s="675"/>
      <c r="H467" s="675"/>
      <c r="I467" s="675"/>
      <c r="J467" s="675"/>
      <c r="K467" s="675"/>
      <c r="L467" s="675"/>
      <c r="M467" s="675"/>
      <c r="N467" s="675"/>
    </row>
    <row r="468" spans="1:14" s="436" customFormat="1">
      <c r="A468" s="565"/>
      <c r="B468" s="565"/>
      <c r="C468" s="565"/>
      <c r="D468" s="565"/>
      <c r="E468" s="675"/>
      <c r="F468" s="675"/>
      <c r="G468" s="675"/>
      <c r="H468" s="675"/>
      <c r="I468" s="675"/>
      <c r="J468" s="675"/>
      <c r="K468" s="675"/>
      <c r="L468" s="675"/>
      <c r="M468" s="675"/>
      <c r="N468" s="675"/>
    </row>
    <row r="469" spans="1:14" s="436" customFormat="1">
      <c r="A469" s="565"/>
      <c r="B469" s="565"/>
      <c r="C469" s="565"/>
      <c r="D469" s="565"/>
      <c r="E469" s="675"/>
      <c r="F469" s="675"/>
      <c r="G469" s="675"/>
      <c r="H469" s="675"/>
      <c r="I469" s="675"/>
      <c r="J469" s="675"/>
      <c r="K469" s="675"/>
      <c r="L469" s="675"/>
      <c r="M469" s="675"/>
      <c r="N469" s="675"/>
    </row>
    <row r="470" spans="1:14" s="436" customFormat="1">
      <c r="A470" s="565"/>
      <c r="B470" s="565"/>
      <c r="C470" s="565"/>
      <c r="D470" s="565"/>
      <c r="E470" s="675"/>
      <c r="F470" s="675"/>
      <c r="G470" s="675"/>
      <c r="H470" s="675"/>
      <c r="I470" s="675"/>
      <c r="J470" s="675"/>
      <c r="K470" s="675"/>
      <c r="L470" s="675"/>
      <c r="M470" s="675"/>
      <c r="N470" s="675"/>
    </row>
    <row r="471" spans="1:14" s="436" customFormat="1">
      <c r="A471" s="565"/>
      <c r="B471" s="565"/>
      <c r="C471" s="565"/>
      <c r="D471" s="565"/>
      <c r="E471" s="675"/>
      <c r="F471" s="675"/>
      <c r="G471" s="675"/>
      <c r="H471" s="675"/>
      <c r="I471" s="675"/>
      <c r="J471" s="675"/>
      <c r="K471" s="675"/>
      <c r="L471" s="675"/>
      <c r="M471" s="675"/>
      <c r="N471" s="675"/>
    </row>
    <row r="472" spans="1:14" s="436" customFormat="1">
      <c r="A472" s="565"/>
      <c r="B472" s="565"/>
      <c r="C472" s="565"/>
      <c r="D472" s="565"/>
      <c r="E472" s="675"/>
      <c r="F472" s="675"/>
      <c r="G472" s="675"/>
      <c r="H472" s="675"/>
      <c r="I472" s="675"/>
      <c r="J472" s="675"/>
      <c r="K472" s="675"/>
      <c r="L472" s="675"/>
      <c r="M472" s="675"/>
      <c r="N472" s="675"/>
    </row>
    <row r="473" spans="1:14" s="436" customFormat="1">
      <c r="A473" s="565"/>
      <c r="B473" s="565"/>
      <c r="C473" s="565"/>
      <c r="D473" s="565"/>
      <c r="E473" s="675"/>
      <c r="F473" s="675"/>
      <c r="G473" s="675"/>
      <c r="H473" s="675"/>
      <c r="I473" s="675"/>
      <c r="J473" s="675"/>
      <c r="K473" s="675"/>
      <c r="L473" s="675"/>
      <c r="M473" s="675"/>
      <c r="N473" s="675"/>
    </row>
    <row r="474" spans="1:14" s="436" customFormat="1">
      <c r="A474" s="565"/>
      <c r="B474" s="565"/>
      <c r="C474" s="565"/>
      <c r="D474" s="565"/>
      <c r="E474" s="675"/>
      <c r="F474" s="675"/>
      <c r="G474" s="675"/>
      <c r="H474" s="675"/>
      <c r="I474" s="675"/>
      <c r="J474" s="675"/>
      <c r="K474" s="675"/>
      <c r="L474" s="675"/>
      <c r="M474" s="675"/>
      <c r="N474" s="675"/>
    </row>
    <row r="475" spans="1:14" s="436" customFormat="1">
      <c r="A475" s="565"/>
      <c r="B475" s="565"/>
      <c r="C475" s="565"/>
      <c r="D475" s="565"/>
      <c r="E475" s="675"/>
      <c r="F475" s="675"/>
      <c r="G475" s="675"/>
      <c r="H475" s="675"/>
      <c r="I475" s="675"/>
      <c r="J475" s="675"/>
      <c r="K475" s="675"/>
      <c r="L475" s="675"/>
      <c r="M475" s="675"/>
      <c r="N475" s="675"/>
    </row>
    <row r="476" spans="1:14" s="436" customFormat="1">
      <c r="A476" s="565"/>
      <c r="B476" s="565"/>
      <c r="C476" s="565"/>
      <c r="D476" s="565"/>
      <c r="E476" s="675"/>
      <c r="F476" s="675"/>
      <c r="G476" s="675"/>
      <c r="H476" s="675"/>
      <c r="I476" s="675"/>
      <c r="J476" s="675"/>
      <c r="K476" s="675"/>
      <c r="L476" s="675"/>
      <c r="M476" s="675"/>
      <c r="N476" s="675"/>
    </row>
    <row r="477" spans="1:14" s="436" customFormat="1">
      <c r="A477" s="565"/>
      <c r="B477" s="565"/>
      <c r="C477" s="565"/>
      <c r="D477" s="565"/>
      <c r="E477" s="675"/>
      <c r="F477" s="675"/>
      <c r="G477" s="675"/>
      <c r="H477" s="675"/>
      <c r="I477" s="675"/>
      <c r="J477" s="675"/>
      <c r="K477" s="675"/>
      <c r="L477" s="675"/>
      <c r="M477" s="675"/>
      <c r="N477" s="675"/>
    </row>
    <row r="478" spans="1:14" s="436" customFormat="1">
      <c r="A478" s="565"/>
      <c r="B478" s="565"/>
      <c r="C478" s="565"/>
      <c r="D478" s="565"/>
      <c r="E478" s="675"/>
      <c r="F478" s="675"/>
      <c r="G478" s="675"/>
      <c r="H478" s="675"/>
      <c r="I478" s="675"/>
      <c r="J478" s="675"/>
      <c r="K478" s="675"/>
      <c r="L478" s="675"/>
      <c r="M478" s="675"/>
      <c r="N478" s="675"/>
    </row>
    <row r="479" spans="1:14" s="436" customFormat="1">
      <c r="A479" s="565"/>
      <c r="B479" s="565"/>
      <c r="C479" s="565"/>
      <c r="D479" s="565"/>
      <c r="E479" s="675"/>
      <c r="F479" s="675"/>
      <c r="G479" s="675"/>
      <c r="H479" s="675"/>
      <c r="I479" s="675"/>
      <c r="J479" s="675"/>
      <c r="K479" s="675"/>
      <c r="L479" s="675"/>
      <c r="M479" s="675"/>
      <c r="N479" s="675"/>
    </row>
    <row r="480" spans="1:14" s="436" customFormat="1">
      <c r="A480" s="565"/>
      <c r="B480" s="565"/>
      <c r="C480" s="565"/>
      <c r="D480" s="565"/>
      <c r="E480" s="675"/>
      <c r="F480" s="675"/>
      <c r="G480" s="675"/>
      <c r="H480" s="675"/>
      <c r="I480" s="675"/>
      <c r="J480" s="675"/>
      <c r="K480" s="675"/>
      <c r="L480" s="675"/>
      <c r="M480" s="675"/>
      <c r="N480" s="675"/>
    </row>
    <row r="481" spans="1:14" s="436" customFormat="1">
      <c r="A481" s="565"/>
      <c r="B481" s="565"/>
      <c r="C481" s="565"/>
      <c r="D481" s="565"/>
      <c r="E481" s="675"/>
      <c r="F481" s="675"/>
      <c r="G481" s="675"/>
      <c r="H481" s="675"/>
      <c r="I481" s="675"/>
      <c r="J481" s="675"/>
      <c r="K481" s="675"/>
      <c r="L481" s="675"/>
      <c r="M481" s="675"/>
      <c r="N481" s="675"/>
    </row>
    <row r="482" spans="1:14" s="436" customFormat="1">
      <c r="A482" s="565"/>
      <c r="B482" s="565"/>
      <c r="C482" s="565"/>
      <c r="D482" s="565"/>
      <c r="E482" s="675"/>
      <c r="F482" s="675"/>
      <c r="G482" s="675"/>
      <c r="H482" s="675"/>
      <c r="I482" s="675"/>
      <c r="J482" s="675"/>
      <c r="K482" s="675"/>
      <c r="L482" s="675"/>
      <c r="M482" s="675"/>
      <c r="N482" s="675"/>
    </row>
    <row r="483" spans="1:14" s="436" customFormat="1">
      <c r="A483" s="565"/>
      <c r="B483" s="565"/>
      <c r="C483" s="565"/>
      <c r="D483" s="565"/>
      <c r="E483" s="675"/>
      <c r="F483" s="675"/>
      <c r="G483" s="675"/>
      <c r="H483" s="675"/>
      <c r="I483" s="675"/>
      <c r="J483" s="675"/>
      <c r="K483" s="675"/>
      <c r="L483" s="675"/>
      <c r="M483" s="675"/>
      <c r="N483" s="675"/>
    </row>
    <row r="484" spans="1:14" s="436" customFormat="1">
      <c r="A484" s="565"/>
      <c r="B484" s="565"/>
      <c r="C484" s="565"/>
      <c r="D484" s="565"/>
      <c r="E484" s="675"/>
      <c r="F484" s="675"/>
      <c r="G484" s="675"/>
      <c r="H484" s="675"/>
      <c r="I484" s="675"/>
      <c r="J484" s="675"/>
      <c r="K484" s="675"/>
      <c r="L484" s="675"/>
      <c r="M484" s="675"/>
      <c r="N484" s="675"/>
    </row>
    <row r="485" spans="1:14" s="436" customFormat="1">
      <c r="A485" s="565"/>
      <c r="B485" s="565"/>
      <c r="C485" s="565"/>
      <c r="D485" s="565"/>
      <c r="E485" s="675"/>
      <c r="F485" s="675"/>
      <c r="G485" s="675"/>
      <c r="H485" s="675"/>
      <c r="I485" s="675"/>
      <c r="J485" s="675"/>
      <c r="K485" s="675"/>
      <c r="L485" s="675"/>
      <c r="M485" s="675"/>
      <c r="N485" s="675"/>
    </row>
    <row r="486" spans="1:14" s="436" customFormat="1">
      <c r="A486" s="565"/>
      <c r="B486" s="565"/>
      <c r="C486" s="565"/>
      <c r="D486" s="565"/>
      <c r="E486" s="675"/>
      <c r="F486" s="675"/>
      <c r="G486" s="675"/>
      <c r="H486" s="675"/>
      <c r="I486" s="675"/>
      <c r="J486" s="675"/>
      <c r="K486" s="675"/>
      <c r="L486" s="675"/>
      <c r="M486" s="675"/>
      <c r="N486" s="675"/>
    </row>
    <row r="487" spans="1:14" s="436" customFormat="1">
      <c r="A487" s="565"/>
      <c r="B487" s="565"/>
      <c r="C487" s="565"/>
      <c r="D487" s="565"/>
      <c r="E487" s="675"/>
      <c r="F487" s="675"/>
      <c r="G487" s="675"/>
      <c r="H487" s="675"/>
      <c r="I487" s="675"/>
      <c r="J487" s="675"/>
      <c r="K487" s="675"/>
      <c r="L487" s="675"/>
      <c r="M487" s="675"/>
      <c r="N487" s="675"/>
    </row>
    <row r="488" spans="1:14" s="436" customFormat="1">
      <c r="A488" s="565"/>
      <c r="B488" s="565"/>
      <c r="C488" s="565"/>
      <c r="D488" s="565"/>
      <c r="E488" s="675"/>
      <c r="F488" s="675"/>
      <c r="G488" s="675"/>
      <c r="H488" s="675"/>
      <c r="I488" s="675"/>
      <c r="J488" s="675"/>
      <c r="K488" s="675"/>
      <c r="L488" s="675"/>
      <c r="M488" s="675"/>
      <c r="N488" s="675"/>
    </row>
    <row r="489" spans="1:14" s="436" customFormat="1">
      <c r="A489" s="565"/>
      <c r="B489" s="565"/>
      <c r="C489" s="565"/>
      <c r="D489" s="565"/>
      <c r="E489" s="675"/>
      <c r="F489" s="675"/>
      <c r="G489" s="675"/>
      <c r="H489" s="675"/>
      <c r="I489" s="675"/>
      <c r="J489" s="675"/>
      <c r="K489" s="675"/>
      <c r="L489" s="675"/>
      <c r="M489" s="675"/>
      <c r="N489" s="675"/>
    </row>
    <row r="490" spans="1:14" s="436" customFormat="1">
      <c r="A490" s="565"/>
      <c r="B490" s="565"/>
      <c r="C490" s="565"/>
      <c r="D490" s="565"/>
      <c r="E490" s="675"/>
      <c r="F490" s="675"/>
      <c r="G490" s="675"/>
      <c r="H490" s="675"/>
      <c r="I490" s="675"/>
      <c r="J490" s="675"/>
      <c r="K490" s="675"/>
      <c r="L490" s="675"/>
      <c r="M490" s="675"/>
      <c r="N490" s="675"/>
    </row>
    <row r="491" spans="1:14" s="436" customFormat="1">
      <c r="A491" s="565"/>
      <c r="B491" s="565"/>
      <c r="C491" s="565"/>
      <c r="D491" s="565"/>
      <c r="E491" s="675"/>
      <c r="F491" s="675"/>
      <c r="G491" s="675"/>
      <c r="H491" s="675"/>
      <c r="I491" s="675"/>
      <c r="J491" s="675"/>
      <c r="K491" s="675"/>
      <c r="L491" s="675"/>
      <c r="M491" s="675"/>
      <c r="N491" s="675"/>
    </row>
    <row r="492" spans="1:14" s="436" customFormat="1">
      <c r="A492" s="565"/>
      <c r="B492" s="565"/>
      <c r="C492" s="565"/>
      <c r="D492" s="565"/>
      <c r="E492" s="675"/>
      <c r="F492" s="675"/>
      <c r="G492" s="675"/>
      <c r="H492" s="675"/>
      <c r="I492" s="675"/>
      <c r="J492" s="675"/>
      <c r="K492" s="675"/>
      <c r="L492" s="675"/>
      <c r="M492" s="675"/>
      <c r="N492" s="675"/>
    </row>
    <row r="493" spans="1:14" s="436" customFormat="1">
      <c r="A493" s="565"/>
      <c r="B493" s="565"/>
      <c r="C493" s="565"/>
      <c r="D493" s="565"/>
      <c r="E493" s="675"/>
      <c r="F493" s="675"/>
      <c r="G493" s="675"/>
      <c r="H493" s="675"/>
      <c r="I493" s="675"/>
      <c r="J493" s="675"/>
      <c r="K493" s="675"/>
      <c r="L493" s="675"/>
      <c r="M493" s="675"/>
      <c r="N493" s="675"/>
    </row>
    <row r="494" spans="1:14" s="436" customFormat="1">
      <c r="A494" s="565"/>
      <c r="B494" s="565"/>
      <c r="C494" s="565"/>
      <c r="D494" s="565"/>
      <c r="E494" s="675"/>
      <c r="F494" s="675"/>
      <c r="G494" s="675"/>
      <c r="H494" s="675"/>
      <c r="I494" s="675"/>
      <c r="J494" s="675"/>
      <c r="K494" s="675"/>
      <c r="L494" s="675"/>
      <c r="M494" s="675"/>
      <c r="N494" s="675"/>
    </row>
    <row r="495" spans="1:14" s="436" customFormat="1">
      <c r="A495" s="565"/>
      <c r="B495" s="565"/>
      <c r="C495" s="565"/>
      <c r="D495" s="565"/>
      <c r="E495" s="675"/>
      <c r="F495" s="675"/>
      <c r="G495" s="675"/>
      <c r="H495" s="675"/>
      <c r="I495" s="675"/>
      <c r="J495" s="675"/>
      <c r="K495" s="675"/>
      <c r="L495" s="675"/>
      <c r="M495" s="675"/>
      <c r="N495" s="675"/>
    </row>
    <row r="496" spans="1:14" s="436" customFormat="1">
      <c r="A496" s="565"/>
      <c r="B496" s="565"/>
      <c r="C496" s="565"/>
      <c r="D496" s="565"/>
      <c r="E496" s="675"/>
      <c r="F496" s="675"/>
      <c r="G496" s="675"/>
      <c r="H496" s="675"/>
      <c r="I496" s="675"/>
      <c r="J496" s="675"/>
      <c r="K496" s="675"/>
      <c r="L496" s="675"/>
      <c r="M496" s="675"/>
      <c r="N496" s="675"/>
    </row>
    <row r="497" spans="1:14" s="436" customFormat="1">
      <c r="A497" s="565"/>
      <c r="B497" s="565"/>
      <c r="C497" s="565"/>
      <c r="D497" s="565"/>
      <c r="E497" s="675"/>
      <c r="F497" s="675"/>
      <c r="G497" s="675"/>
      <c r="H497" s="675"/>
      <c r="I497" s="675"/>
      <c r="J497" s="675"/>
      <c r="K497" s="675"/>
      <c r="L497" s="675"/>
      <c r="M497" s="675"/>
      <c r="N497" s="675"/>
    </row>
    <row r="498" spans="1:14" s="436" customFormat="1">
      <c r="A498" s="565"/>
      <c r="B498" s="565"/>
      <c r="C498" s="565"/>
      <c r="D498" s="565"/>
      <c r="E498" s="675"/>
      <c r="F498" s="675"/>
      <c r="G498" s="675"/>
      <c r="H498" s="675"/>
      <c r="I498" s="675"/>
      <c r="J498" s="675"/>
      <c r="K498" s="675"/>
      <c r="L498" s="675"/>
      <c r="M498" s="675"/>
      <c r="N498" s="675"/>
    </row>
    <row r="499" spans="1:14" s="436" customFormat="1">
      <c r="A499" s="565"/>
      <c r="B499" s="565"/>
      <c r="C499" s="565"/>
      <c r="D499" s="565"/>
      <c r="E499" s="675"/>
      <c r="F499" s="675"/>
      <c r="G499" s="675"/>
      <c r="H499" s="675"/>
      <c r="I499" s="675"/>
      <c r="J499" s="675"/>
      <c r="K499" s="675"/>
      <c r="L499" s="675"/>
      <c r="M499" s="675"/>
      <c r="N499" s="675"/>
    </row>
    <row r="500" spans="1:14" s="436" customFormat="1">
      <c r="A500" s="565"/>
      <c r="B500" s="565"/>
      <c r="C500" s="565"/>
      <c r="D500" s="565"/>
      <c r="E500" s="675"/>
      <c r="F500" s="675"/>
      <c r="G500" s="675"/>
      <c r="H500" s="675"/>
      <c r="I500" s="675"/>
      <c r="J500" s="675"/>
      <c r="K500" s="675"/>
      <c r="L500" s="675"/>
      <c r="M500" s="675"/>
      <c r="N500" s="675"/>
    </row>
    <row r="501" spans="1:14" s="436" customFormat="1">
      <c r="A501" s="565"/>
      <c r="B501" s="565"/>
      <c r="C501" s="565"/>
      <c r="D501" s="565"/>
      <c r="E501" s="675"/>
      <c r="F501" s="675"/>
      <c r="G501" s="675"/>
      <c r="H501" s="675"/>
      <c r="I501" s="675"/>
      <c r="J501" s="675"/>
      <c r="K501" s="675"/>
      <c r="L501" s="675"/>
      <c r="M501" s="675"/>
      <c r="N501" s="675"/>
    </row>
    <row r="502" spans="1:14" s="436" customFormat="1">
      <c r="A502" s="565"/>
      <c r="B502" s="565"/>
      <c r="C502" s="565"/>
      <c r="D502" s="565"/>
      <c r="E502" s="675"/>
      <c r="F502" s="675"/>
      <c r="G502" s="675"/>
      <c r="H502" s="675"/>
      <c r="I502" s="675"/>
      <c r="J502" s="675"/>
      <c r="K502" s="675"/>
      <c r="L502" s="675"/>
      <c r="M502" s="675"/>
      <c r="N502" s="675"/>
    </row>
    <row r="503" spans="1:14" s="436" customFormat="1">
      <c r="A503" s="565"/>
      <c r="B503" s="565"/>
      <c r="C503" s="565"/>
      <c r="D503" s="565"/>
      <c r="E503" s="675"/>
      <c r="F503" s="675"/>
      <c r="G503" s="675"/>
      <c r="H503" s="675"/>
      <c r="I503" s="675"/>
      <c r="J503" s="675"/>
      <c r="K503" s="675"/>
      <c r="L503" s="675"/>
      <c r="M503" s="675"/>
      <c r="N503" s="675"/>
    </row>
    <row r="504" spans="1:14" s="436" customFormat="1">
      <c r="A504" s="565"/>
      <c r="B504" s="565"/>
      <c r="C504" s="565"/>
      <c r="D504" s="565"/>
      <c r="E504" s="675"/>
      <c r="F504" s="675"/>
      <c r="G504" s="675"/>
      <c r="H504" s="675"/>
      <c r="I504" s="675"/>
      <c r="J504" s="675"/>
      <c r="K504" s="675"/>
      <c r="L504" s="675"/>
      <c r="M504" s="675"/>
      <c r="N504" s="675"/>
    </row>
    <row r="505" spans="1:14" s="436" customFormat="1">
      <c r="A505" s="565"/>
      <c r="B505" s="565"/>
      <c r="C505" s="565"/>
      <c r="D505" s="565"/>
      <c r="E505" s="675"/>
      <c r="F505" s="675"/>
      <c r="G505" s="675"/>
      <c r="H505" s="675"/>
      <c r="I505" s="675"/>
      <c r="J505" s="675"/>
      <c r="K505" s="675"/>
      <c r="L505" s="675"/>
      <c r="M505" s="675"/>
      <c r="N505" s="675"/>
    </row>
    <row r="506" spans="1:14" s="436" customFormat="1">
      <c r="A506" s="565"/>
      <c r="B506" s="565"/>
      <c r="C506" s="565"/>
      <c r="D506" s="565"/>
      <c r="E506" s="675"/>
      <c r="F506" s="675"/>
      <c r="G506" s="675"/>
      <c r="H506" s="675"/>
      <c r="I506" s="675"/>
      <c r="J506" s="675"/>
      <c r="K506" s="675"/>
      <c r="L506" s="675"/>
      <c r="M506" s="675"/>
      <c r="N506" s="675"/>
    </row>
    <row r="507" spans="1:14" s="436" customFormat="1">
      <c r="A507" s="565"/>
      <c r="B507" s="565"/>
      <c r="C507" s="565"/>
      <c r="D507" s="565"/>
      <c r="E507" s="675"/>
      <c r="F507" s="675"/>
      <c r="G507" s="675"/>
      <c r="H507" s="675"/>
      <c r="I507" s="675"/>
      <c r="J507" s="675"/>
      <c r="K507" s="675"/>
      <c r="L507" s="675"/>
      <c r="M507" s="675"/>
      <c r="N507" s="675"/>
    </row>
    <row r="508" spans="1:14" s="436" customFormat="1">
      <c r="A508" s="565"/>
      <c r="B508" s="565"/>
      <c r="C508" s="565"/>
      <c r="D508" s="565"/>
      <c r="E508" s="675"/>
      <c r="F508" s="675"/>
      <c r="G508" s="675"/>
      <c r="H508" s="675"/>
      <c r="I508" s="675"/>
      <c r="J508" s="675"/>
      <c r="K508" s="675"/>
      <c r="L508" s="675"/>
      <c r="M508" s="675"/>
      <c r="N508" s="675"/>
    </row>
    <row r="509" spans="1:14" s="436" customFormat="1">
      <c r="A509" s="565"/>
      <c r="B509" s="565"/>
      <c r="C509" s="565"/>
      <c r="D509" s="565"/>
      <c r="E509" s="675"/>
      <c r="F509" s="675"/>
      <c r="G509" s="675"/>
      <c r="H509" s="675"/>
      <c r="I509" s="675"/>
      <c r="J509" s="675"/>
      <c r="K509" s="675"/>
      <c r="L509" s="675"/>
      <c r="M509" s="675"/>
      <c r="N509" s="675"/>
    </row>
    <row r="510" spans="1:14" s="436" customFormat="1">
      <c r="A510" s="565"/>
      <c r="B510" s="565"/>
      <c r="C510" s="565"/>
      <c r="D510" s="565"/>
      <c r="E510" s="675"/>
      <c r="F510" s="675"/>
      <c r="G510" s="675"/>
      <c r="H510" s="675"/>
      <c r="I510" s="675"/>
      <c r="J510" s="675"/>
      <c r="K510" s="675"/>
      <c r="L510" s="675"/>
      <c r="M510" s="675"/>
      <c r="N510" s="675"/>
    </row>
    <row r="511" spans="1:14" s="436" customFormat="1">
      <c r="A511" s="565"/>
      <c r="B511" s="565"/>
      <c r="C511" s="565"/>
      <c r="D511" s="565"/>
      <c r="E511" s="675"/>
      <c r="F511" s="675"/>
      <c r="G511" s="675"/>
      <c r="H511" s="675"/>
      <c r="I511" s="675"/>
      <c r="J511" s="675"/>
      <c r="K511" s="675"/>
      <c r="L511" s="675"/>
      <c r="M511" s="675"/>
      <c r="N511" s="675"/>
    </row>
    <row r="512" spans="1:14" s="436" customFormat="1">
      <c r="A512" s="565"/>
      <c r="B512" s="565"/>
      <c r="C512" s="565"/>
      <c r="D512" s="565"/>
      <c r="E512" s="675"/>
      <c r="F512" s="675"/>
      <c r="G512" s="675"/>
      <c r="H512" s="675"/>
      <c r="I512" s="675"/>
      <c r="J512" s="675"/>
      <c r="K512" s="675"/>
      <c r="L512" s="675"/>
      <c r="M512" s="675"/>
      <c r="N512" s="675"/>
    </row>
    <row r="513" spans="1:14" s="436" customFormat="1">
      <c r="A513" s="565"/>
      <c r="B513" s="565"/>
      <c r="C513" s="565"/>
      <c r="D513" s="565"/>
      <c r="E513" s="675"/>
      <c r="F513" s="675"/>
      <c r="G513" s="675"/>
      <c r="H513" s="675"/>
      <c r="I513" s="675"/>
      <c r="J513" s="675"/>
      <c r="K513" s="675"/>
      <c r="L513" s="675"/>
      <c r="M513" s="675"/>
      <c r="N513" s="675"/>
    </row>
    <row r="514" spans="1:14" s="436" customFormat="1">
      <c r="A514" s="565"/>
      <c r="B514" s="565"/>
      <c r="C514" s="565"/>
      <c r="D514" s="565"/>
      <c r="E514" s="675"/>
      <c r="F514" s="675"/>
      <c r="G514" s="675"/>
      <c r="H514" s="675"/>
      <c r="I514" s="675"/>
      <c r="J514" s="675"/>
      <c r="K514" s="675"/>
      <c r="L514" s="675"/>
      <c r="M514" s="675"/>
      <c r="N514" s="675"/>
    </row>
    <row r="515" spans="1:14" s="436" customFormat="1">
      <c r="A515" s="565"/>
      <c r="B515" s="565"/>
      <c r="C515" s="565"/>
      <c r="D515" s="565"/>
      <c r="E515" s="675"/>
      <c r="F515" s="675"/>
      <c r="G515" s="675"/>
      <c r="H515" s="675"/>
      <c r="I515" s="675"/>
      <c r="J515" s="675"/>
      <c r="K515" s="675"/>
      <c r="L515" s="675"/>
      <c r="M515" s="675"/>
      <c r="N515" s="675"/>
    </row>
    <row r="516" spans="1:14" s="436" customFormat="1">
      <c r="A516" s="565"/>
      <c r="B516" s="565"/>
      <c r="C516" s="565"/>
      <c r="D516" s="565"/>
      <c r="E516" s="675"/>
      <c r="F516" s="675"/>
      <c r="G516" s="675"/>
      <c r="H516" s="675"/>
      <c r="I516" s="675"/>
      <c r="J516" s="675"/>
      <c r="K516" s="675"/>
      <c r="L516" s="675"/>
      <c r="M516" s="675"/>
      <c r="N516" s="675"/>
    </row>
    <row r="517" spans="1:14" s="436" customFormat="1">
      <c r="A517" s="565"/>
      <c r="B517" s="565"/>
      <c r="C517" s="565"/>
      <c r="D517" s="565"/>
      <c r="E517" s="675"/>
      <c r="F517" s="675"/>
      <c r="G517" s="675"/>
      <c r="H517" s="675"/>
      <c r="I517" s="675"/>
      <c r="J517" s="675"/>
      <c r="K517" s="675"/>
      <c r="L517" s="675"/>
      <c r="M517" s="675"/>
      <c r="N517" s="675"/>
    </row>
    <row r="518" spans="1:14" s="436" customFormat="1">
      <c r="A518" s="565"/>
      <c r="B518" s="565"/>
      <c r="C518" s="565"/>
      <c r="D518" s="565"/>
      <c r="E518" s="675"/>
      <c r="F518" s="675"/>
      <c r="G518" s="675"/>
      <c r="H518" s="675"/>
      <c r="I518" s="675"/>
      <c r="J518" s="675"/>
      <c r="K518" s="675"/>
      <c r="L518" s="675"/>
      <c r="M518" s="675"/>
      <c r="N518" s="675"/>
    </row>
    <row r="519" spans="1:14" s="436" customFormat="1">
      <c r="A519" s="565"/>
      <c r="B519" s="565"/>
      <c r="C519" s="565"/>
      <c r="D519" s="565"/>
      <c r="E519" s="675"/>
      <c r="F519" s="675"/>
      <c r="G519" s="675"/>
      <c r="H519" s="675"/>
      <c r="I519" s="675"/>
      <c r="J519" s="675"/>
      <c r="K519" s="675"/>
      <c r="L519" s="675"/>
      <c r="M519" s="675"/>
      <c r="N519" s="675"/>
    </row>
    <row r="520" spans="1:14" s="436" customFormat="1">
      <c r="A520" s="565"/>
      <c r="B520" s="565"/>
      <c r="C520" s="565"/>
      <c r="D520" s="565"/>
      <c r="E520" s="675"/>
      <c r="F520" s="675"/>
      <c r="G520" s="675"/>
      <c r="H520" s="675"/>
      <c r="I520" s="675"/>
      <c r="J520" s="675"/>
      <c r="K520" s="675"/>
      <c r="L520" s="675"/>
      <c r="M520" s="675"/>
      <c r="N520" s="675"/>
    </row>
    <row r="521" spans="1:14" s="436" customFormat="1">
      <c r="A521" s="565"/>
      <c r="B521" s="565"/>
      <c r="C521" s="565"/>
      <c r="D521" s="565"/>
      <c r="E521" s="675"/>
      <c r="F521" s="675"/>
      <c r="G521" s="675"/>
      <c r="H521" s="675"/>
      <c r="I521" s="675"/>
      <c r="J521" s="675"/>
      <c r="K521" s="675"/>
      <c r="L521" s="675"/>
      <c r="M521" s="675"/>
      <c r="N521" s="675"/>
    </row>
    <row r="522" spans="1:14" s="436" customFormat="1">
      <c r="A522" s="565"/>
      <c r="B522" s="565"/>
      <c r="C522" s="565"/>
      <c r="D522" s="565"/>
      <c r="E522" s="675"/>
      <c r="F522" s="675"/>
      <c r="G522" s="675"/>
      <c r="H522" s="675"/>
      <c r="I522" s="675"/>
      <c r="J522" s="675"/>
      <c r="K522" s="675"/>
      <c r="L522" s="675"/>
      <c r="M522" s="675"/>
      <c r="N522" s="675"/>
    </row>
    <row r="523" spans="1:14" s="436" customFormat="1">
      <c r="A523" s="565"/>
      <c r="B523" s="565"/>
      <c r="C523" s="565"/>
      <c r="D523" s="565"/>
      <c r="E523" s="675"/>
      <c r="F523" s="675"/>
      <c r="G523" s="675"/>
      <c r="H523" s="675"/>
      <c r="I523" s="675"/>
      <c r="J523" s="675"/>
      <c r="K523" s="675"/>
      <c r="L523" s="675"/>
      <c r="M523" s="675"/>
      <c r="N523" s="675"/>
    </row>
    <row r="524" spans="1:14" s="436" customFormat="1">
      <c r="A524" s="565"/>
      <c r="B524" s="565"/>
      <c r="C524" s="565"/>
      <c r="D524" s="565"/>
      <c r="E524" s="675"/>
      <c r="F524" s="675"/>
      <c r="G524" s="675"/>
      <c r="H524" s="675"/>
      <c r="I524" s="675"/>
      <c r="J524" s="675"/>
      <c r="K524" s="675"/>
      <c r="L524" s="675"/>
      <c r="M524" s="675"/>
      <c r="N524" s="675"/>
    </row>
    <row r="525" spans="1:14" s="436" customFormat="1">
      <c r="A525" s="565"/>
      <c r="B525" s="565"/>
      <c r="C525" s="565"/>
      <c r="D525" s="565"/>
      <c r="E525" s="675"/>
      <c r="F525" s="675"/>
      <c r="G525" s="675"/>
      <c r="H525" s="675"/>
      <c r="I525" s="675"/>
      <c r="J525" s="675"/>
      <c r="K525" s="675"/>
      <c r="L525" s="675"/>
      <c r="M525" s="675"/>
      <c r="N525" s="675"/>
    </row>
    <row r="526" spans="1:14" s="436" customFormat="1">
      <c r="A526" s="565"/>
      <c r="B526" s="565"/>
      <c r="C526" s="565"/>
      <c r="D526" s="565"/>
      <c r="E526" s="675"/>
      <c r="F526" s="675"/>
      <c r="G526" s="675"/>
      <c r="H526" s="675"/>
      <c r="I526" s="675"/>
      <c r="J526" s="675"/>
      <c r="K526" s="675"/>
      <c r="L526" s="675"/>
      <c r="M526" s="675"/>
      <c r="N526" s="675"/>
    </row>
    <row r="527" spans="1:14" s="436" customFormat="1">
      <c r="A527" s="565"/>
      <c r="B527" s="565"/>
      <c r="C527" s="565"/>
      <c r="D527" s="565"/>
      <c r="E527" s="675"/>
      <c r="F527" s="675"/>
      <c r="G527" s="675"/>
      <c r="H527" s="675"/>
      <c r="I527" s="675"/>
      <c r="J527" s="675"/>
      <c r="K527" s="675"/>
      <c r="L527" s="675"/>
      <c r="M527" s="675"/>
      <c r="N527" s="675"/>
    </row>
    <row r="528" spans="1:14" s="436" customFormat="1">
      <c r="A528" s="565"/>
      <c r="B528" s="565"/>
      <c r="C528" s="565"/>
      <c r="D528" s="565"/>
      <c r="E528" s="675"/>
      <c r="F528" s="675"/>
      <c r="G528" s="675"/>
      <c r="H528" s="675"/>
      <c r="I528" s="675"/>
      <c r="J528" s="675"/>
      <c r="K528" s="675"/>
      <c r="L528" s="675"/>
      <c r="M528" s="675"/>
      <c r="N528" s="675"/>
    </row>
    <row r="529" spans="1:14" s="436" customFormat="1">
      <c r="A529" s="565"/>
      <c r="B529" s="565"/>
      <c r="C529" s="565"/>
      <c r="D529" s="565"/>
      <c r="E529" s="675"/>
      <c r="F529" s="675"/>
      <c r="G529" s="675"/>
      <c r="H529" s="675"/>
      <c r="I529" s="675"/>
      <c r="J529" s="675"/>
      <c r="K529" s="675"/>
      <c r="L529" s="675"/>
      <c r="M529" s="675"/>
      <c r="N529" s="675"/>
    </row>
    <row r="530" spans="1:14" s="436" customFormat="1">
      <c r="A530" s="565"/>
      <c r="B530" s="565"/>
      <c r="C530" s="565"/>
      <c r="D530" s="565"/>
      <c r="E530" s="675"/>
      <c r="F530" s="675"/>
      <c r="G530" s="675"/>
      <c r="H530" s="675"/>
      <c r="I530" s="675"/>
      <c r="J530" s="675"/>
      <c r="K530" s="675"/>
      <c r="L530" s="675"/>
      <c r="M530" s="675"/>
      <c r="N530" s="675"/>
    </row>
    <row r="531" spans="1:14" s="436" customFormat="1">
      <c r="A531" s="565"/>
      <c r="B531" s="565"/>
      <c r="C531" s="565"/>
      <c r="D531" s="565"/>
      <c r="E531" s="675"/>
      <c r="F531" s="675"/>
      <c r="G531" s="675"/>
      <c r="H531" s="675"/>
      <c r="I531" s="675"/>
      <c r="J531" s="675"/>
      <c r="K531" s="675"/>
      <c r="L531" s="675"/>
      <c r="M531" s="675"/>
      <c r="N531" s="675"/>
    </row>
    <row r="532" spans="1:14" s="436" customFormat="1">
      <c r="A532" s="565"/>
      <c r="B532" s="565"/>
      <c r="C532" s="565"/>
      <c r="D532" s="565"/>
      <c r="E532" s="675"/>
      <c r="F532" s="675"/>
      <c r="G532" s="675"/>
      <c r="H532" s="675"/>
      <c r="I532" s="675"/>
      <c r="J532" s="675"/>
      <c r="K532" s="675"/>
      <c r="L532" s="675"/>
      <c r="M532" s="675"/>
      <c r="N532" s="675"/>
    </row>
    <row r="533" spans="1:14" s="436" customFormat="1">
      <c r="A533" s="565"/>
      <c r="B533" s="565"/>
      <c r="C533" s="565"/>
      <c r="D533" s="565"/>
      <c r="E533" s="675"/>
      <c r="F533" s="675"/>
      <c r="G533" s="675"/>
      <c r="H533" s="675"/>
      <c r="I533" s="675"/>
      <c r="J533" s="675"/>
      <c r="K533" s="675"/>
      <c r="L533" s="675"/>
      <c r="M533" s="675"/>
      <c r="N533" s="675"/>
    </row>
    <row r="534" spans="1:14" s="436" customFormat="1">
      <c r="A534" s="565"/>
      <c r="B534" s="565"/>
      <c r="C534" s="565"/>
      <c r="D534" s="565"/>
      <c r="E534" s="675"/>
      <c r="F534" s="675"/>
      <c r="G534" s="675"/>
      <c r="H534" s="675"/>
      <c r="I534" s="675"/>
      <c r="J534" s="675"/>
      <c r="K534" s="675"/>
      <c r="L534" s="675"/>
      <c r="M534" s="675"/>
      <c r="N534" s="675"/>
    </row>
    <row r="535" spans="1:14" s="436" customFormat="1">
      <c r="A535" s="565"/>
      <c r="B535" s="565"/>
      <c r="C535" s="565"/>
      <c r="D535" s="565"/>
      <c r="E535" s="675"/>
      <c r="F535" s="675"/>
      <c r="G535" s="675"/>
      <c r="H535" s="675"/>
      <c r="I535" s="675"/>
      <c r="J535" s="675"/>
      <c r="K535" s="675"/>
      <c r="L535" s="675"/>
      <c r="M535" s="675"/>
      <c r="N535" s="675"/>
    </row>
    <row r="536" spans="1:14" s="436" customFormat="1">
      <c r="A536" s="565"/>
      <c r="B536" s="565"/>
      <c r="C536" s="565"/>
      <c r="D536" s="565"/>
      <c r="E536" s="675"/>
      <c r="F536" s="675"/>
      <c r="G536" s="675"/>
      <c r="H536" s="675"/>
      <c r="I536" s="675"/>
      <c r="J536" s="675"/>
      <c r="K536" s="675"/>
      <c r="L536" s="675"/>
      <c r="M536" s="675"/>
      <c r="N536" s="675"/>
    </row>
    <row r="537" spans="1:14" s="436" customFormat="1">
      <c r="A537" s="565"/>
      <c r="B537" s="565"/>
      <c r="C537" s="565"/>
      <c r="D537" s="565"/>
      <c r="E537" s="675"/>
      <c r="F537" s="675"/>
      <c r="G537" s="675"/>
      <c r="H537" s="675"/>
      <c r="I537" s="675"/>
      <c r="J537" s="675"/>
      <c r="K537" s="675"/>
      <c r="L537" s="675"/>
      <c r="M537" s="675"/>
      <c r="N537" s="675"/>
    </row>
    <row r="538" spans="1:14" s="436" customFormat="1">
      <c r="A538" s="565"/>
      <c r="B538" s="565"/>
      <c r="C538" s="565"/>
      <c r="D538" s="565"/>
      <c r="E538" s="675"/>
      <c r="F538" s="675"/>
      <c r="G538" s="675"/>
      <c r="H538" s="675"/>
      <c r="I538" s="675"/>
      <c r="J538" s="675"/>
      <c r="K538" s="675"/>
      <c r="L538" s="675"/>
      <c r="M538" s="675"/>
      <c r="N538" s="675"/>
    </row>
    <row r="539" spans="1:14" s="436" customFormat="1">
      <c r="A539" s="565"/>
      <c r="B539" s="565"/>
      <c r="C539" s="565"/>
      <c r="D539" s="565"/>
      <c r="E539" s="675"/>
      <c r="F539" s="675"/>
      <c r="G539" s="675"/>
      <c r="H539" s="675"/>
      <c r="I539" s="675"/>
      <c r="J539" s="675"/>
      <c r="K539" s="675"/>
      <c r="L539" s="675"/>
      <c r="M539" s="675"/>
      <c r="N539" s="675"/>
    </row>
    <row r="540" spans="1:14" s="436" customFormat="1">
      <c r="A540" s="565"/>
      <c r="B540" s="565"/>
      <c r="C540" s="565"/>
      <c r="D540" s="565"/>
      <c r="E540" s="675"/>
      <c r="F540" s="675"/>
      <c r="G540" s="675"/>
      <c r="H540" s="675"/>
      <c r="I540" s="675"/>
      <c r="J540" s="675"/>
      <c r="K540" s="675"/>
      <c r="L540" s="675"/>
      <c r="M540" s="675"/>
      <c r="N540" s="675"/>
    </row>
    <row r="541" spans="1:14" s="436" customFormat="1">
      <c r="A541" s="565"/>
      <c r="B541" s="565"/>
      <c r="C541" s="565"/>
      <c r="D541" s="565"/>
      <c r="E541" s="675"/>
      <c r="F541" s="675"/>
      <c r="G541" s="675"/>
      <c r="H541" s="675"/>
      <c r="I541" s="675"/>
      <c r="J541" s="675"/>
      <c r="K541" s="675"/>
      <c r="L541" s="675"/>
      <c r="M541" s="675"/>
      <c r="N541" s="675"/>
    </row>
    <row r="542" spans="1:14" s="436" customFormat="1">
      <c r="A542" s="565"/>
      <c r="B542" s="565"/>
      <c r="C542" s="565"/>
      <c r="D542" s="565"/>
      <c r="E542" s="675"/>
      <c r="F542" s="675"/>
      <c r="G542" s="675"/>
      <c r="H542" s="675"/>
      <c r="I542" s="675"/>
      <c r="J542" s="675"/>
      <c r="K542" s="675"/>
      <c r="L542" s="675"/>
      <c r="M542" s="675"/>
      <c r="N542" s="675"/>
    </row>
    <row r="543" spans="1:14" s="436" customFormat="1">
      <c r="A543" s="565"/>
      <c r="B543" s="565"/>
      <c r="C543" s="565"/>
      <c r="D543" s="565"/>
      <c r="E543" s="675"/>
      <c r="F543" s="675"/>
      <c r="G543" s="675"/>
      <c r="H543" s="675"/>
      <c r="I543" s="675"/>
      <c r="J543" s="675"/>
      <c r="K543" s="675"/>
      <c r="L543" s="675"/>
      <c r="M543" s="675"/>
      <c r="N543" s="675"/>
    </row>
    <row r="544" spans="1:14" s="436" customFormat="1">
      <c r="A544" s="676"/>
      <c r="B544" s="676"/>
      <c r="C544" s="676"/>
      <c r="D544" s="676"/>
      <c r="E544" s="675"/>
      <c r="F544" s="675"/>
      <c r="G544" s="675"/>
      <c r="H544" s="675"/>
      <c r="I544" s="675"/>
      <c r="J544" s="675"/>
      <c r="K544" s="675"/>
      <c r="L544" s="675"/>
      <c r="M544" s="675"/>
      <c r="N544" s="675"/>
    </row>
    <row r="545" spans="1:14" s="436" customFormat="1">
      <c r="A545" s="676"/>
      <c r="B545" s="676"/>
      <c r="C545" s="676"/>
      <c r="D545" s="676"/>
      <c r="E545" s="675"/>
      <c r="F545" s="675"/>
      <c r="G545" s="675"/>
      <c r="H545" s="675"/>
      <c r="I545" s="675"/>
      <c r="J545" s="675"/>
      <c r="K545" s="675"/>
      <c r="L545" s="675"/>
      <c r="M545" s="675"/>
      <c r="N545" s="675"/>
    </row>
    <row r="546" spans="1:14" s="436" customFormat="1">
      <c r="A546" s="676"/>
      <c r="B546" s="676"/>
      <c r="C546" s="676"/>
      <c r="D546" s="676"/>
      <c r="E546" s="675"/>
      <c r="F546" s="675"/>
      <c r="G546" s="675"/>
      <c r="H546" s="675"/>
      <c r="I546" s="675"/>
      <c r="J546" s="675"/>
      <c r="K546" s="675"/>
      <c r="L546" s="675"/>
      <c r="M546" s="675"/>
      <c r="N546" s="675"/>
    </row>
    <row r="547" spans="1:14" s="436" customFormat="1">
      <c r="A547" s="676"/>
      <c r="B547" s="676"/>
      <c r="C547" s="676"/>
      <c r="D547" s="676"/>
      <c r="E547" s="675"/>
      <c r="F547" s="675"/>
      <c r="G547" s="675"/>
      <c r="H547" s="675"/>
      <c r="I547" s="675"/>
      <c r="J547" s="675"/>
      <c r="K547" s="675"/>
      <c r="L547" s="675"/>
      <c r="M547" s="675"/>
      <c r="N547" s="675"/>
    </row>
    <row r="548" spans="1:14" s="436" customFormat="1">
      <c r="A548" s="676"/>
      <c r="B548" s="676"/>
      <c r="C548" s="676"/>
      <c r="D548" s="676"/>
      <c r="E548" s="675"/>
      <c r="F548" s="675"/>
      <c r="G548" s="675"/>
      <c r="H548" s="675"/>
      <c r="I548" s="675"/>
      <c r="J548" s="675"/>
      <c r="K548" s="675"/>
      <c r="L548" s="675"/>
      <c r="M548" s="675"/>
      <c r="N548" s="675"/>
    </row>
    <row r="549" spans="1:14" s="436" customFormat="1">
      <c r="A549" s="676"/>
      <c r="B549" s="676"/>
      <c r="C549" s="676"/>
      <c r="D549" s="676"/>
      <c r="E549" s="675"/>
      <c r="F549" s="675"/>
      <c r="G549" s="675"/>
      <c r="H549" s="675"/>
      <c r="I549" s="675"/>
      <c r="J549" s="675"/>
      <c r="K549" s="675"/>
      <c r="L549" s="675"/>
      <c r="M549" s="675"/>
      <c r="N549" s="675"/>
    </row>
    <row r="550" spans="1:14" s="436" customFormat="1">
      <c r="A550" s="676"/>
      <c r="B550" s="676"/>
      <c r="C550" s="676"/>
      <c r="D550" s="676"/>
      <c r="E550" s="675"/>
      <c r="F550" s="675"/>
      <c r="G550" s="675"/>
      <c r="H550" s="675"/>
      <c r="I550" s="675"/>
      <c r="J550" s="675"/>
      <c r="K550" s="675"/>
      <c r="L550" s="675"/>
      <c r="M550" s="675"/>
      <c r="N550" s="675"/>
    </row>
    <row r="551" spans="1:14" s="436" customFormat="1">
      <c r="A551" s="676"/>
      <c r="B551" s="676"/>
      <c r="C551" s="676"/>
      <c r="D551" s="676"/>
      <c r="E551" s="675"/>
      <c r="F551" s="675"/>
      <c r="G551" s="675"/>
      <c r="H551" s="675"/>
      <c r="I551" s="675"/>
      <c r="J551" s="675"/>
      <c r="K551" s="675"/>
      <c r="L551" s="675"/>
      <c r="M551" s="675"/>
      <c r="N551" s="675"/>
    </row>
    <row r="552" spans="1:14" s="436" customFormat="1">
      <c r="A552" s="676"/>
      <c r="B552" s="676"/>
      <c r="C552" s="676"/>
      <c r="D552" s="676"/>
      <c r="E552" s="675"/>
      <c r="F552" s="675"/>
      <c r="G552" s="675"/>
      <c r="H552" s="675"/>
      <c r="I552" s="675"/>
      <c r="J552" s="675"/>
      <c r="K552" s="675"/>
      <c r="L552" s="675"/>
      <c r="M552" s="675"/>
      <c r="N552" s="675"/>
    </row>
    <row r="553" spans="1:14" s="436" customFormat="1">
      <c r="A553" s="676"/>
      <c r="B553" s="676"/>
      <c r="C553" s="676"/>
      <c r="D553" s="676"/>
      <c r="E553" s="675"/>
      <c r="F553" s="675"/>
      <c r="G553" s="675"/>
      <c r="H553" s="675"/>
      <c r="I553" s="675"/>
      <c r="J553" s="675"/>
      <c r="K553" s="675"/>
      <c r="L553" s="675"/>
      <c r="M553" s="675"/>
      <c r="N553" s="675"/>
    </row>
    <row r="554" spans="1:14" s="436" customFormat="1">
      <c r="A554" s="676"/>
      <c r="B554" s="676"/>
      <c r="C554" s="676"/>
      <c r="D554" s="676"/>
      <c r="E554" s="675"/>
      <c r="F554" s="675"/>
      <c r="G554" s="675"/>
      <c r="H554" s="675"/>
      <c r="I554" s="675"/>
      <c r="J554" s="675"/>
      <c r="K554" s="675"/>
      <c r="L554" s="675"/>
      <c r="M554" s="675"/>
      <c r="N554" s="675"/>
    </row>
    <row r="555" spans="1:14" s="436" customFormat="1">
      <c r="A555" s="676"/>
      <c r="B555" s="676"/>
      <c r="C555" s="676"/>
      <c r="D555" s="676"/>
      <c r="E555" s="675"/>
      <c r="F555" s="675"/>
      <c r="G555" s="675"/>
      <c r="H555" s="675"/>
      <c r="I555" s="675"/>
      <c r="J555" s="675"/>
      <c r="K555" s="675"/>
      <c r="L555" s="675"/>
      <c r="M555" s="675"/>
      <c r="N555" s="675"/>
    </row>
    <row r="556" spans="1:14" s="436" customFormat="1">
      <c r="A556" s="676"/>
      <c r="B556" s="676"/>
      <c r="C556" s="676"/>
      <c r="D556" s="676"/>
      <c r="E556" s="675"/>
      <c r="F556" s="675"/>
      <c r="G556" s="675"/>
      <c r="H556" s="675"/>
      <c r="I556" s="675"/>
      <c r="J556" s="675"/>
      <c r="K556" s="675"/>
      <c r="L556" s="675"/>
      <c r="M556" s="675"/>
      <c r="N556" s="675"/>
    </row>
    <row r="557" spans="1:14" s="436" customFormat="1">
      <c r="A557" s="676"/>
      <c r="B557" s="676"/>
      <c r="C557" s="676"/>
      <c r="D557" s="676"/>
      <c r="E557" s="675"/>
      <c r="F557" s="675"/>
      <c r="G557" s="675"/>
      <c r="H557" s="675"/>
      <c r="I557" s="675"/>
      <c r="J557" s="675"/>
      <c r="K557" s="675"/>
      <c r="L557" s="675"/>
      <c r="M557" s="675"/>
      <c r="N557" s="675"/>
    </row>
    <row r="558" spans="1:14" s="436" customFormat="1">
      <c r="A558" s="676"/>
      <c r="B558" s="676"/>
      <c r="C558" s="676"/>
      <c r="D558" s="676"/>
      <c r="E558" s="675"/>
      <c r="F558" s="675"/>
      <c r="G558" s="675"/>
      <c r="H558" s="675"/>
      <c r="I558" s="675"/>
      <c r="J558" s="675"/>
      <c r="K558" s="675"/>
      <c r="L558" s="675"/>
      <c r="M558" s="675"/>
      <c r="N558" s="675"/>
    </row>
    <row r="559" spans="1:14" s="436" customFormat="1">
      <c r="A559" s="676"/>
      <c r="B559" s="676"/>
      <c r="C559" s="676"/>
      <c r="D559" s="676"/>
      <c r="E559" s="675"/>
      <c r="F559" s="675"/>
      <c r="G559" s="675"/>
      <c r="H559" s="675"/>
      <c r="I559" s="675"/>
      <c r="J559" s="675"/>
      <c r="K559" s="675"/>
      <c r="L559" s="675"/>
      <c r="M559" s="675"/>
      <c r="N559" s="675"/>
    </row>
    <row r="560" spans="1:14" s="436" customFormat="1">
      <c r="A560" s="676"/>
      <c r="B560" s="676"/>
      <c r="C560" s="676"/>
      <c r="D560" s="676"/>
      <c r="E560" s="675"/>
      <c r="F560" s="675"/>
      <c r="G560" s="675"/>
      <c r="H560" s="675"/>
      <c r="I560" s="675"/>
      <c r="J560" s="675"/>
      <c r="K560" s="675"/>
      <c r="L560" s="675"/>
      <c r="M560" s="675"/>
      <c r="N560" s="675"/>
    </row>
    <row r="561" spans="1:14" s="436" customFormat="1">
      <c r="A561" s="676"/>
      <c r="B561" s="676"/>
      <c r="C561" s="676"/>
      <c r="D561" s="676"/>
      <c r="E561" s="675"/>
      <c r="F561" s="675"/>
      <c r="G561" s="675"/>
      <c r="H561" s="675"/>
      <c r="I561" s="675"/>
      <c r="J561" s="675"/>
      <c r="K561" s="675"/>
      <c r="L561" s="675"/>
      <c r="M561" s="675"/>
      <c r="N561" s="675"/>
    </row>
    <row r="562" spans="1:14" s="436" customFormat="1">
      <c r="A562" s="676"/>
      <c r="B562" s="676"/>
      <c r="C562" s="676"/>
      <c r="D562" s="676"/>
      <c r="E562" s="675"/>
      <c r="F562" s="675"/>
      <c r="G562" s="675"/>
      <c r="H562" s="675"/>
      <c r="I562" s="675"/>
      <c r="J562" s="675"/>
      <c r="K562" s="675"/>
      <c r="L562" s="675"/>
      <c r="M562" s="675"/>
      <c r="N562" s="675"/>
    </row>
    <row r="563" spans="1:14" s="436" customFormat="1">
      <c r="A563" s="676"/>
      <c r="B563" s="676"/>
      <c r="C563" s="676"/>
      <c r="D563" s="676"/>
      <c r="E563" s="675"/>
      <c r="F563" s="675"/>
      <c r="G563" s="675"/>
      <c r="H563" s="675"/>
      <c r="I563" s="675"/>
      <c r="J563" s="675"/>
      <c r="K563" s="675"/>
      <c r="L563" s="675"/>
      <c r="M563" s="675"/>
      <c r="N563" s="675"/>
    </row>
    <row r="564" spans="1:14" s="436" customFormat="1">
      <c r="A564" s="676"/>
      <c r="B564" s="676"/>
      <c r="C564" s="676"/>
      <c r="D564" s="676"/>
      <c r="E564" s="675"/>
      <c r="F564" s="675"/>
      <c r="G564" s="675"/>
      <c r="H564" s="675"/>
      <c r="I564" s="675"/>
      <c r="J564" s="675"/>
      <c r="K564" s="675"/>
      <c r="L564" s="675"/>
      <c r="M564" s="675"/>
      <c r="N564" s="675"/>
    </row>
    <row r="565" spans="1:14" s="436" customFormat="1">
      <c r="A565" s="676"/>
      <c r="B565" s="676"/>
      <c r="C565" s="676"/>
      <c r="D565" s="676"/>
      <c r="E565" s="675"/>
      <c r="F565" s="675"/>
      <c r="G565" s="675"/>
      <c r="H565" s="675"/>
      <c r="I565" s="675"/>
      <c r="J565" s="675"/>
      <c r="K565" s="675"/>
      <c r="L565" s="675"/>
      <c r="M565" s="675"/>
      <c r="N565" s="675"/>
    </row>
    <row r="566" spans="1:14" s="436" customFormat="1">
      <c r="A566" s="676"/>
      <c r="B566" s="676"/>
      <c r="C566" s="676"/>
      <c r="D566" s="676"/>
      <c r="E566" s="675"/>
      <c r="F566" s="675"/>
      <c r="G566" s="675"/>
      <c r="H566" s="675"/>
      <c r="I566" s="675"/>
      <c r="J566" s="675"/>
      <c r="K566" s="675"/>
      <c r="L566" s="675"/>
      <c r="M566" s="675"/>
      <c r="N566" s="675"/>
    </row>
    <row r="567" spans="1:14" s="436" customFormat="1">
      <c r="A567" s="676"/>
      <c r="B567" s="676"/>
      <c r="C567" s="676"/>
      <c r="D567" s="676"/>
      <c r="E567" s="675"/>
      <c r="F567" s="675"/>
      <c r="G567" s="675"/>
      <c r="H567" s="675"/>
      <c r="I567" s="675"/>
      <c r="J567" s="675"/>
      <c r="K567" s="675"/>
      <c r="L567" s="675"/>
      <c r="M567" s="675"/>
      <c r="N567" s="675"/>
    </row>
    <row r="568" spans="1:14" s="436" customFormat="1">
      <c r="A568" s="676"/>
      <c r="B568" s="676"/>
      <c r="C568" s="676"/>
      <c r="D568" s="676"/>
      <c r="E568" s="675"/>
      <c r="F568" s="675"/>
      <c r="G568" s="675"/>
      <c r="H568" s="675"/>
      <c r="I568" s="675"/>
      <c r="J568" s="675"/>
      <c r="K568" s="675"/>
      <c r="L568" s="675"/>
      <c r="M568" s="675"/>
      <c r="N568" s="675"/>
    </row>
    <row r="569" spans="1:14" s="436" customFormat="1">
      <c r="A569" s="676"/>
      <c r="B569" s="676"/>
      <c r="C569" s="676"/>
      <c r="D569" s="676"/>
      <c r="E569" s="675"/>
      <c r="F569" s="675"/>
      <c r="G569" s="675"/>
      <c r="H569" s="675"/>
      <c r="I569" s="675"/>
      <c r="J569" s="675"/>
      <c r="K569" s="675"/>
      <c r="L569" s="675"/>
      <c r="M569" s="675"/>
      <c r="N569" s="675"/>
    </row>
    <row r="570" spans="1:14" s="436" customFormat="1">
      <c r="A570" s="676"/>
      <c r="B570" s="676"/>
      <c r="C570" s="676"/>
      <c r="D570" s="676"/>
      <c r="E570" s="675"/>
      <c r="F570" s="675"/>
      <c r="G570" s="675"/>
      <c r="H570" s="675"/>
      <c r="I570" s="675"/>
      <c r="J570" s="675"/>
      <c r="K570" s="675"/>
      <c r="L570" s="675"/>
      <c r="M570" s="675"/>
      <c r="N570" s="675"/>
    </row>
    <row r="571" spans="1:14" s="436" customFormat="1">
      <c r="A571" s="676"/>
      <c r="B571" s="676"/>
      <c r="C571" s="676"/>
      <c r="D571" s="676"/>
      <c r="E571" s="675"/>
      <c r="F571" s="675"/>
      <c r="G571" s="675"/>
      <c r="H571" s="675"/>
      <c r="I571" s="675"/>
      <c r="J571" s="675"/>
      <c r="K571" s="675"/>
      <c r="L571" s="675"/>
      <c r="M571" s="675"/>
      <c r="N571" s="675"/>
    </row>
    <row r="572" spans="1:14" s="436" customFormat="1">
      <c r="A572" s="676"/>
      <c r="B572" s="676"/>
      <c r="C572" s="676"/>
      <c r="D572" s="676"/>
      <c r="E572" s="675"/>
      <c r="F572" s="675"/>
      <c r="G572" s="675"/>
      <c r="H572" s="675"/>
      <c r="I572" s="675"/>
      <c r="J572" s="675"/>
      <c r="K572" s="675"/>
      <c r="L572" s="675"/>
      <c r="M572" s="675"/>
      <c r="N572" s="675"/>
    </row>
    <row r="573" spans="1:14" s="436" customFormat="1">
      <c r="A573" s="676"/>
      <c r="B573" s="676"/>
      <c r="C573" s="676"/>
      <c r="D573" s="676"/>
      <c r="E573" s="675"/>
      <c r="F573" s="675"/>
      <c r="G573" s="675"/>
      <c r="H573" s="675"/>
      <c r="I573" s="675"/>
      <c r="J573" s="675"/>
      <c r="K573" s="675"/>
      <c r="L573" s="675"/>
      <c r="M573" s="675"/>
      <c r="N573" s="675"/>
    </row>
    <row r="574" spans="1:14" s="436" customFormat="1">
      <c r="A574" s="676"/>
      <c r="B574" s="676"/>
      <c r="C574" s="676"/>
      <c r="D574" s="676"/>
      <c r="E574" s="675"/>
      <c r="F574" s="675"/>
      <c r="G574" s="675"/>
      <c r="H574" s="675"/>
      <c r="I574" s="675"/>
      <c r="J574" s="675"/>
      <c r="K574" s="675"/>
      <c r="L574" s="675"/>
      <c r="M574" s="675"/>
      <c r="N574" s="675"/>
    </row>
    <row r="575" spans="1:14" s="436" customFormat="1">
      <c r="A575" s="676"/>
      <c r="B575" s="676"/>
      <c r="C575" s="676"/>
      <c r="D575" s="676"/>
      <c r="E575" s="675"/>
      <c r="F575" s="675"/>
      <c r="G575" s="675"/>
      <c r="H575" s="675"/>
      <c r="I575" s="675"/>
      <c r="J575" s="675"/>
      <c r="K575" s="675"/>
      <c r="L575" s="675"/>
      <c r="M575" s="675"/>
      <c r="N575" s="675"/>
    </row>
    <row r="576" spans="1:14" s="436" customFormat="1">
      <c r="A576" s="676"/>
      <c r="B576" s="676"/>
      <c r="C576" s="676"/>
      <c r="D576" s="676"/>
      <c r="E576" s="675"/>
      <c r="F576" s="675"/>
      <c r="G576" s="675"/>
      <c r="H576" s="675"/>
      <c r="I576" s="675"/>
      <c r="J576" s="675"/>
      <c r="K576" s="675"/>
      <c r="L576" s="675"/>
      <c r="M576" s="675"/>
      <c r="N576" s="675"/>
    </row>
    <row r="577" spans="1:14" s="436" customFormat="1">
      <c r="A577" s="676"/>
      <c r="B577" s="676"/>
      <c r="C577" s="676"/>
      <c r="D577" s="676"/>
      <c r="E577" s="675"/>
      <c r="F577" s="675"/>
      <c r="G577" s="675"/>
      <c r="H577" s="675"/>
      <c r="I577" s="675"/>
      <c r="J577" s="675"/>
      <c r="K577" s="675"/>
      <c r="L577" s="675"/>
      <c r="M577" s="675"/>
      <c r="N577" s="675"/>
    </row>
    <row r="578" spans="1:14" s="436" customFormat="1">
      <c r="A578" s="676"/>
      <c r="B578" s="676"/>
      <c r="C578" s="676"/>
      <c r="D578" s="676"/>
      <c r="E578" s="675"/>
      <c r="F578" s="675"/>
      <c r="G578" s="675"/>
      <c r="H578" s="675"/>
      <c r="I578" s="675"/>
      <c r="J578" s="675"/>
      <c r="K578" s="675"/>
      <c r="L578" s="675"/>
      <c r="M578" s="675"/>
      <c r="N578" s="675"/>
    </row>
    <row r="579" spans="1:14" s="436" customFormat="1">
      <c r="A579" s="676"/>
      <c r="B579" s="676"/>
      <c r="C579" s="676"/>
      <c r="D579" s="676"/>
      <c r="E579" s="675"/>
      <c r="F579" s="675"/>
      <c r="G579" s="675"/>
      <c r="H579" s="675"/>
      <c r="I579" s="675"/>
      <c r="J579" s="675"/>
      <c r="K579" s="675"/>
      <c r="L579" s="675"/>
      <c r="M579" s="675"/>
      <c r="N579" s="675"/>
    </row>
    <row r="580" spans="1:14" s="436" customFormat="1">
      <c r="A580" s="676"/>
      <c r="B580" s="676"/>
      <c r="C580" s="676"/>
      <c r="D580" s="676"/>
      <c r="E580" s="675"/>
      <c r="F580" s="675"/>
      <c r="G580" s="675"/>
      <c r="H580" s="675"/>
      <c r="I580" s="675"/>
      <c r="J580" s="675"/>
      <c r="K580" s="675"/>
      <c r="L580" s="675"/>
      <c r="M580" s="675"/>
      <c r="N580" s="675"/>
    </row>
    <row r="581" spans="1:14" s="436" customFormat="1">
      <c r="A581" s="676"/>
      <c r="B581" s="676"/>
      <c r="C581" s="676"/>
      <c r="D581" s="676"/>
      <c r="E581" s="675"/>
      <c r="F581" s="675"/>
      <c r="G581" s="675"/>
      <c r="H581" s="675"/>
      <c r="I581" s="675"/>
      <c r="J581" s="675"/>
      <c r="K581" s="675"/>
      <c r="L581" s="675"/>
      <c r="M581" s="675"/>
      <c r="N581" s="675"/>
    </row>
    <row r="582" spans="1:14" s="436" customFormat="1">
      <c r="A582" s="676"/>
      <c r="B582" s="676"/>
      <c r="C582" s="676"/>
      <c r="D582" s="676"/>
      <c r="E582" s="675"/>
      <c r="F582" s="675"/>
      <c r="G582" s="675"/>
      <c r="H582" s="675"/>
      <c r="I582" s="675"/>
      <c r="J582" s="675"/>
      <c r="K582" s="675"/>
      <c r="L582" s="675"/>
      <c r="M582" s="675"/>
      <c r="N582" s="675"/>
    </row>
    <row r="583" spans="1:14" s="436" customFormat="1">
      <c r="A583" s="676"/>
      <c r="B583" s="676"/>
      <c r="C583" s="676"/>
      <c r="D583" s="676"/>
      <c r="E583" s="675"/>
      <c r="F583" s="675"/>
      <c r="G583" s="675"/>
      <c r="H583" s="675"/>
      <c r="I583" s="675"/>
      <c r="J583" s="675"/>
      <c r="K583" s="675"/>
      <c r="L583" s="675"/>
      <c r="M583" s="675"/>
      <c r="N583" s="675"/>
    </row>
    <row r="584" spans="1:14" s="436" customFormat="1">
      <c r="A584" s="676"/>
      <c r="B584" s="676"/>
      <c r="C584" s="676"/>
      <c r="D584" s="676"/>
      <c r="E584" s="675"/>
      <c r="F584" s="675"/>
      <c r="G584" s="675"/>
      <c r="H584" s="675"/>
      <c r="I584" s="675"/>
      <c r="J584" s="675"/>
      <c r="K584" s="675"/>
      <c r="L584" s="675"/>
      <c r="M584" s="675"/>
      <c r="N584" s="675"/>
    </row>
    <row r="585" spans="1:14" s="436" customFormat="1">
      <c r="A585" s="676"/>
      <c r="B585" s="676"/>
      <c r="C585" s="676"/>
      <c r="D585" s="676"/>
      <c r="E585" s="675"/>
      <c r="F585" s="675"/>
      <c r="G585" s="675"/>
      <c r="H585" s="675"/>
      <c r="I585" s="675"/>
      <c r="J585" s="675"/>
      <c r="K585" s="675"/>
      <c r="L585" s="675"/>
      <c r="M585" s="675"/>
      <c r="N585" s="675"/>
    </row>
    <row r="586" spans="1:14" s="436" customFormat="1">
      <c r="A586" s="676"/>
      <c r="B586" s="676"/>
      <c r="C586" s="676"/>
      <c r="D586" s="676"/>
      <c r="E586" s="675"/>
      <c r="F586" s="675"/>
      <c r="G586" s="675"/>
      <c r="H586" s="675"/>
      <c r="I586" s="675"/>
      <c r="J586" s="675"/>
      <c r="K586" s="675"/>
      <c r="L586" s="675"/>
      <c r="M586" s="675"/>
      <c r="N586" s="675"/>
    </row>
    <row r="587" spans="1:14" s="436" customFormat="1">
      <c r="A587" s="676"/>
      <c r="B587" s="676"/>
      <c r="C587" s="676"/>
      <c r="D587" s="676"/>
      <c r="E587" s="675"/>
      <c r="F587" s="675"/>
      <c r="G587" s="675"/>
      <c r="H587" s="675"/>
      <c r="I587" s="675"/>
      <c r="J587" s="675"/>
      <c r="K587" s="675"/>
      <c r="L587" s="675"/>
      <c r="M587" s="675"/>
      <c r="N587" s="675"/>
    </row>
    <row r="588" spans="1:14" s="436" customFormat="1">
      <c r="A588" s="676"/>
      <c r="B588" s="676"/>
      <c r="C588" s="676"/>
      <c r="D588" s="676"/>
      <c r="E588" s="675"/>
      <c r="F588" s="675"/>
      <c r="G588" s="675"/>
      <c r="H588" s="675"/>
      <c r="I588" s="675"/>
      <c r="J588" s="675"/>
      <c r="K588" s="675"/>
      <c r="L588" s="675"/>
      <c r="M588" s="675"/>
      <c r="N588" s="675"/>
    </row>
    <row r="589" spans="1:14" s="436" customFormat="1">
      <c r="A589" s="676"/>
      <c r="B589" s="676"/>
      <c r="C589" s="676"/>
      <c r="D589" s="676"/>
      <c r="E589" s="675"/>
      <c r="F589" s="675"/>
      <c r="G589" s="675"/>
      <c r="H589" s="675"/>
      <c r="I589" s="675"/>
      <c r="J589" s="675"/>
      <c r="K589" s="675"/>
      <c r="L589" s="675"/>
      <c r="M589" s="675"/>
      <c r="N589" s="675"/>
    </row>
    <row r="590" spans="1:14" s="436" customFormat="1">
      <c r="A590" s="676"/>
      <c r="B590" s="676"/>
      <c r="C590" s="676"/>
      <c r="D590" s="676"/>
      <c r="E590" s="675"/>
      <c r="F590" s="675"/>
      <c r="G590" s="675"/>
      <c r="H590" s="675"/>
      <c r="I590" s="675"/>
      <c r="J590" s="675"/>
      <c r="K590" s="675"/>
      <c r="L590" s="675"/>
      <c r="M590" s="675"/>
      <c r="N590" s="675"/>
    </row>
    <row r="591" spans="1:14" s="436" customFormat="1">
      <c r="A591" s="676"/>
      <c r="B591" s="676"/>
      <c r="C591" s="676"/>
      <c r="D591" s="676"/>
      <c r="E591" s="675"/>
      <c r="F591" s="675"/>
      <c r="G591" s="675"/>
      <c r="H591" s="675"/>
      <c r="I591" s="675"/>
      <c r="J591" s="675"/>
      <c r="K591" s="675"/>
      <c r="L591" s="675"/>
      <c r="M591" s="675"/>
      <c r="N591" s="675"/>
    </row>
    <row r="592" spans="1:14" s="436" customFormat="1">
      <c r="A592" s="676"/>
      <c r="B592" s="676"/>
      <c r="C592" s="676"/>
      <c r="D592" s="676"/>
      <c r="E592" s="675"/>
      <c r="F592" s="675"/>
      <c r="G592" s="675"/>
      <c r="H592" s="675"/>
      <c r="I592" s="675"/>
      <c r="J592" s="675"/>
      <c r="K592" s="675"/>
      <c r="L592" s="675"/>
      <c r="M592" s="675"/>
      <c r="N592" s="675"/>
    </row>
    <row r="593" spans="1:14" s="436" customFormat="1">
      <c r="A593" s="676"/>
      <c r="B593" s="676"/>
      <c r="C593" s="676"/>
      <c r="D593" s="676"/>
      <c r="E593" s="675"/>
      <c r="F593" s="675"/>
      <c r="G593" s="675"/>
      <c r="H593" s="675"/>
      <c r="I593" s="675"/>
      <c r="J593" s="675"/>
      <c r="K593" s="675"/>
      <c r="L593" s="675"/>
      <c r="M593" s="675"/>
      <c r="N593" s="675"/>
    </row>
    <row r="594" spans="1:14" s="436" customFormat="1">
      <c r="A594" s="676"/>
      <c r="B594" s="676"/>
      <c r="C594" s="676"/>
      <c r="D594" s="676"/>
      <c r="E594" s="675"/>
      <c r="F594" s="675"/>
      <c r="G594" s="675"/>
      <c r="H594" s="675"/>
      <c r="I594" s="675"/>
      <c r="J594" s="675"/>
      <c r="K594" s="675"/>
      <c r="L594" s="675"/>
      <c r="M594" s="675"/>
      <c r="N594" s="675"/>
    </row>
    <row r="595" spans="1:14" s="436" customFormat="1">
      <c r="A595" s="676"/>
      <c r="B595" s="676"/>
      <c r="C595" s="676"/>
      <c r="D595" s="676"/>
      <c r="E595" s="675"/>
      <c r="F595" s="675"/>
      <c r="G595" s="675"/>
      <c r="H595" s="675"/>
      <c r="I595" s="675"/>
      <c r="J595" s="675"/>
      <c r="K595" s="675"/>
      <c r="L595" s="675"/>
      <c r="M595" s="675"/>
      <c r="N595" s="675"/>
    </row>
    <row r="596" spans="1:14" s="436" customFormat="1">
      <c r="A596" s="676"/>
      <c r="B596" s="676"/>
      <c r="C596" s="676"/>
      <c r="D596" s="676"/>
      <c r="E596" s="675"/>
      <c r="F596" s="675"/>
      <c r="G596" s="675"/>
      <c r="H596" s="675"/>
      <c r="I596" s="675"/>
      <c r="J596" s="675"/>
      <c r="K596" s="675"/>
      <c r="L596" s="675"/>
      <c r="M596" s="675"/>
      <c r="N596" s="675"/>
    </row>
    <row r="597" spans="1:14" s="436" customFormat="1">
      <c r="A597" s="676"/>
      <c r="B597" s="676"/>
      <c r="C597" s="676"/>
      <c r="D597" s="676"/>
      <c r="E597" s="675"/>
      <c r="F597" s="675"/>
      <c r="G597" s="675"/>
      <c r="H597" s="675"/>
      <c r="I597" s="675"/>
      <c r="J597" s="675"/>
      <c r="K597" s="675"/>
      <c r="L597" s="675"/>
      <c r="M597" s="675"/>
      <c r="N597" s="675"/>
    </row>
    <row r="598" spans="1:14" s="436" customFormat="1">
      <c r="A598" s="676"/>
      <c r="B598" s="676"/>
      <c r="C598" s="676"/>
      <c r="D598" s="676"/>
      <c r="E598" s="675"/>
      <c r="F598" s="675"/>
      <c r="G598" s="675"/>
      <c r="H598" s="675"/>
      <c r="I598" s="675"/>
      <c r="J598" s="675"/>
      <c r="K598" s="675"/>
      <c r="L598" s="675"/>
      <c r="M598" s="675"/>
      <c r="N598" s="675"/>
    </row>
    <row r="599" spans="1:14" s="436" customFormat="1">
      <c r="A599" s="676"/>
      <c r="B599" s="676"/>
      <c r="C599" s="676"/>
      <c r="D599" s="676"/>
      <c r="E599" s="675"/>
      <c r="F599" s="675"/>
      <c r="G599" s="675"/>
      <c r="H599" s="675"/>
      <c r="I599" s="675"/>
      <c r="J599" s="675"/>
      <c r="K599" s="675"/>
      <c r="L599" s="675"/>
      <c r="M599" s="675"/>
      <c r="N599" s="675"/>
    </row>
    <row r="600" spans="1:14" s="436" customFormat="1">
      <c r="A600" s="676"/>
      <c r="B600" s="676"/>
      <c r="C600" s="676"/>
      <c r="D600" s="676"/>
      <c r="E600" s="675"/>
      <c r="F600" s="675"/>
      <c r="G600" s="675"/>
      <c r="H600" s="675"/>
      <c r="I600" s="675"/>
      <c r="J600" s="675"/>
      <c r="K600" s="675"/>
      <c r="L600" s="675"/>
      <c r="M600" s="675"/>
      <c r="N600" s="675"/>
    </row>
    <row r="601" spans="1:14" s="436" customFormat="1">
      <c r="A601" s="676"/>
      <c r="B601" s="676"/>
      <c r="C601" s="676"/>
      <c r="D601" s="676"/>
      <c r="E601" s="675"/>
      <c r="F601" s="675"/>
      <c r="G601" s="675"/>
      <c r="H601" s="675"/>
      <c r="I601" s="675"/>
      <c r="J601" s="675"/>
      <c r="K601" s="675"/>
      <c r="L601" s="675"/>
      <c r="M601" s="675"/>
      <c r="N601" s="675"/>
    </row>
    <row r="602" spans="1:14" s="436" customFormat="1">
      <c r="A602" s="676"/>
      <c r="B602" s="676"/>
      <c r="C602" s="676"/>
      <c r="D602" s="676"/>
      <c r="E602" s="675"/>
      <c r="F602" s="675"/>
      <c r="G602" s="675"/>
      <c r="H602" s="675"/>
      <c r="I602" s="675"/>
      <c r="J602" s="675"/>
      <c r="K602" s="675"/>
      <c r="L602" s="675"/>
      <c r="M602" s="675"/>
      <c r="N602" s="675"/>
    </row>
    <row r="603" spans="1:14" s="436" customFormat="1">
      <c r="A603" s="676"/>
      <c r="B603" s="676"/>
      <c r="C603" s="676"/>
      <c r="D603" s="676"/>
      <c r="E603" s="675"/>
      <c r="F603" s="675"/>
      <c r="G603" s="675"/>
      <c r="H603" s="675"/>
      <c r="I603" s="675"/>
      <c r="J603" s="675"/>
      <c r="K603" s="675"/>
      <c r="L603" s="675"/>
      <c r="M603" s="675"/>
      <c r="N603" s="675"/>
    </row>
    <row r="604" spans="1:14" s="436" customFormat="1">
      <c r="A604" s="676"/>
      <c r="B604" s="676"/>
      <c r="C604" s="676"/>
      <c r="D604" s="676"/>
      <c r="E604" s="675"/>
      <c r="F604" s="675"/>
      <c r="G604" s="675"/>
      <c r="H604" s="675"/>
      <c r="I604" s="675"/>
      <c r="J604" s="675"/>
      <c r="K604" s="675"/>
      <c r="L604" s="675"/>
      <c r="M604" s="675"/>
      <c r="N604" s="675"/>
    </row>
    <row r="605" spans="1:14" s="436" customFormat="1">
      <c r="A605" s="676"/>
      <c r="B605" s="676"/>
      <c r="C605" s="676"/>
      <c r="D605" s="676"/>
      <c r="E605" s="675"/>
      <c r="F605" s="675"/>
      <c r="G605" s="675"/>
      <c r="H605" s="675"/>
      <c r="I605" s="675"/>
      <c r="J605" s="675"/>
      <c r="K605" s="675"/>
      <c r="L605" s="675"/>
      <c r="M605" s="675"/>
      <c r="N605" s="675"/>
    </row>
    <row r="606" spans="1:14" s="436" customFormat="1">
      <c r="A606" s="676"/>
      <c r="B606" s="676"/>
      <c r="C606" s="676"/>
      <c r="D606" s="676"/>
      <c r="E606" s="675"/>
      <c r="F606" s="675"/>
      <c r="G606" s="675"/>
      <c r="H606" s="675"/>
      <c r="I606" s="675"/>
      <c r="J606" s="675"/>
      <c r="K606" s="675"/>
      <c r="L606" s="675"/>
      <c r="M606" s="675"/>
      <c r="N606" s="675"/>
    </row>
    <row r="607" spans="1:14" s="436" customFormat="1">
      <c r="A607" s="676"/>
      <c r="B607" s="676"/>
      <c r="C607" s="676"/>
      <c r="D607" s="676"/>
      <c r="E607" s="675"/>
      <c r="F607" s="675"/>
      <c r="G607" s="675"/>
      <c r="H607" s="675"/>
      <c r="I607" s="675"/>
      <c r="J607" s="675"/>
      <c r="K607" s="675"/>
      <c r="L607" s="675"/>
      <c r="M607" s="675"/>
      <c r="N607" s="675"/>
    </row>
    <row r="608" spans="1:14" s="436" customFormat="1">
      <c r="A608" s="676"/>
      <c r="B608" s="676"/>
      <c r="C608" s="676"/>
      <c r="D608" s="676"/>
      <c r="E608" s="675"/>
      <c r="F608" s="675"/>
      <c r="G608" s="675"/>
      <c r="H608" s="675"/>
      <c r="I608" s="675"/>
      <c r="J608" s="675"/>
      <c r="K608" s="675"/>
      <c r="L608" s="675"/>
      <c r="M608" s="675"/>
      <c r="N608" s="675"/>
    </row>
    <row r="609" spans="1:14" s="436" customFormat="1">
      <c r="A609" s="676"/>
      <c r="B609" s="676"/>
      <c r="C609" s="676"/>
      <c r="D609" s="676"/>
      <c r="E609" s="675"/>
      <c r="F609" s="675"/>
      <c r="G609" s="675"/>
      <c r="H609" s="675"/>
      <c r="I609" s="675"/>
      <c r="J609" s="675"/>
      <c r="K609" s="675"/>
      <c r="L609" s="675"/>
      <c r="M609" s="675"/>
      <c r="N609" s="675"/>
    </row>
    <row r="610" spans="1:14" s="436" customFormat="1">
      <c r="A610" s="676"/>
      <c r="B610" s="676"/>
      <c r="C610" s="676"/>
      <c r="D610" s="676"/>
      <c r="E610" s="675"/>
      <c r="F610" s="675"/>
      <c r="G610" s="675"/>
      <c r="H610" s="675"/>
      <c r="I610" s="675"/>
      <c r="J610" s="675"/>
      <c r="K610" s="675"/>
      <c r="L610" s="675"/>
      <c r="M610" s="675"/>
      <c r="N610" s="675"/>
    </row>
    <row r="611" spans="1:14" s="436" customFormat="1">
      <c r="A611" s="676"/>
      <c r="B611" s="676"/>
      <c r="C611" s="676"/>
      <c r="D611" s="676"/>
      <c r="E611" s="675"/>
      <c r="F611" s="675"/>
      <c r="G611" s="675"/>
      <c r="H611" s="675"/>
      <c r="I611" s="675"/>
      <c r="J611" s="675"/>
      <c r="K611" s="675"/>
      <c r="L611" s="675"/>
      <c r="M611" s="675"/>
      <c r="N611" s="675"/>
    </row>
    <row r="612" spans="1:14" s="436" customFormat="1">
      <c r="A612" s="676"/>
      <c r="B612" s="676"/>
      <c r="C612" s="676"/>
      <c r="D612" s="676"/>
      <c r="E612" s="675"/>
      <c r="F612" s="675"/>
      <c r="G612" s="675"/>
      <c r="H612" s="675"/>
      <c r="I612" s="675"/>
      <c r="J612" s="675"/>
      <c r="K612" s="675"/>
      <c r="L612" s="675"/>
      <c r="M612" s="675"/>
      <c r="N612" s="675"/>
    </row>
    <row r="613" spans="1:14" s="436" customFormat="1">
      <c r="A613" s="676"/>
      <c r="B613" s="676"/>
      <c r="C613" s="676"/>
      <c r="D613" s="676"/>
      <c r="E613" s="675"/>
      <c r="F613" s="675"/>
      <c r="G613" s="675"/>
      <c r="H613" s="675"/>
      <c r="I613" s="675"/>
      <c r="J613" s="675"/>
      <c r="K613" s="675"/>
      <c r="L613" s="675"/>
      <c r="M613" s="675"/>
      <c r="N613" s="675"/>
    </row>
    <row r="614" spans="1:14" s="436" customFormat="1">
      <c r="A614" s="676"/>
      <c r="B614" s="676"/>
      <c r="C614" s="676"/>
      <c r="D614" s="676"/>
      <c r="E614" s="675"/>
      <c r="F614" s="675"/>
      <c r="G614" s="675"/>
      <c r="H614" s="675"/>
      <c r="I614" s="675"/>
      <c r="J614" s="675"/>
      <c r="K614" s="675"/>
      <c r="L614" s="675"/>
      <c r="M614" s="675"/>
      <c r="N614" s="675"/>
    </row>
    <row r="615" spans="1:14" s="436" customFormat="1">
      <c r="A615" s="676"/>
      <c r="B615" s="676"/>
      <c r="C615" s="676"/>
      <c r="D615" s="676"/>
      <c r="E615" s="675"/>
      <c r="F615" s="675"/>
      <c r="G615" s="675"/>
      <c r="H615" s="675"/>
      <c r="I615" s="675"/>
      <c r="J615" s="675"/>
      <c r="K615" s="675"/>
      <c r="L615" s="675"/>
      <c r="M615" s="675"/>
      <c r="N615" s="675"/>
    </row>
    <row r="616" spans="1:14" s="436" customFormat="1">
      <c r="A616" s="676"/>
      <c r="B616" s="676"/>
      <c r="C616" s="676"/>
      <c r="D616" s="676"/>
      <c r="E616" s="675"/>
      <c r="F616" s="675"/>
      <c r="G616" s="675"/>
      <c r="H616" s="675"/>
      <c r="I616" s="675"/>
      <c r="J616" s="675"/>
      <c r="K616" s="675"/>
      <c r="L616" s="675"/>
      <c r="M616" s="675"/>
      <c r="N616" s="675"/>
    </row>
    <row r="617" spans="1:14" s="436" customFormat="1">
      <c r="A617" s="676"/>
      <c r="B617" s="676"/>
      <c r="C617" s="676"/>
      <c r="D617" s="676"/>
      <c r="E617" s="675"/>
      <c r="F617" s="675"/>
      <c r="G617" s="675"/>
      <c r="H617" s="675"/>
      <c r="I617" s="675"/>
      <c r="J617" s="675"/>
      <c r="K617" s="675"/>
      <c r="L617" s="675"/>
      <c r="M617" s="675"/>
      <c r="N617" s="675"/>
    </row>
    <row r="618" spans="1:14" s="436" customFormat="1">
      <c r="A618" s="676"/>
      <c r="B618" s="676"/>
      <c r="C618" s="676"/>
      <c r="D618" s="676"/>
      <c r="E618" s="675"/>
      <c r="F618" s="675"/>
      <c r="G618" s="675"/>
      <c r="H618" s="675"/>
      <c r="I618" s="675"/>
      <c r="J618" s="675"/>
      <c r="K618" s="675"/>
      <c r="L618" s="675"/>
      <c r="M618" s="675"/>
      <c r="N618" s="675"/>
    </row>
    <row r="619" spans="1:14" s="436" customFormat="1">
      <c r="A619" s="676"/>
      <c r="B619" s="676"/>
      <c r="C619" s="676"/>
      <c r="D619" s="676"/>
      <c r="E619" s="675"/>
      <c r="F619" s="675"/>
      <c r="G619" s="675"/>
      <c r="H619" s="675"/>
      <c r="I619" s="675"/>
      <c r="J619" s="675"/>
      <c r="K619" s="675"/>
      <c r="L619" s="675"/>
      <c r="M619" s="675"/>
      <c r="N619" s="675"/>
    </row>
    <row r="620" spans="1:14" s="436" customFormat="1">
      <c r="A620" s="676"/>
      <c r="B620" s="676"/>
      <c r="C620" s="676"/>
      <c r="D620" s="676"/>
      <c r="E620" s="675"/>
      <c r="F620" s="675"/>
      <c r="G620" s="675"/>
      <c r="H620" s="675"/>
      <c r="I620" s="675"/>
      <c r="J620" s="675"/>
      <c r="K620" s="675"/>
      <c r="L620" s="675"/>
      <c r="M620" s="675"/>
      <c r="N620" s="675"/>
    </row>
    <row r="621" spans="1:14" s="436" customFormat="1">
      <c r="A621" s="676"/>
      <c r="B621" s="676"/>
      <c r="C621" s="676"/>
      <c r="D621" s="676"/>
      <c r="E621" s="675"/>
      <c r="F621" s="675"/>
      <c r="G621" s="675"/>
      <c r="H621" s="675"/>
      <c r="I621" s="675"/>
      <c r="J621" s="675"/>
      <c r="K621" s="675"/>
      <c r="L621" s="675"/>
      <c r="M621" s="675"/>
      <c r="N621" s="675"/>
    </row>
    <row r="622" spans="1:14" s="436" customFormat="1">
      <c r="A622" s="676"/>
      <c r="B622" s="676"/>
      <c r="C622" s="676"/>
      <c r="D622" s="676"/>
      <c r="E622" s="675"/>
      <c r="F622" s="675"/>
      <c r="G622" s="675"/>
      <c r="H622" s="675"/>
      <c r="I622" s="675"/>
      <c r="J622" s="675"/>
      <c r="K622" s="675"/>
      <c r="L622" s="675"/>
      <c r="M622" s="675"/>
      <c r="N622" s="675"/>
    </row>
    <row r="623" spans="1:14" s="436" customFormat="1">
      <c r="A623" s="676"/>
      <c r="B623" s="676"/>
      <c r="C623" s="676"/>
      <c r="D623" s="676"/>
      <c r="E623" s="675"/>
      <c r="F623" s="675"/>
      <c r="G623" s="675"/>
      <c r="H623" s="675"/>
      <c r="I623" s="675"/>
      <c r="J623" s="675"/>
      <c r="K623" s="675"/>
      <c r="L623" s="675"/>
      <c r="M623" s="675"/>
      <c r="N623" s="675"/>
    </row>
    <row r="624" spans="1:14" s="436" customFormat="1">
      <c r="A624" s="676"/>
      <c r="B624" s="676"/>
      <c r="C624" s="676"/>
      <c r="D624" s="676"/>
      <c r="E624" s="675"/>
      <c r="F624" s="675"/>
      <c r="G624" s="675"/>
      <c r="H624" s="675"/>
      <c r="I624" s="675"/>
      <c r="J624" s="675"/>
      <c r="K624" s="675"/>
      <c r="L624" s="675"/>
      <c r="M624" s="675"/>
      <c r="N624" s="675"/>
    </row>
    <row r="625" spans="1:14" s="436" customFormat="1">
      <c r="A625" s="676"/>
      <c r="B625" s="676"/>
      <c r="C625" s="676"/>
      <c r="D625" s="676"/>
      <c r="E625" s="675"/>
      <c r="F625" s="675"/>
      <c r="G625" s="675"/>
      <c r="H625" s="675"/>
      <c r="I625" s="675"/>
      <c r="J625" s="675"/>
      <c r="K625" s="675"/>
      <c r="L625" s="675"/>
      <c r="M625" s="675"/>
      <c r="N625" s="675"/>
    </row>
    <row r="626" spans="1:14" s="436" customFormat="1">
      <c r="A626" s="676"/>
      <c r="B626" s="676"/>
      <c r="C626" s="676"/>
      <c r="D626" s="676"/>
      <c r="E626" s="675"/>
      <c r="F626" s="675"/>
      <c r="G626" s="675"/>
      <c r="H626" s="675"/>
      <c r="I626" s="675"/>
      <c r="J626" s="675"/>
      <c r="K626" s="675"/>
      <c r="L626" s="675"/>
      <c r="M626" s="675"/>
      <c r="N626" s="675"/>
    </row>
    <row r="627" spans="1:14" s="436" customFormat="1">
      <c r="A627" s="676"/>
      <c r="B627" s="676"/>
      <c r="C627" s="676"/>
      <c r="D627" s="676"/>
      <c r="E627" s="675"/>
      <c r="F627" s="675"/>
      <c r="G627" s="675"/>
      <c r="H627" s="675"/>
      <c r="I627" s="675"/>
      <c r="J627" s="675"/>
      <c r="K627" s="675"/>
      <c r="L627" s="675"/>
      <c r="M627" s="675"/>
      <c r="N627" s="675"/>
    </row>
    <row r="628" spans="1:14" s="436" customFormat="1">
      <c r="A628" s="676"/>
      <c r="B628" s="676"/>
      <c r="C628" s="676"/>
      <c r="D628" s="676"/>
      <c r="E628" s="675"/>
      <c r="F628" s="675"/>
      <c r="G628" s="675"/>
      <c r="H628" s="675"/>
      <c r="I628" s="675"/>
      <c r="J628" s="675"/>
      <c r="K628" s="675"/>
      <c r="L628" s="675"/>
      <c r="M628" s="675"/>
      <c r="N628" s="675"/>
    </row>
    <row r="629" spans="1:14" s="436" customFormat="1">
      <c r="A629" s="676"/>
      <c r="B629" s="676"/>
      <c r="C629" s="676"/>
      <c r="D629" s="676"/>
      <c r="E629" s="675"/>
      <c r="F629" s="675"/>
      <c r="G629" s="675"/>
      <c r="H629" s="675"/>
      <c r="I629" s="675"/>
      <c r="J629" s="675"/>
      <c r="K629" s="675"/>
      <c r="L629" s="675"/>
      <c r="M629" s="675"/>
      <c r="N629" s="675"/>
    </row>
    <row r="630" spans="1:14" s="436" customFormat="1">
      <c r="A630" s="676"/>
      <c r="B630" s="676"/>
      <c r="C630" s="676"/>
      <c r="D630" s="676"/>
      <c r="E630" s="675"/>
      <c r="F630" s="675"/>
      <c r="G630" s="675"/>
      <c r="H630" s="675"/>
      <c r="I630" s="675"/>
      <c r="J630" s="675"/>
      <c r="K630" s="675"/>
      <c r="L630" s="675"/>
      <c r="M630" s="675"/>
      <c r="N630" s="675"/>
    </row>
    <row r="631" spans="1:14" s="436" customFormat="1">
      <c r="A631" s="676"/>
      <c r="B631" s="676"/>
      <c r="C631" s="676"/>
      <c r="D631" s="676"/>
      <c r="E631" s="675"/>
      <c r="F631" s="675"/>
      <c r="G631" s="675"/>
      <c r="H631" s="675"/>
      <c r="I631" s="675"/>
      <c r="J631" s="675"/>
      <c r="K631" s="675"/>
      <c r="L631" s="675"/>
      <c r="M631" s="675"/>
      <c r="N631" s="675"/>
    </row>
    <row r="632" spans="1:14" s="436" customFormat="1">
      <c r="A632" s="676"/>
      <c r="B632" s="676"/>
      <c r="C632" s="676"/>
      <c r="D632" s="676"/>
      <c r="E632" s="675"/>
      <c r="F632" s="675"/>
      <c r="G632" s="675"/>
      <c r="H632" s="675"/>
      <c r="I632" s="675"/>
      <c r="J632" s="675"/>
      <c r="K632" s="675"/>
      <c r="L632" s="675"/>
      <c r="M632" s="675"/>
      <c r="N632" s="675"/>
    </row>
    <row r="633" spans="1:14" s="436" customFormat="1">
      <c r="A633" s="676"/>
      <c r="B633" s="676"/>
      <c r="C633" s="676"/>
      <c r="D633" s="676"/>
      <c r="E633" s="675"/>
      <c r="F633" s="675"/>
      <c r="G633" s="675"/>
      <c r="H633" s="675"/>
      <c r="I633" s="675"/>
      <c r="J633" s="675"/>
      <c r="K633" s="675"/>
      <c r="L633" s="675"/>
      <c r="M633" s="675"/>
      <c r="N633" s="675"/>
    </row>
    <row r="634" spans="1:14" s="436" customFormat="1">
      <c r="A634" s="676"/>
      <c r="B634" s="676"/>
      <c r="C634" s="676"/>
      <c r="D634" s="676"/>
      <c r="E634" s="675"/>
      <c r="F634" s="675"/>
      <c r="G634" s="675"/>
      <c r="H634" s="675"/>
      <c r="I634" s="675"/>
      <c r="J634" s="675"/>
      <c r="K634" s="675"/>
      <c r="L634" s="675"/>
      <c r="M634" s="675"/>
      <c r="N634" s="675"/>
    </row>
    <row r="635" spans="1:14" s="436" customFormat="1">
      <c r="A635" s="676"/>
      <c r="B635" s="676"/>
      <c r="C635" s="676"/>
      <c r="D635" s="676"/>
      <c r="E635" s="675"/>
      <c r="F635" s="675"/>
      <c r="G635" s="675"/>
      <c r="H635" s="675"/>
      <c r="I635" s="675"/>
      <c r="J635" s="675"/>
      <c r="K635" s="675"/>
      <c r="L635" s="675"/>
      <c r="M635" s="675"/>
      <c r="N635" s="675"/>
    </row>
    <row r="636" spans="1:14" s="436" customFormat="1">
      <c r="A636" s="676"/>
      <c r="B636" s="676"/>
      <c r="C636" s="676"/>
      <c r="D636" s="676"/>
      <c r="E636" s="675"/>
      <c r="F636" s="675"/>
      <c r="G636" s="675"/>
      <c r="H636" s="675"/>
      <c r="I636" s="675"/>
      <c r="J636" s="675"/>
      <c r="K636" s="675"/>
      <c r="L636" s="675"/>
      <c r="M636" s="675"/>
      <c r="N636" s="675"/>
    </row>
    <row r="637" spans="1:14" s="436" customFormat="1">
      <c r="A637" s="676"/>
      <c r="B637" s="676"/>
      <c r="C637" s="676"/>
      <c r="D637" s="676"/>
      <c r="E637" s="675"/>
      <c r="F637" s="675"/>
      <c r="G637" s="675"/>
      <c r="H637" s="675"/>
      <c r="I637" s="675"/>
      <c r="J637" s="675"/>
      <c r="K637" s="675"/>
      <c r="L637" s="675"/>
      <c r="M637" s="675"/>
      <c r="N637" s="675"/>
    </row>
    <row r="638" spans="1:14" s="436" customFormat="1">
      <c r="A638" s="676"/>
      <c r="B638" s="676"/>
      <c r="C638" s="676"/>
      <c r="D638" s="676"/>
      <c r="E638" s="675"/>
      <c r="F638" s="675"/>
      <c r="G638" s="675"/>
      <c r="H638" s="675"/>
      <c r="I638" s="675"/>
      <c r="J638" s="675"/>
      <c r="K638" s="675"/>
      <c r="L638" s="675"/>
      <c r="M638" s="675"/>
      <c r="N638" s="675"/>
    </row>
    <row r="639" spans="1:14" s="436" customFormat="1">
      <c r="A639" s="676"/>
      <c r="B639" s="676"/>
      <c r="C639" s="676"/>
      <c r="D639" s="676"/>
      <c r="E639" s="675"/>
      <c r="F639" s="675"/>
      <c r="G639" s="675"/>
      <c r="H639" s="675"/>
      <c r="I639" s="675"/>
      <c r="J639" s="675"/>
      <c r="K639" s="675"/>
      <c r="L639" s="675"/>
      <c r="M639" s="675"/>
      <c r="N639" s="675"/>
    </row>
    <row r="640" spans="1:14" s="436" customFormat="1">
      <c r="A640" s="676"/>
      <c r="B640" s="676"/>
      <c r="C640" s="676"/>
      <c r="D640" s="676"/>
      <c r="E640" s="675"/>
      <c r="F640" s="675"/>
      <c r="G640" s="675"/>
      <c r="H640" s="675"/>
      <c r="I640" s="675"/>
      <c r="J640" s="675"/>
      <c r="K640" s="675"/>
      <c r="L640" s="675"/>
      <c r="M640" s="675"/>
      <c r="N640" s="675"/>
    </row>
    <row r="641" spans="1:14" s="436" customFormat="1">
      <c r="A641" s="676"/>
      <c r="B641" s="676"/>
      <c r="C641" s="676"/>
      <c r="D641" s="676"/>
      <c r="E641" s="675"/>
      <c r="F641" s="675"/>
      <c r="G641" s="675"/>
      <c r="H641" s="675"/>
      <c r="I641" s="675"/>
      <c r="J641" s="675"/>
      <c r="K641" s="675"/>
      <c r="L641" s="675"/>
      <c r="M641" s="675"/>
      <c r="N641" s="675"/>
    </row>
    <row r="642" spans="1:14" s="436" customFormat="1">
      <c r="A642" s="676"/>
      <c r="B642" s="676"/>
      <c r="C642" s="676"/>
      <c r="D642" s="676"/>
      <c r="E642" s="675"/>
      <c r="F642" s="675"/>
      <c r="G642" s="675"/>
      <c r="H642" s="675"/>
      <c r="I642" s="675"/>
      <c r="J642" s="675"/>
      <c r="K642" s="675"/>
      <c r="L642" s="675"/>
      <c r="M642" s="675"/>
      <c r="N642" s="675"/>
    </row>
    <row r="643" spans="1:14" s="436" customFormat="1">
      <c r="A643" s="676"/>
      <c r="B643" s="676"/>
      <c r="C643" s="676"/>
      <c r="D643" s="676"/>
      <c r="E643" s="675"/>
      <c r="F643" s="675"/>
      <c r="G643" s="675"/>
      <c r="H643" s="675"/>
      <c r="I643" s="675"/>
      <c r="J643" s="675"/>
      <c r="K643" s="675"/>
      <c r="L643" s="675"/>
      <c r="M643" s="675"/>
      <c r="N643" s="675"/>
    </row>
    <row r="644" spans="1:14" s="436" customFormat="1">
      <c r="A644" s="676"/>
      <c r="B644" s="676"/>
      <c r="C644" s="676"/>
      <c r="D644" s="676"/>
      <c r="E644" s="675"/>
      <c r="F644" s="675"/>
      <c r="G644" s="675"/>
      <c r="H644" s="675"/>
      <c r="I644" s="675"/>
      <c r="J644" s="675"/>
      <c r="K644" s="675"/>
      <c r="L644" s="675"/>
      <c r="M644" s="675"/>
      <c r="N644" s="675"/>
    </row>
    <row r="645" spans="1:14" s="436" customFormat="1">
      <c r="A645" s="676"/>
      <c r="B645" s="676"/>
      <c r="C645" s="676"/>
      <c r="D645" s="676"/>
      <c r="E645" s="675"/>
      <c r="F645" s="675"/>
      <c r="G645" s="675"/>
      <c r="H645" s="675"/>
      <c r="I645" s="675"/>
      <c r="J645" s="675"/>
      <c r="K645" s="675"/>
      <c r="L645" s="675"/>
      <c r="M645" s="675"/>
      <c r="N645" s="675"/>
    </row>
    <row r="646" spans="1:14" s="436" customFormat="1">
      <c r="A646" s="676"/>
      <c r="B646" s="676"/>
      <c r="C646" s="676"/>
      <c r="D646" s="676"/>
      <c r="E646" s="675"/>
      <c r="F646" s="675"/>
      <c r="G646" s="675"/>
      <c r="H646" s="675"/>
      <c r="I646" s="675"/>
      <c r="J646" s="675"/>
      <c r="K646" s="675"/>
      <c r="L646" s="675"/>
      <c r="M646" s="675"/>
      <c r="N646" s="675"/>
    </row>
    <row r="647" spans="1:14" s="436" customFormat="1">
      <c r="A647" s="676"/>
      <c r="B647" s="676"/>
      <c r="C647" s="676"/>
      <c r="D647" s="676"/>
      <c r="E647" s="675"/>
      <c r="F647" s="675"/>
      <c r="G647" s="675"/>
      <c r="H647" s="675"/>
      <c r="I647" s="675"/>
      <c r="J647" s="675"/>
      <c r="K647" s="675"/>
      <c r="L647" s="675"/>
      <c r="M647" s="675"/>
      <c r="N647" s="675"/>
    </row>
    <row r="648" spans="1:14" s="436" customFormat="1">
      <c r="A648" s="676"/>
      <c r="B648" s="676"/>
      <c r="C648" s="676"/>
      <c r="D648" s="676"/>
      <c r="E648" s="675"/>
      <c r="F648" s="675"/>
      <c r="G648" s="675"/>
      <c r="H648" s="675"/>
      <c r="I648" s="675"/>
      <c r="J648" s="675"/>
      <c r="K648" s="675"/>
      <c r="L648" s="675"/>
      <c r="M648" s="675"/>
      <c r="N648" s="675"/>
    </row>
    <row r="649" spans="1:14" s="436" customFormat="1">
      <c r="A649" s="676"/>
      <c r="B649" s="676"/>
      <c r="C649" s="676"/>
      <c r="D649" s="676"/>
      <c r="E649" s="675"/>
      <c r="F649" s="675"/>
      <c r="G649" s="675"/>
      <c r="H649" s="675"/>
      <c r="I649" s="675"/>
      <c r="J649" s="675"/>
      <c r="K649" s="675"/>
      <c r="L649" s="675"/>
      <c r="M649" s="675"/>
      <c r="N649" s="675"/>
    </row>
    <row r="650" spans="1:14" s="436" customFormat="1">
      <c r="A650" s="676"/>
      <c r="B650" s="676"/>
      <c r="C650" s="676"/>
      <c r="D650" s="676"/>
      <c r="E650" s="675"/>
      <c r="F650" s="675"/>
      <c r="G650" s="675"/>
      <c r="H650" s="675"/>
      <c r="I650" s="675"/>
      <c r="J650" s="675"/>
      <c r="K650" s="675"/>
      <c r="L650" s="675"/>
      <c r="M650" s="675"/>
      <c r="N650" s="675"/>
    </row>
    <row r="651" spans="1:14" s="436" customFormat="1">
      <c r="A651" s="676"/>
      <c r="B651" s="676"/>
      <c r="C651" s="676"/>
      <c r="D651" s="676"/>
      <c r="E651" s="675"/>
      <c r="F651" s="675"/>
      <c r="G651" s="675"/>
      <c r="H651" s="675"/>
      <c r="I651" s="675"/>
      <c r="J651" s="675"/>
      <c r="K651" s="675"/>
      <c r="L651" s="675"/>
      <c r="M651" s="675"/>
      <c r="N651" s="675"/>
    </row>
    <row r="652" spans="1:14" s="436" customFormat="1">
      <c r="A652" s="676"/>
      <c r="B652" s="676"/>
      <c r="C652" s="676"/>
      <c r="D652" s="676"/>
      <c r="E652" s="675"/>
      <c r="F652" s="675"/>
      <c r="G652" s="675"/>
      <c r="H652" s="675"/>
      <c r="I652" s="675"/>
      <c r="J652" s="675"/>
      <c r="K652" s="675"/>
      <c r="L652" s="675"/>
      <c r="M652" s="675"/>
      <c r="N652" s="675"/>
    </row>
    <row r="653" spans="1:14" s="436" customFormat="1">
      <c r="A653" s="676"/>
      <c r="B653" s="676"/>
      <c r="C653" s="676"/>
      <c r="D653" s="676"/>
      <c r="E653" s="675"/>
      <c r="F653" s="675"/>
      <c r="G653" s="675"/>
      <c r="H653" s="675"/>
      <c r="I653" s="675"/>
      <c r="J653" s="675"/>
      <c r="K653" s="675"/>
      <c r="L653" s="675"/>
      <c r="M653" s="675"/>
      <c r="N653" s="675"/>
    </row>
    <row r="654" spans="1:14" s="436" customFormat="1">
      <c r="A654" s="676"/>
      <c r="B654" s="676"/>
      <c r="C654" s="676"/>
      <c r="D654" s="676"/>
      <c r="E654" s="675"/>
      <c r="F654" s="675"/>
      <c r="G654" s="675"/>
      <c r="H654" s="675"/>
      <c r="I654" s="675"/>
      <c r="J654" s="675"/>
      <c r="K654" s="675"/>
      <c r="L654" s="675"/>
      <c r="M654" s="675"/>
      <c r="N654" s="675"/>
    </row>
    <row r="655" spans="1:14" s="436" customFormat="1">
      <c r="A655" s="676"/>
      <c r="B655" s="676"/>
      <c r="C655" s="676"/>
      <c r="D655" s="676"/>
      <c r="E655" s="675"/>
      <c r="F655" s="675"/>
      <c r="G655" s="675"/>
      <c r="H655" s="675"/>
      <c r="I655" s="675"/>
      <c r="J655" s="675"/>
      <c r="K655" s="675"/>
      <c r="L655" s="675"/>
      <c r="M655" s="675"/>
      <c r="N655" s="675"/>
    </row>
    <row r="656" spans="1:14" s="436" customFormat="1">
      <c r="A656" s="676"/>
      <c r="B656" s="676"/>
      <c r="C656" s="676"/>
      <c r="D656" s="676"/>
      <c r="E656" s="675"/>
      <c r="F656" s="675"/>
      <c r="G656" s="675"/>
      <c r="H656" s="675"/>
      <c r="I656" s="675"/>
      <c r="J656" s="675"/>
      <c r="K656" s="675"/>
      <c r="L656" s="675"/>
      <c r="M656" s="675"/>
      <c r="N656" s="675"/>
    </row>
    <row r="657" spans="1:14" s="436" customFormat="1">
      <c r="A657" s="676"/>
      <c r="B657" s="676"/>
      <c r="C657" s="676"/>
      <c r="D657" s="676"/>
      <c r="E657" s="675"/>
      <c r="F657" s="675"/>
      <c r="G657" s="675"/>
      <c r="H657" s="675"/>
      <c r="I657" s="675"/>
      <c r="J657" s="675"/>
      <c r="K657" s="675"/>
      <c r="L657" s="675"/>
      <c r="M657" s="675"/>
      <c r="N657" s="675"/>
    </row>
    <row r="658" spans="1:14" s="436" customFormat="1">
      <c r="A658" s="676"/>
      <c r="B658" s="676"/>
      <c r="C658" s="676"/>
      <c r="D658" s="676"/>
      <c r="E658" s="675"/>
      <c r="F658" s="675"/>
      <c r="G658" s="675"/>
      <c r="H658" s="675"/>
      <c r="I658" s="675"/>
      <c r="J658" s="675"/>
      <c r="K658" s="675"/>
      <c r="L658" s="675"/>
      <c r="M658" s="675"/>
      <c r="N658" s="675"/>
    </row>
    <row r="659" spans="1:14" s="436" customFormat="1">
      <c r="A659" s="676"/>
      <c r="B659" s="676"/>
      <c r="C659" s="676"/>
      <c r="D659" s="676"/>
      <c r="E659" s="675"/>
      <c r="F659" s="675"/>
      <c r="G659" s="675"/>
      <c r="H659" s="675"/>
      <c r="I659" s="675"/>
      <c r="J659" s="675"/>
      <c r="K659" s="675"/>
      <c r="L659" s="675"/>
      <c r="M659" s="675"/>
      <c r="N659" s="675"/>
    </row>
    <row r="660" spans="1:14" s="436" customFormat="1">
      <c r="A660" s="676"/>
      <c r="B660" s="676"/>
      <c r="C660" s="676"/>
      <c r="D660" s="676"/>
      <c r="E660" s="675"/>
      <c r="F660" s="675"/>
      <c r="G660" s="675"/>
      <c r="H660" s="675"/>
      <c r="I660" s="675"/>
      <c r="J660" s="675"/>
      <c r="K660" s="675"/>
      <c r="L660" s="675"/>
      <c r="M660" s="675"/>
      <c r="N660" s="675"/>
    </row>
    <row r="661" spans="1:14" s="436" customFormat="1">
      <c r="A661" s="676"/>
      <c r="B661" s="676"/>
      <c r="C661" s="676"/>
      <c r="D661" s="676"/>
      <c r="E661" s="675"/>
      <c r="F661" s="675"/>
      <c r="G661" s="675"/>
      <c r="H661" s="675"/>
      <c r="I661" s="675"/>
      <c r="J661" s="675"/>
      <c r="K661" s="675"/>
      <c r="L661" s="675"/>
      <c r="M661" s="675"/>
      <c r="N661" s="675"/>
    </row>
    <row r="662" spans="1:14" s="436" customFormat="1">
      <c r="A662" s="676"/>
      <c r="B662" s="676"/>
      <c r="C662" s="676"/>
      <c r="D662" s="676"/>
      <c r="E662" s="675"/>
      <c r="F662" s="675"/>
      <c r="G662" s="675"/>
      <c r="H662" s="675"/>
      <c r="I662" s="675"/>
      <c r="J662" s="675"/>
      <c r="K662" s="675"/>
      <c r="L662" s="675"/>
      <c r="M662" s="675"/>
      <c r="N662" s="675"/>
    </row>
    <row r="663" spans="1:14" s="436" customFormat="1">
      <c r="A663" s="676"/>
      <c r="B663" s="676"/>
      <c r="C663" s="676"/>
      <c r="D663" s="676"/>
      <c r="E663" s="675"/>
      <c r="F663" s="675"/>
      <c r="G663" s="675"/>
      <c r="H663" s="675"/>
      <c r="I663" s="675"/>
      <c r="J663" s="675"/>
      <c r="K663" s="675"/>
      <c r="L663" s="675"/>
      <c r="M663" s="675"/>
      <c r="N663" s="675"/>
    </row>
    <row r="664" spans="1:14" s="436" customFormat="1">
      <c r="A664" s="676"/>
      <c r="B664" s="676"/>
      <c r="C664" s="676"/>
      <c r="D664" s="676"/>
      <c r="E664" s="675"/>
      <c r="F664" s="675"/>
      <c r="G664" s="675"/>
      <c r="H664" s="675"/>
      <c r="I664" s="675"/>
      <c r="J664" s="675"/>
      <c r="K664" s="675"/>
      <c r="L664" s="675"/>
      <c r="M664" s="675"/>
      <c r="N664" s="675"/>
    </row>
    <row r="665" spans="1:14" s="436" customFormat="1">
      <c r="A665" s="676"/>
      <c r="B665" s="676"/>
      <c r="C665" s="676"/>
      <c r="D665" s="676"/>
      <c r="E665" s="675"/>
      <c r="F665" s="675"/>
      <c r="G665" s="675"/>
      <c r="H665" s="675"/>
      <c r="I665" s="675"/>
      <c r="J665" s="675"/>
      <c r="K665" s="675"/>
      <c r="L665" s="675"/>
      <c r="M665" s="675"/>
      <c r="N665" s="675"/>
    </row>
    <row r="666" spans="1:14" s="436" customFormat="1">
      <c r="A666" s="676"/>
      <c r="B666" s="676"/>
      <c r="C666" s="676"/>
      <c r="D666" s="676"/>
      <c r="E666" s="675"/>
      <c r="F666" s="675"/>
      <c r="G666" s="675"/>
      <c r="H666" s="675"/>
      <c r="I666" s="675"/>
      <c r="J666" s="675"/>
      <c r="K666" s="675"/>
      <c r="L666" s="675"/>
      <c r="M666" s="675"/>
      <c r="N666" s="675"/>
    </row>
    <row r="667" spans="1:14" s="436" customFormat="1">
      <c r="A667" s="676"/>
      <c r="B667" s="676"/>
      <c r="C667" s="676"/>
      <c r="D667" s="676"/>
      <c r="E667" s="675"/>
      <c r="F667" s="675"/>
      <c r="G667" s="675"/>
      <c r="H667" s="675"/>
      <c r="I667" s="675"/>
      <c r="J667" s="675"/>
      <c r="K667" s="675"/>
      <c r="L667" s="675"/>
      <c r="M667" s="675"/>
      <c r="N667" s="675"/>
    </row>
    <row r="668" spans="1:14" s="436" customFormat="1">
      <c r="A668" s="676"/>
      <c r="B668" s="676"/>
      <c r="C668" s="676"/>
      <c r="D668" s="676"/>
      <c r="E668" s="675"/>
      <c r="F668" s="675"/>
      <c r="G668" s="675"/>
      <c r="H668" s="675"/>
      <c r="I668" s="675"/>
      <c r="J668" s="675"/>
      <c r="K668" s="675"/>
      <c r="L668" s="675"/>
      <c r="M668" s="675"/>
      <c r="N668" s="675"/>
    </row>
    <row r="669" spans="1:14" s="436" customFormat="1">
      <c r="A669" s="676"/>
      <c r="B669" s="676"/>
      <c r="C669" s="676"/>
      <c r="D669" s="676"/>
      <c r="E669" s="675"/>
      <c r="F669" s="675"/>
      <c r="G669" s="675"/>
      <c r="H669" s="675"/>
      <c r="I669" s="675"/>
      <c r="J669" s="675"/>
      <c r="K669" s="675"/>
      <c r="L669" s="675"/>
      <c r="M669" s="675"/>
      <c r="N669" s="675"/>
    </row>
    <row r="670" spans="1:14" s="436" customFormat="1">
      <c r="A670" s="676"/>
      <c r="B670" s="676"/>
      <c r="C670" s="676"/>
      <c r="D670" s="676"/>
      <c r="E670" s="675"/>
      <c r="F670" s="675"/>
      <c r="G670" s="675"/>
      <c r="H670" s="675"/>
      <c r="I670" s="675"/>
      <c r="J670" s="675"/>
      <c r="K670" s="675"/>
      <c r="L670" s="675"/>
      <c r="M670" s="675"/>
      <c r="N670" s="675"/>
    </row>
    <row r="671" spans="1:14" s="436" customFormat="1">
      <c r="A671" s="676"/>
      <c r="B671" s="676"/>
      <c r="C671" s="676"/>
      <c r="D671" s="676"/>
      <c r="E671" s="675"/>
      <c r="F671" s="675"/>
      <c r="G671" s="675"/>
      <c r="H671" s="675"/>
      <c r="I671" s="675"/>
      <c r="J671" s="675"/>
      <c r="K671" s="675"/>
      <c r="L671" s="675"/>
      <c r="M671" s="675"/>
      <c r="N671" s="675"/>
    </row>
    <row r="672" spans="1:14" s="436" customFormat="1">
      <c r="A672" s="676"/>
      <c r="B672" s="676"/>
      <c r="C672" s="676"/>
      <c r="D672" s="676"/>
      <c r="E672" s="675"/>
      <c r="F672" s="675"/>
      <c r="G672" s="675"/>
      <c r="H672" s="675"/>
      <c r="I672" s="675"/>
      <c r="J672" s="675"/>
      <c r="K672" s="675"/>
      <c r="L672" s="675"/>
      <c r="M672" s="675"/>
      <c r="N672" s="675"/>
    </row>
    <row r="673" spans="1:14" s="436" customFormat="1">
      <c r="A673" s="676"/>
      <c r="B673" s="676"/>
      <c r="C673" s="676"/>
      <c r="D673" s="676"/>
      <c r="E673" s="675"/>
      <c r="F673" s="675"/>
      <c r="G673" s="675"/>
      <c r="H673" s="675"/>
      <c r="I673" s="675"/>
      <c r="J673" s="675"/>
      <c r="K673" s="675"/>
      <c r="L673" s="675"/>
      <c r="M673" s="675"/>
      <c r="N673" s="675"/>
    </row>
    <row r="674" spans="1:14" s="436" customFormat="1">
      <c r="A674" s="676"/>
      <c r="B674" s="676"/>
      <c r="C674" s="676"/>
      <c r="D674" s="676"/>
      <c r="E674" s="675"/>
      <c r="F674" s="675"/>
      <c r="G674" s="675"/>
      <c r="H674" s="675"/>
      <c r="I674" s="675"/>
      <c r="J674" s="675"/>
      <c r="K674" s="675"/>
      <c r="L674" s="675"/>
      <c r="M674" s="675"/>
      <c r="N674" s="675"/>
    </row>
    <row r="675" spans="1:14" s="436" customFormat="1">
      <c r="A675" s="676"/>
      <c r="B675" s="676"/>
      <c r="C675" s="676"/>
      <c r="D675" s="676"/>
      <c r="E675" s="675"/>
      <c r="F675" s="675"/>
      <c r="G675" s="675"/>
      <c r="H675" s="675"/>
      <c r="I675" s="675"/>
      <c r="J675" s="675"/>
      <c r="K675" s="675"/>
      <c r="L675" s="675"/>
      <c r="M675" s="675"/>
      <c r="N675" s="675"/>
    </row>
    <row r="676" spans="1:14" s="436" customFormat="1">
      <c r="A676" s="676"/>
      <c r="B676" s="676"/>
      <c r="C676" s="676"/>
      <c r="D676" s="676"/>
      <c r="E676" s="675"/>
      <c r="F676" s="675"/>
      <c r="G676" s="675"/>
      <c r="H676" s="675"/>
      <c r="I676" s="675"/>
      <c r="J676" s="675"/>
      <c r="K676" s="675"/>
      <c r="L676" s="675"/>
      <c r="M676" s="675"/>
      <c r="N676" s="675"/>
    </row>
    <row r="677" spans="1:14" s="436" customFormat="1">
      <c r="A677" s="676"/>
      <c r="B677" s="676"/>
      <c r="C677" s="676"/>
      <c r="D677" s="676"/>
      <c r="E677" s="675"/>
      <c r="F677" s="675"/>
      <c r="G677" s="675"/>
      <c r="H677" s="675"/>
      <c r="I677" s="675"/>
      <c r="J677" s="675"/>
      <c r="K677" s="675"/>
      <c r="L677" s="675"/>
      <c r="M677" s="675"/>
      <c r="N677" s="675"/>
    </row>
    <row r="678" spans="1:14" s="436" customFormat="1">
      <c r="A678" s="676"/>
      <c r="B678" s="676"/>
      <c r="C678" s="676"/>
      <c r="D678" s="676"/>
      <c r="E678" s="675"/>
      <c r="F678" s="675"/>
      <c r="G678" s="675"/>
      <c r="H678" s="675"/>
      <c r="I678" s="675"/>
      <c r="J678" s="675"/>
      <c r="K678" s="675"/>
      <c r="L678" s="675"/>
      <c r="M678" s="675"/>
      <c r="N678" s="675"/>
    </row>
    <row r="679" spans="1:14" s="436" customFormat="1">
      <c r="A679" s="676"/>
      <c r="B679" s="676"/>
      <c r="C679" s="676"/>
      <c r="D679" s="676"/>
      <c r="E679" s="675"/>
      <c r="F679" s="675"/>
      <c r="G679" s="675"/>
      <c r="H679" s="675"/>
      <c r="I679" s="675"/>
      <c r="J679" s="675"/>
      <c r="K679" s="675"/>
      <c r="L679" s="675"/>
      <c r="M679" s="675"/>
      <c r="N679" s="675"/>
    </row>
    <row r="680" spans="1:14" s="436" customFormat="1">
      <c r="A680" s="676"/>
      <c r="B680" s="676"/>
      <c r="C680" s="676"/>
      <c r="D680" s="676"/>
      <c r="E680" s="675"/>
      <c r="F680" s="675"/>
      <c r="G680" s="675"/>
      <c r="H680" s="675"/>
      <c r="I680" s="675"/>
      <c r="J680" s="675"/>
      <c r="K680" s="675"/>
      <c r="L680" s="675"/>
      <c r="M680" s="675"/>
      <c r="N680" s="675"/>
    </row>
    <row r="681" spans="1:14" s="436" customFormat="1">
      <c r="A681" s="676"/>
      <c r="B681" s="676"/>
      <c r="C681" s="676"/>
      <c r="D681" s="676"/>
      <c r="E681" s="675"/>
      <c r="F681" s="675"/>
      <c r="G681" s="675"/>
      <c r="H681" s="675"/>
      <c r="I681" s="675"/>
      <c r="J681" s="675"/>
      <c r="K681" s="675"/>
      <c r="L681" s="675"/>
      <c r="M681" s="675"/>
      <c r="N681" s="675"/>
    </row>
    <row r="682" spans="1:14" s="436" customFormat="1">
      <c r="A682" s="676"/>
      <c r="B682" s="676"/>
      <c r="C682" s="676"/>
      <c r="D682" s="676"/>
      <c r="E682" s="675"/>
      <c r="F682" s="675"/>
      <c r="G682" s="675"/>
      <c r="H682" s="675"/>
      <c r="I682" s="675"/>
      <c r="J682" s="675"/>
      <c r="K682" s="675"/>
      <c r="L682" s="675"/>
      <c r="M682" s="675"/>
      <c r="N682" s="675"/>
    </row>
    <row r="683" spans="1:14" s="436" customFormat="1">
      <c r="A683" s="676"/>
      <c r="B683" s="676"/>
      <c r="C683" s="676"/>
      <c r="D683" s="676"/>
      <c r="E683" s="675"/>
      <c r="F683" s="675"/>
      <c r="G683" s="675"/>
      <c r="H683" s="675"/>
      <c r="I683" s="675"/>
      <c r="J683" s="675"/>
      <c r="K683" s="675"/>
      <c r="L683" s="675"/>
      <c r="M683" s="675"/>
      <c r="N683" s="675"/>
    </row>
    <row r="684" spans="1:14" s="436" customFormat="1">
      <c r="A684" s="676"/>
      <c r="B684" s="676"/>
      <c r="C684" s="676"/>
      <c r="D684" s="676"/>
      <c r="E684" s="675"/>
      <c r="F684" s="675"/>
      <c r="G684" s="675"/>
      <c r="H684" s="675"/>
      <c r="I684" s="675"/>
      <c r="J684" s="675"/>
      <c r="K684" s="675"/>
      <c r="L684" s="675"/>
      <c r="M684" s="675"/>
      <c r="N684" s="675"/>
    </row>
    <row r="685" spans="1:14" s="436" customFormat="1">
      <c r="A685" s="676"/>
      <c r="B685" s="676"/>
      <c r="C685" s="676"/>
      <c r="D685" s="676"/>
      <c r="E685" s="675"/>
      <c r="F685" s="675"/>
      <c r="G685" s="675"/>
      <c r="H685" s="675"/>
      <c r="I685" s="675"/>
      <c r="J685" s="675"/>
      <c r="K685" s="675"/>
      <c r="L685" s="675"/>
      <c r="M685" s="675"/>
    </row>
    <row r="686" spans="1:14" s="436" customFormat="1">
      <c r="A686" s="676"/>
      <c r="B686" s="676"/>
      <c r="C686" s="676"/>
      <c r="D686" s="676"/>
      <c r="E686" s="675"/>
      <c r="F686" s="675"/>
      <c r="G686" s="675"/>
      <c r="H686" s="675"/>
      <c r="I686" s="675"/>
      <c r="J686" s="675"/>
      <c r="K686" s="675"/>
      <c r="L686" s="675"/>
      <c r="M686" s="675"/>
    </row>
    <row r="687" spans="1:14" s="436" customFormat="1">
      <c r="A687" s="676"/>
      <c r="B687" s="676"/>
      <c r="C687" s="676"/>
      <c r="D687" s="676"/>
      <c r="E687" s="675"/>
      <c r="F687" s="675"/>
      <c r="G687" s="675"/>
      <c r="H687" s="675"/>
      <c r="I687" s="675"/>
      <c r="J687" s="675"/>
      <c r="K687" s="675"/>
      <c r="L687" s="675"/>
      <c r="M687" s="675"/>
    </row>
    <row r="688" spans="1:14" s="436" customFormat="1">
      <c r="A688" s="676"/>
      <c r="B688" s="676"/>
      <c r="C688" s="676"/>
      <c r="D688" s="676"/>
      <c r="E688" s="675"/>
      <c r="F688" s="675"/>
      <c r="G688" s="675"/>
      <c r="H688" s="675"/>
      <c r="I688" s="675"/>
      <c r="J688" s="675"/>
      <c r="K688" s="675"/>
      <c r="L688" s="675"/>
      <c r="M688" s="675"/>
    </row>
    <row r="689" spans="1:13" s="436" customFormat="1">
      <c r="A689" s="676"/>
      <c r="B689" s="676"/>
      <c r="C689" s="676"/>
      <c r="D689" s="676"/>
      <c r="E689" s="675"/>
      <c r="F689" s="675"/>
      <c r="G689" s="675"/>
      <c r="H689" s="675"/>
      <c r="I689" s="675"/>
      <c r="J689" s="675"/>
      <c r="K689" s="675"/>
      <c r="L689" s="675"/>
      <c r="M689" s="675"/>
    </row>
    <row r="690" spans="1:13" s="436" customFormat="1">
      <c r="A690" s="676"/>
      <c r="B690" s="676"/>
      <c r="C690" s="676"/>
      <c r="D690" s="676"/>
      <c r="E690" s="675"/>
      <c r="F690" s="675"/>
      <c r="G690" s="675"/>
      <c r="H690" s="675"/>
      <c r="I690" s="675"/>
      <c r="J690" s="675"/>
      <c r="K690" s="675"/>
      <c r="L690" s="675"/>
      <c r="M690" s="675"/>
    </row>
    <row r="691" spans="1:13" s="436" customFormat="1">
      <c r="A691" s="676"/>
      <c r="B691" s="676"/>
      <c r="C691" s="676"/>
      <c r="D691" s="676"/>
      <c r="E691" s="675"/>
      <c r="F691" s="675"/>
      <c r="G691" s="675"/>
      <c r="H691" s="675"/>
      <c r="I691" s="675"/>
      <c r="J691" s="675"/>
      <c r="K691" s="675"/>
      <c r="L691" s="675"/>
      <c r="M691" s="675"/>
    </row>
    <row r="692" spans="1:13" s="436" customFormat="1">
      <c r="A692" s="676"/>
      <c r="B692" s="676"/>
      <c r="C692" s="676"/>
      <c r="D692" s="676"/>
      <c r="E692" s="675"/>
      <c r="F692" s="675"/>
      <c r="G692" s="675"/>
      <c r="H692" s="675"/>
      <c r="I692" s="675"/>
      <c r="J692" s="675"/>
      <c r="K692" s="675"/>
      <c r="L692" s="675"/>
      <c r="M692" s="675"/>
    </row>
    <row r="693" spans="1:13" s="436" customFormat="1">
      <c r="A693" s="676"/>
      <c r="B693" s="676"/>
      <c r="C693" s="676"/>
      <c r="D693" s="676"/>
      <c r="E693" s="675"/>
      <c r="F693" s="675"/>
      <c r="G693" s="675"/>
      <c r="H693" s="675"/>
      <c r="I693" s="675"/>
      <c r="J693" s="675"/>
      <c r="K693" s="675"/>
      <c r="L693" s="675"/>
      <c r="M693" s="675"/>
    </row>
    <row r="694" spans="1:13" s="436" customFormat="1">
      <c r="A694" s="676"/>
      <c r="B694" s="676"/>
      <c r="C694" s="676"/>
      <c r="D694" s="676"/>
      <c r="E694" s="675"/>
      <c r="F694" s="675"/>
      <c r="G694" s="675"/>
      <c r="H694" s="675"/>
      <c r="I694" s="675"/>
      <c r="J694" s="675"/>
      <c r="K694" s="675"/>
      <c r="L694" s="675"/>
      <c r="M694" s="675"/>
    </row>
    <row r="695" spans="1:13" s="436" customFormat="1">
      <c r="A695" s="676"/>
      <c r="B695" s="676"/>
      <c r="C695" s="676"/>
      <c r="D695" s="676"/>
      <c r="E695" s="675"/>
      <c r="F695" s="675"/>
      <c r="G695" s="675"/>
      <c r="H695" s="675"/>
      <c r="I695" s="675"/>
      <c r="J695" s="675"/>
      <c r="K695" s="675"/>
      <c r="L695" s="675"/>
      <c r="M695" s="675"/>
    </row>
    <row r="696" spans="1:13" s="436" customFormat="1">
      <c r="A696" s="676"/>
      <c r="B696" s="676"/>
      <c r="C696" s="676"/>
      <c r="D696" s="676"/>
      <c r="E696" s="675"/>
      <c r="F696" s="675"/>
      <c r="G696" s="675"/>
      <c r="H696" s="675"/>
      <c r="I696" s="675"/>
      <c r="J696" s="675"/>
      <c r="K696" s="675"/>
      <c r="L696" s="675"/>
      <c r="M696" s="675"/>
    </row>
    <row r="697" spans="1:13" s="436" customFormat="1">
      <c r="A697" s="676"/>
      <c r="B697" s="676"/>
      <c r="C697" s="676"/>
      <c r="D697" s="676"/>
      <c r="E697" s="675"/>
      <c r="F697" s="675"/>
      <c r="G697" s="675"/>
      <c r="H697" s="675"/>
      <c r="I697" s="675"/>
      <c r="J697" s="675"/>
      <c r="K697" s="675"/>
      <c r="L697" s="675"/>
      <c r="M697" s="675"/>
    </row>
    <row r="698" spans="1:13" s="436" customFormat="1">
      <c r="A698" s="676"/>
      <c r="B698" s="676"/>
      <c r="C698" s="676"/>
      <c r="D698" s="676"/>
      <c r="E698" s="675"/>
      <c r="F698" s="675"/>
      <c r="G698" s="675"/>
      <c r="H698" s="675"/>
      <c r="I698" s="675"/>
      <c r="J698" s="675"/>
      <c r="K698" s="675"/>
      <c r="L698" s="675"/>
      <c r="M698" s="675"/>
    </row>
    <row r="699" spans="1:13" s="436" customFormat="1">
      <c r="A699" s="676"/>
      <c r="B699" s="676"/>
      <c r="C699" s="676"/>
      <c r="D699" s="676"/>
      <c r="E699" s="675"/>
      <c r="F699" s="675"/>
      <c r="G699" s="675"/>
      <c r="H699" s="675"/>
      <c r="I699" s="675"/>
      <c r="J699" s="675"/>
      <c r="K699" s="675"/>
      <c r="L699" s="675"/>
      <c r="M699" s="675"/>
    </row>
    <row r="700" spans="1:13" s="436" customFormat="1">
      <c r="A700" s="676"/>
      <c r="B700" s="676"/>
      <c r="C700" s="676"/>
      <c r="D700" s="676"/>
      <c r="E700" s="675"/>
      <c r="F700" s="675"/>
      <c r="G700" s="675"/>
      <c r="H700" s="675"/>
      <c r="I700" s="675"/>
      <c r="J700" s="675"/>
      <c r="K700" s="675"/>
      <c r="L700" s="675"/>
      <c r="M700" s="675"/>
    </row>
    <row r="701" spans="1:13" s="436" customFormat="1">
      <c r="A701" s="676"/>
      <c r="B701" s="676"/>
      <c r="C701" s="676"/>
      <c r="D701" s="676"/>
      <c r="E701" s="675"/>
      <c r="F701" s="675"/>
      <c r="G701" s="675"/>
      <c r="H701" s="675"/>
      <c r="I701" s="675"/>
      <c r="J701" s="675"/>
      <c r="K701" s="675"/>
      <c r="L701" s="675"/>
      <c r="M701" s="675"/>
    </row>
    <row r="702" spans="1:13" s="436" customFormat="1">
      <c r="A702" s="676"/>
      <c r="B702" s="676"/>
      <c r="C702" s="676"/>
      <c r="D702" s="676"/>
      <c r="E702" s="675"/>
      <c r="F702" s="675"/>
      <c r="G702" s="675"/>
      <c r="H702" s="675"/>
      <c r="I702" s="675"/>
      <c r="J702" s="675"/>
      <c r="K702" s="675"/>
      <c r="L702" s="675"/>
      <c r="M702" s="675"/>
    </row>
    <row r="703" spans="1:13" s="436" customFormat="1">
      <c r="A703" s="676"/>
      <c r="B703" s="676"/>
      <c r="C703" s="676"/>
      <c r="D703" s="676"/>
      <c r="E703" s="675"/>
      <c r="F703" s="675"/>
      <c r="G703" s="675"/>
      <c r="H703" s="675"/>
      <c r="I703" s="675"/>
      <c r="J703" s="675"/>
      <c r="K703" s="675"/>
      <c r="L703" s="675"/>
      <c r="M703" s="675"/>
    </row>
    <row r="704" spans="1:13" s="436" customFormat="1">
      <c r="A704" s="676"/>
      <c r="B704" s="676"/>
      <c r="C704" s="676"/>
      <c r="D704" s="676"/>
      <c r="E704" s="675"/>
      <c r="F704" s="675"/>
      <c r="G704" s="675"/>
      <c r="H704" s="675"/>
      <c r="I704" s="675"/>
      <c r="J704" s="675"/>
      <c r="K704" s="675"/>
      <c r="L704" s="675"/>
      <c r="M704" s="675"/>
    </row>
    <row r="705" spans="1:13" s="436" customFormat="1">
      <c r="A705" s="676"/>
      <c r="B705" s="676"/>
      <c r="C705" s="676"/>
      <c r="D705" s="676"/>
      <c r="E705" s="675"/>
      <c r="F705" s="675"/>
      <c r="G705" s="675"/>
      <c r="H705" s="675"/>
      <c r="I705" s="675"/>
      <c r="J705" s="675"/>
      <c r="K705" s="675"/>
      <c r="L705" s="675"/>
      <c r="M705" s="675"/>
    </row>
    <row r="706" spans="1:13" s="436" customFormat="1">
      <c r="A706" s="676"/>
      <c r="B706" s="676"/>
      <c r="C706" s="676"/>
      <c r="D706" s="676"/>
      <c r="E706" s="675"/>
      <c r="F706" s="675"/>
      <c r="G706" s="675"/>
      <c r="H706" s="675"/>
      <c r="I706" s="675"/>
      <c r="J706" s="675"/>
      <c r="K706" s="675"/>
      <c r="L706" s="675"/>
      <c r="M706" s="675"/>
    </row>
    <row r="707" spans="1:13" s="436" customFormat="1">
      <c r="A707" s="676"/>
      <c r="B707" s="676"/>
      <c r="C707" s="676"/>
      <c r="D707" s="676"/>
      <c r="E707" s="675"/>
      <c r="F707" s="675"/>
      <c r="G707" s="675"/>
      <c r="H707" s="675"/>
      <c r="I707" s="675"/>
      <c r="J707" s="675"/>
      <c r="K707" s="675"/>
      <c r="L707" s="675"/>
      <c r="M707" s="675"/>
    </row>
    <row r="708" spans="1:13" s="436" customFormat="1">
      <c r="A708" s="676"/>
      <c r="B708" s="676"/>
      <c r="C708" s="676"/>
      <c r="D708" s="676"/>
      <c r="E708" s="675"/>
      <c r="F708" s="675"/>
      <c r="G708" s="675"/>
      <c r="H708" s="675"/>
      <c r="I708" s="675"/>
      <c r="J708" s="675"/>
      <c r="K708" s="675"/>
      <c r="L708" s="675"/>
      <c r="M708" s="675"/>
    </row>
    <row r="709" spans="1:13" s="436" customFormat="1">
      <c r="A709" s="676"/>
      <c r="B709" s="676"/>
      <c r="C709" s="676"/>
      <c r="D709" s="676"/>
      <c r="E709" s="675"/>
      <c r="F709" s="675"/>
      <c r="G709" s="675"/>
      <c r="H709" s="675"/>
      <c r="I709" s="675"/>
      <c r="J709" s="675"/>
      <c r="K709" s="675"/>
      <c r="L709" s="675"/>
      <c r="M709" s="675"/>
    </row>
    <row r="710" spans="1:13" s="436" customFormat="1">
      <c r="A710" s="676"/>
      <c r="B710" s="676"/>
      <c r="C710" s="676"/>
      <c r="D710" s="676"/>
      <c r="E710" s="675"/>
      <c r="F710" s="675"/>
      <c r="G710" s="675"/>
      <c r="H710" s="675"/>
      <c r="I710" s="675"/>
      <c r="J710" s="675"/>
      <c r="K710" s="675"/>
      <c r="L710" s="675"/>
      <c r="M710" s="675"/>
    </row>
    <row r="711" spans="1:13" s="436" customFormat="1">
      <c r="A711" s="676"/>
      <c r="B711" s="676"/>
      <c r="C711" s="676"/>
      <c r="D711" s="676"/>
      <c r="E711" s="675"/>
      <c r="F711" s="675"/>
      <c r="G711" s="675"/>
      <c r="H711" s="675"/>
      <c r="I711" s="675"/>
      <c r="J711" s="675"/>
      <c r="K711" s="675"/>
      <c r="L711" s="675"/>
      <c r="M711" s="675"/>
    </row>
    <row r="712" spans="1:13" s="436" customFormat="1">
      <c r="A712" s="676"/>
      <c r="B712" s="676"/>
      <c r="C712" s="676"/>
      <c r="D712" s="676"/>
    </row>
    <row r="713" spans="1:13" s="436" customFormat="1">
      <c r="A713" s="676"/>
      <c r="B713" s="676"/>
      <c r="C713" s="676"/>
      <c r="D713" s="676"/>
    </row>
    <row r="714" spans="1:13" s="436" customFormat="1">
      <c r="A714" s="676"/>
      <c r="B714" s="676"/>
      <c r="C714" s="676"/>
      <c r="D714" s="676"/>
    </row>
    <row r="715" spans="1:13" s="436" customFormat="1">
      <c r="A715" s="676"/>
      <c r="B715" s="676"/>
      <c r="C715" s="676"/>
      <c r="D715" s="676"/>
    </row>
    <row r="716" spans="1:13" s="436" customFormat="1">
      <c r="A716" s="676"/>
      <c r="B716" s="676"/>
      <c r="C716" s="676"/>
      <c r="D716" s="676"/>
    </row>
    <row r="717" spans="1:13" s="436" customFormat="1">
      <c r="A717" s="676"/>
      <c r="B717" s="676"/>
      <c r="C717" s="676"/>
      <c r="D717" s="676"/>
    </row>
    <row r="718" spans="1:13" s="436" customFormat="1">
      <c r="A718" s="676"/>
      <c r="B718" s="676"/>
      <c r="C718" s="676"/>
      <c r="D718" s="676"/>
    </row>
    <row r="719" spans="1:13" s="436" customFormat="1">
      <c r="A719" s="676"/>
      <c r="B719" s="676"/>
      <c r="C719" s="676"/>
      <c r="D719" s="676"/>
    </row>
    <row r="720" spans="1:13" s="436" customFormat="1">
      <c r="A720" s="676"/>
      <c r="B720" s="676"/>
      <c r="C720" s="676"/>
      <c r="D720" s="676"/>
    </row>
    <row r="721" spans="1:4" s="436" customFormat="1">
      <c r="A721" s="676"/>
      <c r="B721" s="676"/>
      <c r="C721" s="676"/>
      <c r="D721" s="676"/>
    </row>
    <row r="722" spans="1:4" s="436" customFormat="1">
      <c r="A722" s="676"/>
      <c r="B722" s="676"/>
      <c r="C722" s="676"/>
      <c r="D722" s="676"/>
    </row>
    <row r="723" spans="1:4" s="436" customFormat="1">
      <c r="A723" s="676"/>
      <c r="B723" s="676"/>
      <c r="C723" s="676"/>
      <c r="D723" s="676"/>
    </row>
    <row r="724" spans="1:4" s="436" customFormat="1">
      <c r="A724" s="676"/>
      <c r="B724" s="676"/>
      <c r="C724" s="676"/>
      <c r="D724" s="676"/>
    </row>
    <row r="725" spans="1:4" s="436" customFormat="1">
      <c r="A725" s="676"/>
      <c r="B725" s="676"/>
      <c r="C725" s="676"/>
      <c r="D725" s="676"/>
    </row>
    <row r="726" spans="1:4" s="436" customFormat="1">
      <c r="A726" s="676"/>
      <c r="B726" s="676"/>
      <c r="C726" s="676"/>
      <c r="D726" s="676"/>
    </row>
    <row r="727" spans="1:4" s="436" customFormat="1">
      <c r="A727" s="676"/>
      <c r="B727" s="676"/>
      <c r="C727" s="676"/>
      <c r="D727" s="676"/>
    </row>
    <row r="728" spans="1:4" s="436" customFormat="1">
      <c r="A728" s="676"/>
      <c r="B728" s="676"/>
      <c r="C728" s="676"/>
      <c r="D728" s="676"/>
    </row>
    <row r="729" spans="1:4" s="436" customFormat="1">
      <c r="A729" s="676"/>
      <c r="B729" s="676"/>
      <c r="C729" s="676"/>
      <c r="D729" s="676"/>
    </row>
    <row r="730" spans="1:4" s="436" customFormat="1">
      <c r="A730" s="676"/>
      <c r="B730" s="676"/>
      <c r="C730" s="676"/>
      <c r="D730" s="676"/>
    </row>
    <row r="731" spans="1:4" s="436" customFormat="1">
      <c r="A731" s="676"/>
      <c r="B731" s="676"/>
      <c r="C731" s="676"/>
      <c r="D731" s="676"/>
    </row>
    <row r="732" spans="1:4" s="436" customFormat="1">
      <c r="A732" s="676"/>
      <c r="B732" s="676"/>
      <c r="C732" s="676"/>
      <c r="D732" s="676"/>
    </row>
    <row r="733" spans="1:4" s="436" customFormat="1">
      <c r="A733" s="676"/>
      <c r="B733" s="676"/>
      <c r="C733" s="676"/>
      <c r="D733" s="676"/>
    </row>
    <row r="734" spans="1:4" s="436" customFormat="1">
      <c r="A734" s="676"/>
      <c r="B734" s="676"/>
      <c r="C734" s="676"/>
      <c r="D734" s="676"/>
    </row>
    <row r="735" spans="1:4" s="436" customFormat="1">
      <c r="A735" s="676"/>
      <c r="B735" s="676"/>
      <c r="C735" s="676"/>
      <c r="D735" s="676"/>
    </row>
    <row r="736" spans="1:4" s="436" customFormat="1">
      <c r="A736" s="676"/>
      <c r="B736" s="676"/>
      <c r="C736" s="676"/>
      <c r="D736" s="676"/>
    </row>
    <row r="737" spans="1:4" s="436" customFormat="1">
      <c r="A737" s="676"/>
      <c r="B737" s="676"/>
      <c r="C737" s="676"/>
      <c r="D737" s="676"/>
    </row>
    <row r="738" spans="1:4" s="436" customFormat="1">
      <c r="A738" s="676"/>
      <c r="B738" s="676"/>
      <c r="C738" s="676"/>
      <c r="D738" s="676"/>
    </row>
    <row r="739" spans="1:4" s="436" customFormat="1">
      <c r="A739" s="676"/>
      <c r="B739" s="676"/>
      <c r="C739" s="676"/>
      <c r="D739" s="676"/>
    </row>
    <row r="740" spans="1:4" s="436" customFormat="1">
      <c r="A740" s="676"/>
      <c r="B740" s="676"/>
      <c r="C740" s="676"/>
      <c r="D740" s="676"/>
    </row>
    <row r="741" spans="1:4" s="436" customFormat="1">
      <c r="A741" s="676"/>
      <c r="B741" s="676"/>
      <c r="C741" s="676"/>
      <c r="D741" s="676"/>
    </row>
    <row r="742" spans="1:4" s="436" customFormat="1">
      <c r="A742" s="676"/>
      <c r="B742" s="676"/>
      <c r="C742" s="676"/>
      <c r="D742" s="676"/>
    </row>
    <row r="743" spans="1:4" s="436" customFormat="1">
      <c r="A743" s="676"/>
      <c r="B743" s="676"/>
      <c r="C743" s="676"/>
      <c r="D743" s="676"/>
    </row>
    <row r="744" spans="1:4" s="436" customFormat="1">
      <c r="A744" s="676"/>
      <c r="B744" s="676"/>
      <c r="C744" s="676"/>
      <c r="D744" s="676"/>
    </row>
    <row r="745" spans="1:4" s="436" customFormat="1">
      <c r="A745" s="676"/>
      <c r="B745" s="676"/>
      <c r="C745" s="676"/>
      <c r="D745" s="676"/>
    </row>
    <row r="746" spans="1:4" s="436" customFormat="1">
      <c r="A746" s="676"/>
      <c r="B746" s="676"/>
      <c r="C746" s="676"/>
      <c r="D746" s="676"/>
    </row>
    <row r="747" spans="1:4" s="436" customFormat="1">
      <c r="A747" s="676"/>
      <c r="B747" s="676"/>
      <c r="C747" s="676"/>
      <c r="D747" s="676"/>
    </row>
    <row r="748" spans="1:4" s="436" customFormat="1">
      <c r="A748" s="676"/>
      <c r="B748" s="676"/>
      <c r="C748" s="676"/>
      <c r="D748" s="676"/>
    </row>
    <row r="749" spans="1:4" s="436" customFormat="1">
      <c r="A749" s="676"/>
      <c r="B749" s="676"/>
      <c r="C749" s="676"/>
      <c r="D749" s="676"/>
    </row>
    <row r="750" spans="1:4" s="436" customFormat="1">
      <c r="A750" s="676"/>
      <c r="B750" s="676"/>
      <c r="C750" s="676"/>
      <c r="D750" s="676"/>
    </row>
    <row r="751" spans="1:4" s="436" customFormat="1">
      <c r="A751" s="676"/>
      <c r="B751" s="676"/>
      <c r="C751" s="676"/>
      <c r="D751" s="676"/>
    </row>
    <row r="752" spans="1:4" s="436" customFormat="1">
      <c r="A752" s="676"/>
      <c r="B752" s="676"/>
      <c r="C752" s="676"/>
      <c r="D752" s="676"/>
    </row>
    <row r="753" spans="1:4" s="436" customFormat="1">
      <c r="A753" s="676"/>
      <c r="B753" s="676"/>
      <c r="C753" s="676"/>
      <c r="D753" s="676"/>
    </row>
    <row r="754" spans="1:4" s="436" customFormat="1">
      <c r="A754" s="676"/>
      <c r="B754" s="676"/>
      <c r="C754" s="676"/>
      <c r="D754" s="676"/>
    </row>
    <row r="755" spans="1:4" s="436" customFormat="1">
      <c r="A755" s="676"/>
      <c r="B755" s="676"/>
      <c r="C755" s="676"/>
      <c r="D755" s="676"/>
    </row>
    <row r="756" spans="1:4" s="436" customFormat="1">
      <c r="A756" s="676"/>
      <c r="B756" s="676"/>
      <c r="C756" s="676"/>
      <c r="D756" s="676"/>
    </row>
    <row r="757" spans="1:4" s="436" customFormat="1">
      <c r="A757" s="676"/>
      <c r="B757" s="676"/>
      <c r="C757" s="676"/>
      <c r="D757" s="676"/>
    </row>
    <row r="758" spans="1:4" s="436" customFormat="1">
      <c r="A758" s="676"/>
      <c r="B758" s="676"/>
      <c r="C758" s="676"/>
      <c r="D758" s="676"/>
    </row>
    <row r="759" spans="1:4" s="436" customFormat="1">
      <c r="A759" s="676"/>
      <c r="B759" s="676"/>
      <c r="C759" s="676"/>
      <c r="D759" s="676"/>
    </row>
    <row r="760" spans="1:4" s="436" customFormat="1">
      <c r="A760" s="676"/>
      <c r="B760" s="676"/>
      <c r="C760" s="676"/>
      <c r="D760" s="676"/>
    </row>
    <row r="761" spans="1:4" s="436" customFormat="1">
      <c r="A761" s="676"/>
      <c r="B761" s="676"/>
      <c r="C761" s="676"/>
      <c r="D761" s="676"/>
    </row>
    <row r="762" spans="1:4" s="436" customFormat="1">
      <c r="A762" s="676"/>
      <c r="B762" s="676"/>
      <c r="C762" s="676"/>
      <c r="D762" s="676"/>
    </row>
    <row r="763" spans="1:4" s="436" customFormat="1">
      <c r="A763" s="676"/>
      <c r="B763" s="676"/>
      <c r="C763" s="676"/>
      <c r="D763" s="676"/>
    </row>
    <row r="764" spans="1:4" s="436" customFormat="1">
      <c r="A764" s="676"/>
      <c r="B764" s="676"/>
      <c r="C764" s="676"/>
      <c r="D764" s="676"/>
    </row>
    <row r="765" spans="1:4" s="436" customFormat="1">
      <c r="A765" s="676"/>
      <c r="B765" s="676"/>
      <c r="C765" s="676"/>
      <c r="D765" s="676"/>
    </row>
    <row r="766" spans="1:4" s="436" customFormat="1">
      <c r="A766" s="676"/>
      <c r="B766" s="676"/>
      <c r="C766" s="676"/>
      <c r="D766" s="676"/>
    </row>
    <row r="767" spans="1:4" s="436" customFormat="1">
      <c r="A767" s="676"/>
      <c r="B767" s="676"/>
      <c r="C767" s="676"/>
      <c r="D767" s="676"/>
    </row>
    <row r="768" spans="1:4" s="436" customFormat="1">
      <c r="A768" s="676"/>
      <c r="B768" s="676"/>
      <c r="C768" s="676"/>
      <c r="D768" s="676"/>
    </row>
    <row r="769" spans="1:4" s="436" customFormat="1">
      <c r="A769" s="676"/>
      <c r="B769" s="676"/>
      <c r="C769" s="676"/>
      <c r="D769" s="676"/>
    </row>
    <row r="770" spans="1:4" s="436" customFormat="1">
      <c r="A770" s="676"/>
      <c r="B770" s="676"/>
      <c r="C770" s="676"/>
      <c r="D770" s="676"/>
    </row>
    <row r="771" spans="1:4" s="436" customFormat="1">
      <c r="A771" s="676"/>
      <c r="B771" s="676"/>
      <c r="C771" s="676"/>
      <c r="D771" s="676"/>
    </row>
    <row r="772" spans="1:4" s="436" customFormat="1">
      <c r="A772" s="676"/>
      <c r="B772" s="676"/>
      <c r="C772" s="676"/>
      <c r="D772" s="676"/>
    </row>
    <row r="773" spans="1:4" s="436" customFormat="1">
      <c r="A773" s="676"/>
      <c r="B773" s="676"/>
      <c r="C773" s="676"/>
      <c r="D773" s="676"/>
    </row>
    <row r="774" spans="1:4" s="436" customFormat="1">
      <c r="A774" s="676"/>
      <c r="B774" s="676"/>
      <c r="C774" s="676"/>
      <c r="D774" s="676"/>
    </row>
    <row r="775" spans="1:4" s="436" customFormat="1">
      <c r="A775" s="676"/>
      <c r="B775" s="676"/>
      <c r="C775" s="676"/>
      <c r="D775" s="676"/>
    </row>
    <row r="776" spans="1:4" s="436" customFormat="1">
      <c r="A776" s="676"/>
      <c r="B776" s="676"/>
      <c r="C776" s="676"/>
      <c r="D776" s="676"/>
    </row>
    <row r="777" spans="1:4" s="436" customFormat="1">
      <c r="A777" s="676"/>
      <c r="B777" s="676"/>
      <c r="C777" s="676"/>
      <c r="D777" s="676"/>
    </row>
    <row r="778" spans="1:4" s="436" customFormat="1">
      <c r="A778" s="676"/>
      <c r="B778" s="676"/>
      <c r="C778" s="676"/>
      <c r="D778" s="676"/>
    </row>
    <row r="779" spans="1:4" s="436" customFormat="1">
      <c r="A779" s="676"/>
      <c r="B779" s="676"/>
      <c r="C779" s="676"/>
      <c r="D779" s="676"/>
    </row>
    <row r="780" spans="1:4" s="436" customFormat="1">
      <c r="A780" s="676"/>
      <c r="B780" s="676"/>
      <c r="C780" s="676"/>
      <c r="D780" s="676"/>
    </row>
    <row r="781" spans="1:4" s="436" customFormat="1">
      <c r="A781" s="676"/>
      <c r="B781" s="676"/>
      <c r="C781" s="676"/>
      <c r="D781" s="676"/>
    </row>
    <row r="782" spans="1:4" s="436" customFormat="1">
      <c r="A782" s="676"/>
      <c r="B782" s="676"/>
      <c r="C782" s="676"/>
      <c r="D782" s="676"/>
    </row>
    <row r="783" spans="1:4" s="436" customFormat="1">
      <c r="A783" s="676"/>
      <c r="B783" s="676"/>
      <c r="C783" s="676"/>
      <c r="D783" s="676"/>
    </row>
    <row r="784" spans="1:4" s="436" customFormat="1">
      <c r="A784" s="676"/>
      <c r="B784" s="676"/>
      <c r="C784" s="676"/>
      <c r="D784" s="676"/>
    </row>
    <row r="785" spans="1:4" s="436" customFormat="1">
      <c r="A785" s="676"/>
      <c r="B785" s="676"/>
      <c r="C785" s="676"/>
      <c r="D785" s="676"/>
    </row>
    <row r="786" spans="1:4" s="436" customFormat="1">
      <c r="A786" s="676"/>
      <c r="B786" s="676"/>
      <c r="C786" s="676"/>
      <c r="D786" s="676"/>
    </row>
    <row r="787" spans="1:4" s="436" customFormat="1">
      <c r="A787" s="676"/>
      <c r="B787" s="676"/>
      <c r="C787" s="676"/>
      <c r="D787" s="676"/>
    </row>
    <row r="788" spans="1:4" s="436" customFormat="1">
      <c r="A788" s="676"/>
      <c r="B788" s="676"/>
      <c r="C788" s="676"/>
      <c r="D788" s="676"/>
    </row>
    <row r="789" spans="1:4" s="436" customFormat="1">
      <c r="A789" s="676"/>
      <c r="B789" s="676"/>
      <c r="C789" s="676"/>
      <c r="D789" s="676"/>
    </row>
    <row r="790" spans="1:4" s="436" customFormat="1">
      <c r="A790" s="676"/>
      <c r="B790" s="676"/>
      <c r="C790" s="676"/>
      <c r="D790" s="676"/>
    </row>
    <row r="791" spans="1:4" s="436" customFormat="1">
      <c r="A791" s="676"/>
      <c r="B791" s="676"/>
      <c r="C791" s="676"/>
      <c r="D791" s="676"/>
    </row>
    <row r="792" spans="1:4" s="436" customFormat="1">
      <c r="A792" s="676"/>
      <c r="B792" s="676"/>
      <c r="C792" s="676"/>
      <c r="D792" s="676"/>
    </row>
    <row r="793" spans="1:4" s="436" customFormat="1">
      <c r="A793" s="676"/>
      <c r="B793" s="676"/>
      <c r="C793" s="676"/>
      <c r="D793" s="676"/>
    </row>
    <row r="794" spans="1:4" s="436" customFormat="1">
      <c r="A794" s="676"/>
      <c r="B794" s="676"/>
      <c r="C794" s="676"/>
      <c r="D794" s="676"/>
    </row>
    <row r="795" spans="1:4" s="436" customFormat="1">
      <c r="A795" s="676"/>
      <c r="B795" s="676"/>
      <c r="C795" s="676"/>
      <c r="D795" s="676"/>
    </row>
    <row r="796" spans="1:4" s="436" customFormat="1">
      <c r="A796" s="676"/>
      <c r="B796" s="676"/>
      <c r="C796" s="676"/>
      <c r="D796" s="676"/>
    </row>
    <row r="797" spans="1:4" s="436" customFormat="1">
      <c r="A797" s="676"/>
      <c r="B797" s="676"/>
      <c r="C797" s="676"/>
      <c r="D797" s="676"/>
    </row>
    <row r="798" spans="1:4" s="436" customFormat="1">
      <c r="A798" s="676"/>
      <c r="B798" s="676"/>
      <c r="C798" s="676"/>
      <c r="D798" s="676"/>
    </row>
    <row r="799" spans="1:4" s="436" customFormat="1">
      <c r="A799" s="676"/>
      <c r="B799" s="676"/>
      <c r="C799" s="676"/>
      <c r="D799" s="676"/>
    </row>
    <row r="800" spans="1:4" s="436" customFormat="1">
      <c r="A800" s="676"/>
      <c r="B800" s="676"/>
      <c r="C800" s="676"/>
      <c r="D800" s="676"/>
    </row>
    <row r="801" spans="1:4" s="436" customFormat="1">
      <c r="A801" s="676"/>
      <c r="B801" s="676"/>
      <c r="C801" s="676"/>
      <c r="D801" s="676"/>
    </row>
    <row r="802" spans="1:4" s="436" customFormat="1">
      <c r="A802" s="676"/>
      <c r="B802" s="676"/>
      <c r="C802" s="676"/>
      <c r="D802" s="676"/>
    </row>
    <row r="803" spans="1:4" s="436" customFormat="1">
      <c r="A803" s="676"/>
      <c r="B803" s="676"/>
      <c r="C803" s="676"/>
      <c r="D803" s="676"/>
    </row>
    <row r="804" spans="1:4" s="436" customFormat="1">
      <c r="A804" s="676"/>
      <c r="B804" s="676"/>
      <c r="C804" s="676"/>
      <c r="D804" s="676"/>
    </row>
    <row r="805" spans="1:4" s="436" customFormat="1">
      <c r="A805" s="676"/>
      <c r="B805" s="676"/>
      <c r="C805" s="676"/>
      <c r="D805" s="676"/>
    </row>
    <row r="806" spans="1:4" s="436" customFormat="1">
      <c r="A806" s="676"/>
      <c r="B806" s="676"/>
      <c r="C806" s="676"/>
      <c r="D806" s="676"/>
    </row>
    <row r="807" spans="1:4" s="436" customFormat="1">
      <c r="A807" s="676"/>
      <c r="B807" s="676"/>
      <c r="C807" s="676"/>
      <c r="D807" s="676"/>
    </row>
    <row r="808" spans="1:4" s="436" customFormat="1">
      <c r="A808" s="676"/>
      <c r="B808" s="676"/>
      <c r="C808" s="676"/>
      <c r="D808" s="676"/>
    </row>
    <row r="809" spans="1:4" s="436" customFormat="1">
      <c r="A809" s="676"/>
      <c r="B809" s="676"/>
      <c r="C809" s="676"/>
      <c r="D809" s="676"/>
    </row>
    <row r="810" spans="1:4" s="436" customFormat="1">
      <c r="A810" s="676"/>
      <c r="B810" s="676"/>
      <c r="C810" s="676"/>
      <c r="D810" s="676"/>
    </row>
    <row r="811" spans="1:4" s="436" customFormat="1">
      <c r="A811" s="676"/>
      <c r="B811" s="676"/>
      <c r="C811" s="676"/>
      <c r="D811" s="676"/>
    </row>
    <row r="812" spans="1:4" s="436" customFormat="1">
      <c r="A812" s="676"/>
      <c r="B812" s="676"/>
      <c r="C812" s="676"/>
      <c r="D812" s="676"/>
    </row>
    <row r="813" spans="1:4" s="436" customFormat="1">
      <c r="A813" s="676"/>
      <c r="B813" s="676"/>
      <c r="C813" s="676"/>
      <c r="D813" s="676"/>
    </row>
    <row r="814" spans="1:4" s="436" customFormat="1">
      <c r="A814" s="676"/>
      <c r="B814" s="676"/>
      <c r="C814" s="676"/>
      <c r="D814" s="676"/>
    </row>
    <row r="815" spans="1:4" s="436" customFormat="1">
      <c r="A815" s="676"/>
      <c r="B815" s="676"/>
      <c r="C815" s="676"/>
      <c r="D815" s="676"/>
    </row>
    <row r="816" spans="1:4" s="436" customFormat="1">
      <c r="A816" s="676"/>
      <c r="B816" s="676"/>
      <c r="C816" s="676"/>
      <c r="D816" s="676"/>
    </row>
    <row r="817" spans="1:4" s="436" customFormat="1">
      <c r="A817" s="676"/>
      <c r="B817" s="676"/>
      <c r="C817" s="676"/>
      <c r="D817" s="676"/>
    </row>
    <row r="818" spans="1:4" s="436" customFormat="1">
      <c r="A818" s="676"/>
      <c r="B818" s="676"/>
      <c r="C818" s="676"/>
      <c r="D818" s="676"/>
    </row>
    <row r="819" spans="1:4" s="436" customFormat="1">
      <c r="A819" s="676"/>
      <c r="B819" s="676"/>
      <c r="C819" s="676"/>
      <c r="D819" s="676"/>
    </row>
    <row r="820" spans="1:4" s="436" customFormat="1">
      <c r="A820" s="676"/>
      <c r="B820" s="676"/>
      <c r="C820" s="676"/>
      <c r="D820" s="676"/>
    </row>
    <row r="821" spans="1:4" s="436" customFormat="1">
      <c r="A821" s="676"/>
      <c r="B821" s="676"/>
      <c r="C821" s="676"/>
      <c r="D821" s="676"/>
    </row>
    <row r="822" spans="1:4" s="436" customFormat="1">
      <c r="A822" s="676"/>
      <c r="B822" s="676"/>
      <c r="C822" s="676"/>
      <c r="D822" s="676"/>
    </row>
    <row r="823" spans="1:4" s="436" customFormat="1">
      <c r="A823" s="676"/>
      <c r="B823" s="676"/>
      <c r="C823" s="676"/>
      <c r="D823" s="676"/>
    </row>
    <row r="824" spans="1:4" s="436" customFormat="1">
      <c r="A824" s="676"/>
      <c r="B824" s="676"/>
      <c r="C824" s="676"/>
      <c r="D824" s="676"/>
    </row>
    <row r="825" spans="1:4" s="436" customFormat="1">
      <c r="A825" s="676"/>
      <c r="B825" s="676"/>
      <c r="C825" s="676"/>
      <c r="D825" s="676"/>
    </row>
    <row r="826" spans="1:4" s="436" customFormat="1">
      <c r="A826" s="676"/>
      <c r="B826" s="676"/>
      <c r="C826" s="676"/>
      <c r="D826" s="676"/>
    </row>
    <row r="827" spans="1:4" s="436" customFormat="1">
      <c r="A827" s="676"/>
      <c r="B827" s="676"/>
      <c r="C827" s="676"/>
      <c r="D827" s="676"/>
    </row>
    <row r="828" spans="1:4" s="436" customFormat="1">
      <c r="A828" s="676"/>
      <c r="B828" s="676"/>
      <c r="C828" s="676"/>
      <c r="D828" s="676"/>
    </row>
    <row r="829" spans="1:4" s="436" customFormat="1">
      <c r="A829" s="676"/>
      <c r="B829" s="676"/>
      <c r="C829" s="676"/>
      <c r="D829" s="676"/>
    </row>
    <row r="830" spans="1:4" s="436" customFormat="1">
      <c r="A830" s="676"/>
      <c r="B830" s="676"/>
      <c r="C830" s="676"/>
      <c r="D830" s="676"/>
    </row>
    <row r="831" spans="1:4" s="436" customFormat="1">
      <c r="A831" s="676"/>
      <c r="B831" s="676"/>
      <c r="C831" s="676"/>
      <c r="D831" s="676"/>
    </row>
    <row r="832" spans="1:4" s="436" customFormat="1">
      <c r="A832" s="676"/>
      <c r="B832" s="676"/>
      <c r="C832" s="676"/>
      <c r="D832" s="676"/>
    </row>
    <row r="833" spans="1:4" s="436" customFormat="1">
      <c r="A833" s="676"/>
      <c r="B833" s="676"/>
      <c r="C833" s="676"/>
      <c r="D833" s="676"/>
    </row>
    <row r="834" spans="1:4" s="436" customFormat="1">
      <c r="A834" s="676"/>
      <c r="B834" s="676"/>
      <c r="C834" s="676"/>
      <c r="D834" s="676"/>
    </row>
    <row r="835" spans="1:4" s="436" customFormat="1">
      <c r="A835" s="676"/>
      <c r="B835" s="676"/>
      <c r="C835" s="676"/>
      <c r="D835" s="676"/>
    </row>
    <row r="836" spans="1:4" s="436" customFormat="1">
      <c r="A836" s="676"/>
      <c r="B836" s="676"/>
      <c r="C836" s="676"/>
      <c r="D836" s="676"/>
    </row>
    <row r="837" spans="1:4" s="436" customFormat="1">
      <c r="A837" s="676"/>
      <c r="B837" s="676"/>
      <c r="C837" s="676"/>
      <c r="D837" s="676"/>
    </row>
    <row r="838" spans="1:4" s="436" customFormat="1">
      <c r="A838" s="676"/>
      <c r="B838" s="676"/>
      <c r="C838" s="676"/>
      <c r="D838" s="676"/>
    </row>
    <row r="839" spans="1:4" s="436" customFormat="1">
      <c r="A839" s="676"/>
      <c r="B839" s="676"/>
      <c r="C839" s="676"/>
      <c r="D839" s="676"/>
    </row>
    <row r="840" spans="1:4" s="436" customFormat="1">
      <c r="A840" s="676"/>
      <c r="B840" s="676"/>
      <c r="C840" s="676"/>
      <c r="D840" s="676"/>
    </row>
    <row r="841" spans="1:4" s="436" customFormat="1">
      <c r="A841" s="676"/>
      <c r="B841" s="676"/>
      <c r="C841" s="676"/>
      <c r="D841" s="676"/>
    </row>
    <row r="842" spans="1:4" s="436" customFormat="1">
      <c r="A842" s="676"/>
      <c r="B842" s="676"/>
      <c r="C842" s="676"/>
      <c r="D842" s="676"/>
    </row>
    <row r="843" spans="1:4" s="436" customFormat="1">
      <c r="A843" s="676"/>
      <c r="B843" s="676"/>
      <c r="C843" s="676"/>
      <c r="D843" s="676"/>
    </row>
    <row r="844" spans="1:4" s="436" customFormat="1">
      <c r="A844" s="676"/>
      <c r="B844" s="676"/>
      <c r="C844" s="676"/>
      <c r="D844" s="676"/>
    </row>
    <row r="845" spans="1:4" s="436" customFormat="1">
      <c r="A845" s="676"/>
      <c r="B845" s="676"/>
      <c r="C845" s="676"/>
      <c r="D845" s="676"/>
    </row>
    <row r="846" spans="1:4" s="436" customFormat="1">
      <c r="A846" s="676"/>
      <c r="B846" s="676"/>
      <c r="C846" s="676"/>
      <c r="D846" s="676"/>
    </row>
    <row r="847" spans="1:4" s="436" customFormat="1">
      <c r="A847" s="676"/>
      <c r="B847" s="676"/>
      <c r="C847" s="676"/>
      <c r="D847" s="676"/>
    </row>
    <row r="848" spans="1:4" s="436" customFormat="1">
      <c r="A848" s="676"/>
      <c r="B848" s="676"/>
      <c r="C848" s="676"/>
      <c r="D848" s="676"/>
    </row>
    <row r="849" spans="1:4" s="436" customFormat="1">
      <c r="A849" s="676"/>
      <c r="B849" s="676"/>
      <c r="C849" s="676"/>
      <c r="D849" s="676"/>
    </row>
    <row r="850" spans="1:4" s="436" customFormat="1">
      <c r="A850" s="676"/>
      <c r="B850" s="676"/>
      <c r="C850" s="676"/>
      <c r="D850" s="676"/>
    </row>
    <row r="851" spans="1:4" s="436" customFormat="1">
      <c r="A851" s="676"/>
      <c r="B851" s="676"/>
      <c r="C851" s="676"/>
      <c r="D851" s="676"/>
    </row>
    <row r="852" spans="1:4" s="436" customFormat="1">
      <c r="A852" s="676"/>
      <c r="B852" s="676"/>
      <c r="C852" s="676"/>
      <c r="D852" s="676"/>
    </row>
    <row r="853" spans="1:4" s="436" customFormat="1">
      <c r="A853" s="676"/>
      <c r="B853" s="676"/>
      <c r="C853" s="676"/>
      <c r="D853" s="676"/>
    </row>
    <row r="854" spans="1:4" s="436" customFormat="1">
      <c r="A854" s="676"/>
      <c r="B854" s="676"/>
      <c r="C854" s="676"/>
      <c r="D854" s="676"/>
    </row>
    <row r="855" spans="1:4" s="436" customFormat="1">
      <c r="A855" s="676"/>
      <c r="B855" s="676"/>
      <c r="C855" s="676"/>
      <c r="D855" s="676"/>
    </row>
    <row r="856" spans="1:4" s="436" customFormat="1">
      <c r="A856" s="676"/>
      <c r="B856" s="676"/>
      <c r="C856" s="676"/>
      <c r="D856" s="676"/>
    </row>
    <row r="857" spans="1:4" s="436" customFormat="1">
      <c r="A857" s="676"/>
      <c r="B857" s="676"/>
      <c r="C857" s="676"/>
      <c r="D857" s="676"/>
    </row>
    <row r="858" spans="1:4" s="436" customFormat="1">
      <c r="A858" s="676"/>
      <c r="B858" s="676"/>
      <c r="C858" s="676"/>
      <c r="D858" s="676"/>
    </row>
    <row r="859" spans="1:4" s="436" customFormat="1">
      <c r="A859" s="676"/>
      <c r="B859" s="676"/>
      <c r="C859" s="676"/>
      <c r="D859" s="676"/>
    </row>
    <row r="860" spans="1:4" s="436" customFormat="1">
      <c r="A860" s="676"/>
      <c r="B860" s="676"/>
      <c r="C860" s="676"/>
      <c r="D860" s="676"/>
    </row>
    <row r="861" spans="1:4" s="436" customFormat="1">
      <c r="A861" s="676"/>
      <c r="B861" s="676"/>
      <c r="C861" s="676"/>
      <c r="D861" s="676"/>
    </row>
    <row r="862" spans="1:4" s="436" customFormat="1">
      <c r="A862" s="676"/>
      <c r="B862" s="676"/>
      <c r="C862" s="676"/>
      <c r="D862" s="676"/>
    </row>
    <row r="863" spans="1:4" s="436" customFormat="1">
      <c r="A863" s="676"/>
      <c r="B863" s="676"/>
      <c r="C863" s="676"/>
      <c r="D863" s="676"/>
    </row>
    <row r="864" spans="1:4" s="436" customFormat="1">
      <c r="A864" s="676"/>
      <c r="B864" s="676"/>
      <c r="C864" s="676"/>
      <c r="D864" s="676"/>
    </row>
    <row r="865" spans="1:4" s="436" customFormat="1">
      <c r="A865" s="676"/>
      <c r="B865" s="676"/>
      <c r="C865" s="676"/>
      <c r="D865" s="676"/>
    </row>
    <row r="866" spans="1:4" s="436" customFormat="1">
      <c r="A866" s="676"/>
      <c r="B866" s="676"/>
      <c r="C866" s="676"/>
      <c r="D866" s="676"/>
    </row>
    <row r="867" spans="1:4" s="436" customFormat="1">
      <c r="A867" s="676"/>
      <c r="B867" s="676"/>
      <c r="C867" s="676"/>
      <c r="D867" s="676"/>
    </row>
  </sheetData>
  <sheetProtection sheet="1" objects="1" scenarios="1"/>
  <mergeCells count="10">
    <mergeCell ref="B341:D341"/>
    <mergeCell ref="B162:D162"/>
    <mergeCell ref="B27:D27"/>
    <mergeCell ref="B85:D85"/>
    <mergeCell ref="A1:Q1"/>
    <mergeCell ref="A2:Q2"/>
    <mergeCell ref="A3:Q3"/>
    <mergeCell ref="B211:D211"/>
    <mergeCell ref="B267:D267"/>
    <mergeCell ref="C191:O193"/>
  </mergeCells>
  <conditionalFormatting sqref="B64 C63:C64">
    <cfRule type="cellIs" dxfId="4" priority="2" stopIfTrue="1" operator="equal">
      <formula>"tie to PF Core IS"</formula>
    </cfRule>
  </conditionalFormatting>
  <conditionalFormatting sqref="B247 C246:C247">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3" manualBreakCount="3">
    <brk id="62" max="16" man="1"/>
    <brk id="114" max="16" man="1"/>
    <brk id="1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929"/>
  <sheetViews>
    <sheetView showGridLines="0" zoomScaleNormal="100" zoomScaleSheetLayoutView="100" workbookViewId="0">
      <pane xSplit="4" ySplit="8" topLeftCell="E148" activePane="bottomRight" state="frozen"/>
      <selection sqref="A1:S1"/>
      <selection pane="topRight" sqref="A1:S1"/>
      <selection pane="bottomLeft" sqref="A1:S1"/>
      <selection pane="bottomRight" activeCell="F169" sqref="F169"/>
    </sheetView>
  </sheetViews>
  <sheetFormatPr defaultColWidth="8.7265625" defaultRowHeight="14.5"/>
  <cols>
    <col min="1" max="3" width="2.7265625" style="1" customWidth="1"/>
    <col min="4" max="4" width="56.7265625" style="1" customWidth="1"/>
    <col min="5" max="13" width="9.7265625" style="26" customWidth="1"/>
    <col min="14" max="14" width="1.453125" style="16" customWidth="1"/>
    <col min="15" max="16384" width="8.7265625" style="16"/>
  </cols>
  <sheetData>
    <row r="1" spans="1:39" s="19" customFormat="1" ht="15" customHeight="1" collapsed="1">
      <c r="A1" s="1080" t="s">
        <v>32</v>
      </c>
      <c r="B1" s="1080"/>
      <c r="C1" s="1080"/>
      <c r="D1" s="1080"/>
      <c r="E1" s="1080"/>
      <c r="F1" s="1080"/>
      <c r="G1" s="1080"/>
      <c r="H1" s="1080"/>
      <c r="I1" s="1080"/>
      <c r="J1" s="1080"/>
      <c r="K1" s="1080"/>
      <c r="L1" s="1080"/>
      <c r="M1" s="1080"/>
      <c r="N1" s="1080"/>
    </row>
    <row r="2" spans="1:39" s="19" customFormat="1" ht="15" customHeight="1">
      <c r="A2" s="1080" t="s">
        <v>89</v>
      </c>
      <c r="B2" s="1080"/>
      <c r="C2" s="1080"/>
      <c r="D2" s="1080"/>
      <c r="E2" s="1080"/>
      <c r="F2" s="1080"/>
      <c r="G2" s="1080"/>
      <c r="H2" s="1080"/>
      <c r="I2" s="1080"/>
      <c r="J2" s="1080"/>
      <c r="K2" s="1080"/>
      <c r="L2" s="1080"/>
      <c r="M2" s="1080"/>
      <c r="N2" s="1080"/>
    </row>
    <row r="3" spans="1:39" s="19" customFormat="1" ht="15" customHeight="1">
      <c r="A3" s="1080" t="s">
        <v>22</v>
      </c>
      <c r="B3" s="1080"/>
      <c r="C3" s="1080"/>
      <c r="D3" s="1080"/>
      <c r="E3" s="1080"/>
      <c r="F3" s="1080"/>
      <c r="G3" s="1080"/>
      <c r="H3" s="1080"/>
      <c r="I3" s="1080"/>
      <c r="J3" s="1080"/>
      <c r="K3" s="1080"/>
      <c r="L3" s="1080"/>
      <c r="M3" s="1080"/>
      <c r="N3" s="1080"/>
      <c r="O3" s="18"/>
      <c r="S3" s="18"/>
    </row>
    <row r="4" spans="1:39" s="35" customFormat="1" ht="5.25" customHeight="1">
      <c r="A4" s="33"/>
      <c r="B4" s="34"/>
      <c r="C4" s="34"/>
      <c r="D4" s="34"/>
      <c r="E4" s="34"/>
      <c r="F4" s="34"/>
      <c r="G4" s="34"/>
      <c r="H4" s="34"/>
      <c r="I4" s="34"/>
      <c r="J4" s="34"/>
      <c r="K4" s="34"/>
      <c r="L4" s="34"/>
      <c r="M4" s="34"/>
      <c r="O4" s="114"/>
      <c r="S4" s="114"/>
    </row>
    <row r="5" spans="1:39">
      <c r="A5" s="12" t="s">
        <v>63</v>
      </c>
    </row>
    <row r="6" spans="1:39" s="94" customFormat="1" ht="12.5">
      <c r="A6" s="131"/>
      <c r="B6" s="932"/>
      <c r="C6" s="932"/>
      <c r="D6" s="932"/>
      <c r="E6" s="830" t="s">
        <v>4</v>
      </c>
      <c r="F6" s="830" t="s">
        <v>5</v>
      </c>
      <c r="G6" s="830" t="s">
        <v>6</v>
      </c>
      <c r="H6" s="830" t="s">
        <v>3</v>
      </c>
      <c r="I6" s="830" t="s">
        <v>4</v>
      </c>
      <c r="J6" s="830" t="s">
        <v>5</v>
      </c>
      <c r="K6" s="830" t="s">
        <v>6</v>
      </c>
      <c r="L6" s="95" t="s">
        <v>3</v>
      </c>
      <c r="M6" s="95" t="s">
        <v>4</v>
      </c>
    </row>
    <row r="7" spans="1:39" s="94" customFormat="1" ht="12.5">
      <c r="A7" s="130"/>
      <c r="B7" s="933"/>
      <c r="C7" s="933"/>
      <c r="D7" s="933"/>
      <c r="E7" s="830" t="s">
        <v>126</v>
      </c>
      <c r="F7" s="830" t="s">
        <v>126</v>
      </c>
      <c r="G7" s="830" t="s">
        <v>126</v>
      </c>
      <c r="H7" s="830" t="s">
        <v>227</v>
      </c>
      <c r="I7" s="830" t="s">
        <v>227</v>
      </c>
      <c r="J7" s="830" t="s">
        <v>227</v>
      </c>
      <c r="K7" s="830" t="s">
        <v>227</v>
      </c>
      <c r="L7" s="95" t="s">
        <v>325</v>
      </c>
      <c r="M7" s="95" t="s">
        <v>325</v>
      </c>
    </row>
    <row r="8" spans="1:39" s="94" customFormat="1" ht="12.5">
      <c r="B8" s="834"/>
      <c r="C8" s="834"/>
      <c r="D8" s="834"/>
      <c r="E8" s="934" t="s">
        <v>87</v>
      </c>
      <c r="F8" s="934" t="s">
        <v>87</v>
      </c>
      <c r="G8" s="934" t="s">
        <v>87</v>
      </c>
      <c r="H8" s="934" t="s">
        <v>87</v>
      </c>
      <c r="I8" s="934" t="s">
        <v>87</v>
      </c>
      <c r="J8" s="934" t="s">
        <v>87</v>
      </c>
      <c r="K8" s="934" t="s">
        <v>87</v>
      </c>
      <c r="L8" s="146" t="s">
        <v>87</v>
      </c>
      <c r="M8" s="146" t="s">
        <v>87</v>
      </c>
      <c r="N8" s="147"/>
    </row>
    <row r="9" spans="1:39" ht="5.25" customHeight="1">
      <c r="A9" s="2"/>
      <c r="B9" s="833"/>
      <c r="C9" s="833"/>
      <c r="D9" s="833"/>
      <c r="E9" s="935"/>
      <c r="F9" s="935"/>
      <c r="G9" s="935"/>
      <c r="H9" s="935"/>
      <c r="I9" s="935"/>
      <c r="J9" s="935"/>
      <c r="K9" s="935"/>
      <c r="L9" s="133"/>
      <c r="M9" s="133"/>
    </row>
    <row r="10" spans="1:39" ht="12.5">
      <c r="A10" s="4"/>
      <c r="B10" s="835" t="s">
        <v>83</v>
      </c>
      <c r="C10" s="836"/>
      <c r="D10" s="837"/>
      <c r="E10" s="936">
        <f>SUM('QTD P&amp;L'!E9:H9)</f>
        <v>5368</v>
      </c>
      <c r="F10" s="936">
        <f>SUM('QTD P&amp;L'!F9:I9)</f>
        <v>5946</v>
      </c>
      <c r="G10" s="936">
        <v>6608</v>
      </c>
      <c r="H10" s="936">
        <f>SUM('QTD P&amp;L'!H9:K9)</f>
        <v>6878</v>
      </c>
      <c r="I10" s="936">
        <f>SUM('QTD P&amp;L'!I9:L9)</f>
        <v>6939</v>
      </c>
      <c r="J10" s="936">
        <f>SUM('QTD P&amp;L'!J9:M9)</f>
        <v>6989</v>
      </c>
      <c r="K10" s="936">
        <v>7017</v>
      </c>
      <c r="L10" s="269">
        <f>SUM('QTD P&amp;L'!L9:O9)</f>
        <v>7257</v>
      </c>
      <c r="M10" s="269">
        <f>SUM('QTD P&amp;L'!M9:P9)</f>
        <v>7267</v>
      </c>
      <c r="O10" s="177"/>
      <c r="P10" s="177"/>
      <c r="Q10" s="177"/>
      <c r="R10" s="177"/>
      <c r="Y10" s="177"/>
      <c r="Z10" s="177"/>
      <c r="AA10" s="177"/>
      <c r="AB10" s="177"/>
      <c r="AC10" s="177"/>
      <c r="AD10" s="177"/>
      <c r="AE10" s="177"/>
      <c r="AF10" s="177"/>
      <c r="AG10" s="177"/>
      <c r="AH10" s="177"/>
      <c r="AI10" s="177"/>
      <c r="AJ10" s="177"/>
      <c r="AK10" s="177"/>
      <c r="AL10" s="177"/>
      <c r="AM10" s="177"/>
    </row>
    <row r="11" spans="1:39" ht="12.5">
      <c r="A11" s="4"/>
      <c r="B11" s="835" t="s">
        <v>82</v>
      </c>
      <c r="C11" s="836"/>
      <c r="D11" s="837"/>
      <c r="E11" s="936"/>
      <c r="F11" s="936"/>
      <c r="G11" s="936"/>
      <c r="H11" s="936"/>
      <c r="I11" s="936"/>
      <c r="J11" s="936"/>
      <c r="K11" s="936"/>
      <c r="L11" s="269"/>
      <c r="M11" s="269"/>
      <c r="O11" s="177"/>
    </row>
    <row r="12" spans="1:39" ht="12.5">
      <c r="A12" s="4"/>
      <c r="B12" s="835"/>
      <c r="C12" s="835" t="s">
        <v>143</v>
      </c>
      <c r="D12" s="837"/>
      <c r="E12" s="936"/>
      <c r="F12" s="936"/>
      <c r="G12" s="936"/>
      <c r="H12" s="936"/>
      <c r="I12" s="936"/>
      <c r="J12" s="936"/>
      <c r="K12" s="936"/>
      <c r="L12" s="269"/>
      <c r="M12" s="269"/>
      <c r="O12" s="177"/>
      <c r="Q12" s="177"/>
      <c r="R12" s="177"/>
    </row>
    <row r="13" spans="1:39" s="29" customFormat="1" ht="12.5">
      <c r="A13" s="6"/>
      <c r="B13" s="854"/>
      <c r="C13" s="840" t="s">
        <v>145</v>
      </c>
      <c r="D13" s="841"/>
      <c r="E13" s="937">
        <f>SUM('QTD P&amp;L'!E12:H12)</f>
        <v>840</v>
      </c>
      <c r="F13" s="937">
        <f>SUM('QTD P&amp;L'!F12:I12)</f>
        <v>772</v>
      </c>
      <c r="G13" s="937">
        <v>741</v>
      </c>
      <c r="H13" s="937">
        <f>SUM('QTD P&amp;L'!H12:K12)</f>
        <v>716</v>
      </c>
      <c r="I13" s="937">
        <f>SUM('QTD P&amp;L'!I12:L12)</f>
        <v>697</v>
      </c>
      <c r="J13" s="937">
        <f>SUM('QTD P&amp;L'!J12:M12)</f>
        <v>735</v>
      </c>
      <c r="K13" s="937">
        <v>733</v>
      </c>
      <c r="L13" s="216">
        <f>SUM('QTD P&amp;L'!L12:O12)</f>
        <v>751</v>
      </c>
      <c r="M13" s="216">
        <f>SUM('QTD P&amp;L'!M12:P12)</f>
        <v>747</v>
      </c>
      <c r="O13" s="177"/>
      <c r="Q13" s="177"/>
      <c r="R13" s="177"/>
      <c r="Y13" s="177"/>
      <c r="Z13" s="177"/>
      <c r="AA13" s="177"/>
      <c r="AB13" s="177"/>
      <c r="AC13" s="177"/>
      <c r="AD13" s="177"/>
      <c r="AE13" s="177"/>
      <c r="AF13" s="177"/>
      <c r="AG13" s="177"/>
      <c r="AH13" s="177"/>
      <c r="AI13" s="177"/>
      <c r="AJ13" s="177"/>
      <c r="AK13" s="177"/>
      <c r="AL13" s="177"/>
      <c r="AM13" s="177"/>
    </row>
    <row r="14" spans="1:39" s="29" customFormat="1" ht="12.5">
      <c r="A14" s="6"/>
      <c r="B14" s="854"/>
      <c r="C14" s="840" t="s">
        <v>146</v>
      </c>
      <c r="D14" s="841"/>
      <c r="E14" s="937">
        <f>SUM('QTD P&amp;L'!E13:H13)</f>
        <v>368</v>
      </c>
      <c r="F14" s="937">
        <f>SUM('QTD P&amp;L'!F13:I13)</f>
        <v>348</v>
      </c>
      <c r="G14" s="937">
        <v>331</v>
      </c>
      <c r="H14" s="937">
        <f>SUM('QTD P&amp;L'!H13:K13)</f>
        <v>290</v>
      </c>
      <c r="I14" s="937">
        <f>SUM('QTD P&amp;L'!I13:L13)</f>
        <v>285</v>
      </c>
      <c r="J14" s="937">
        <f>SUM('QTD P&amp;L'!J13:M13)</f>
        <v>280</v>
      </c>
      <c r="K14" s="937">
        <v>300</v>
      </c>
      <c r="L14" s="216">
        <f>SUM('QTD P&amp;L'!L13:O13)</f>
        <v>359</v>
      </c>
      <c r="M14" s="216">
        <f>SUM('QTD P&amp;L'!M13:P13)</f>
        <v>333</v>
      </c>
      <c r="O14" s="177"/>
      <c r="Q14" s="177"/>
      <c r="R14" s="177"/>
      <c r="Y14" s="177"/>
      <c r="Z14" s="177"/>
      <c r="AA14" s="177"/>
      <c r="AB14" s="177"/>
      <c r="AC14" s="177"/>
      <c r="AD14" s="177"/>
      <c r="AE14" s="177"/>
      <c r="AF14" s="177"/>
      <c r="AG14" s="177"/>
      <c r="AH14" s="177"/>
      <c r="AI14" s="177"/>
      <c r="AJ14" s="177"/>
      <c r="AK14" s="177"/>
      <c r="AL14" s="177"/>
      <c r="AM14" s="177"/>
    </row>
    <row r="15" spans="1:39" s="29" customFormat="1" ht="12.5">
      <c r="A15" s="6"/>
      <c r="B15" s="854"/>
      <c r="C15" s="835" t="s">
        <v>144</v>
      </c>
      <c r="D15" s="841"/>
      <c r="E15" s="937"/>
      <c r="F15" s="937"/>
      <c r="G15" s="937"/>
      <c r="H15" s="937"/>
      <c r="I15" s="937"/>
      <c r="J15" s="937"/>
      <c r="K15" s="937"/>
      <c r="L15" s="216"/>
      <c r="M15" s="216"/>
      <c r="O15" s="177"/>
      <c r="Q15" s="177"/>
      <c r="R15" s="177"/>
      <c r="Y15" s="177"/>
      <c r="Z15" s="177"/>
      <c r="AA15" s="177"/>
      <c r="AB15" s="177"/>
      <c r="AC15" s="177"/>
      <c r="AD15" s="177"/>
      <c r="AE15" s="177"/>
      <c r="AF15" s="177"/>
      <c r="AG15" s="177"/>
      <c r="AH15" s="177"/>
      <c r="AI15" s="177"/>
      <c r="AJ15" s="177"/>
      <c r="AK15" s="177"/>
      <c r="AL15" s="177"/>
      <c r="AM15" s="177"/>
    </row>
    <row r="16" spans="1:39" s="29" customFormat="1" ht="12.5">
      <c r="A16" s="6"/>
      <c r="B16" s="854"/>
      <c r="C16" s="840" t="s">
        <v>147</v>
      </c>
      <c r="D16" s="841"/>
      <c r="E16" s="937">
        <f>SUM('QTD P&amp;L'!E15:H15)</f>
        <v>536</v>
      </c>
      <c r="F16" s="937">
        <f>SUM('QTD P&amp;L'!F15:I15)</f>
        <v>702</v>
      </c>
      <c r="G16" s="937">
        <v>851</v>
      </c>
      <c r="H16" s="937">
        <f>SUM('QTD P&amp;L'!H15:K15)</f>
        <v>940</v>
      </c>
      <c r="I16" s="937">
        <f>SUM('QTD P&amp;L'!I15:L15)</f>
        <v>935</v>
      </c>
      <c r="J16" s="937">
        <f>SUM('QTD P&amp;L'!J15:M15)</f>
        <v>947</v>
      </c>
      <c r="K16" s="937">
        <v>984</v>
      </c>
      <c r="L16" s="216">
        <f>SUM('QTD P&amp;L'!L15:O15)</f>
        <v>1023</v>
      </c>
      <c r="M16" s="216">
        <f>SUM('QTD P&amp;L'!M15:P15)</f>
        <v>1037</v>
      </c>
      <c r="O16" s="177"/>
      <c r="Q16" s="177"/>
      <c r="R16" s="177"/>
      <c r="Y16" s="177"/>
      <c r="Z16" s="177"/>
      <c r="AA16" s="177"/>
      <c r="AB16" s="177"/>
      <c r="AC16" s="177"/>
      <c r="AD16" s="177"/>
      <c r="AE16" s="177"/>
      <c r="AF16" s="177"/>
      <c r="AG16" s="177"/>
      <c r="AH16" s="177"/>
      <c r="AI16" s="177"/>
      <c r="AJ16" s="177"/>
      <c r="AK16" s="177"/>
      <c r="AL16" s="177"/>
      <c r="AM16" s="177"/>
    </row>
    <row r="17" spans="1:39" s="29" customFormat="1" ht="12.5">
      <c r="A17" s="6"/>
      <c r="B17" s="854"/>
      <c r="C17" s="840" t="s">
        <v>146</v>
      </c>
      <c r="D17" s="841"/>
      <c r="E17" s="937">
        <f>SUM('QTD P&amp;L'!E16:H16)</f>
        <v>220</v>
      </c>
      <c r="F17" s="937">
        <f>SUM('QTD P&amp;L'!F16:I16)</f>
        <v>334</v>
      </c>
      <c r="G17" s="937">
        <v>471</v>
      </c>
      <c r="H17" s="937">
        <f>SUM('QTD P&amp;L'!H16:K16)</f>
        <v>542</v>
      </c>
      <c r="I17" s="937">
        <f>SUM('QTD P&amp;L'!I16:L16)</f>
        <v>534</v>
      </c>
      <c r="J17" s="937">
        <f>SUM('QTD P&amp;L'!J16:M16)</f>
        <v>512</v>
      </c>
      <c r="K17" s="937">
        <v>484</v>
      </c>
      <c r="L17" s="216">
        <f>SUM('QTD P&amp;L'!L16:O16)</f>
        <v>445</v>
      </c>
      <c r="M17" s="216">
        <f>SUM('QTD P&amp;L'!M16:P16)</f>
        <v>410</v>
      </c>
      <c r="O17" s="177"/>
      <c r="Q17" s="177"/>
      <c r="R17" s="177"/>
      <c r="Y17" s="177"/>
      <c r="Z17" s="177"/>
      <c r="AA17" s="177"/>
      <c r="AB17" s="177"/>
      <c r="AC17" s="177"/>
      <c r="AD17" s="177"/>
      <c r="AE17" s="177"/>
      <c r="AF17" s="177"/>
      <c r="AG17" s="177"/>
      <c r="AH17" s="177"/>
      <c r="AI17" s="177"/>
      <c r="AJ17" s="177"/>
      <c r="AK17" s="177"/>
      <c r="AL17" s="177"/>
      <c r="AM17" s="177"/>
    </row>
    <row r="18" spans="1:39" ht="12.5">
      <c r="A18" s="6"/>
      <c r="B18" s="841"/>
      <c r="C18" s="833" t="s">
        <v>33</v>
      </c>
      <c r="D18" s="841"/>
      <c r="E18" s="938">
        <f>SUM('QTD P&amp;L'!E17:H17)</f>
        <v>776</v>
      </c>
      <c r="F18" s="938">
        <f>SUM('QTD P&amp;L'!F17:I17)</f>
        <v>866</v>
      </c>
      <c r="G18" s="938">
        <v>958</v>
      </c>
      <c r="H18" s="938">
        <f>SUM('QTD P&amp;L'!H17:K17)</f>
        <v>1008</v>
      </c>
      <c r="I18" s="938">
        <f>SUM('QTD P&amp;L'!I17:L17)</f>
        <v>1011</v>
      </c>
      <c r="J18" s="938">
        <f>SUM('QTD P&amp;L'!J17:M17)</f>
        <v>1035</v>
      </c>
      <c r="K18" s="938">
        <v>1069</v>
      </c>
      <c r="L18" s="255">
        <f>SUM('QTD P&amp;L'!L17:O17)</f>
        <v>1102</v>
      </c>
      <c r="M18" s="255">
        <f>SUM('QTD P&amp;L'!M17:P17)</f>
        <v>1105</v>
      </c>
      <c r="O18" s="177"/>
      <c r="P18" s="253"/>
      <c r="Q18" s="253"/>
      <c r="R18" s="253"/>
      <c r="S18" s="253"/>
      <c r="T18" s="253"/>
      <c r="U18" s="253"/>
      <c r="V18" s="253"/>
      <c r="W18" s="253"/>
      <c r="Y18" s="177"/>
      <c r="Z18" s="177"/>
      <c r="AA18" s="177"/>
      <c r="AB18" s="177"/>
      <c r="AC18" s="177"/>
      <c r="AD18" s="177"/>
      <c r="AE18" s="177"/>
      <c r="AF18" s="177"/>
      <c r="AG18" s="177"/>
      <c r="AH18" s="177"/>
      <c r="AI18" s="177"/>
      <c r="AJ18" s="177"/>
      <c r="AK18" s="177"/>
      <c r="AL18" s="177"/>
      <c r="AM18" s="177"/>
    </row>
    <row r="19" spans="1:39" ht="12.5">
      <c r="A19" s="6"/>
      <c r="B19" s="841"/>
      <c r="C19" s="833" t="s">
        <v>34</v>
      </c>
      <c r="D19" s="841"/>
      <c r="E19" s="938">
        <f>SUM('QTD P&amp;L'!E18:H18)</f>
        <v>968</v>
      </c>
      <c r="F19" s="938">
        <f>SUM('QTD P&amp;L'!F18:I18)</f>
        <v>1119</v>
      </c>
      <c r="G19" s="938">
        <v>1210</v>
      </c>
      <c r="H19" s="938">
        <f>SUM('QTD P&amp;L'!H18:K18)</f>
        <v>1288</v>
      </c>
      <c r="I19" s="938">
        <f>SUM('QTD P&amp;L'!I18:L18)</f>
        <v>1274</v>
      </c>
      <c r="J19" s="938">
        <f>SUM('QTD P&amp;L'!J18:M18)</f>
        <v>1279</v>
      </c>
      <c r="K19" s="938">
        <v>1378</v>
      </c>
      <c r="L19" s="255">
        <f>SUM('QTD P&amp;L'!L18:O18)</f>
        <v>1383</v>
      </c>
      <c r="M19" s="255">
        <f>SUM('QTD P&amp;L'!M18:P18)</f>
        <v>1301</v>
      </c>
      <c r="O19" s="177"/>
      <c r="P19" s="253"/>
      <c r="Q19" s="253"/>
      <c r="R19" s="253"/>
      <c r="S19" s="253"/>
      <c r="T19" s="253"/>
      <c r="U19" s="253"/>
      <c r="V19" s="253"/>
      <c r="W19" s="253"/>
      <c r="Y19" s="177"/>
      <c r="Z19" s="177"/>
      <c r="AA19" s="177"/>
      <c r="AB19" s="177"/>
      <c r="AC19" s="177"/>
      <c r="AD19" s="177"/>
      <c r="AE19" s="177"/>
      <c r="AF19" s="177"/>
      <c r="AG19" s="177"/>
      <c r="AH19" s="177"/>
      <c r="AI19" s="177"/>
      <c r="AJ19" s="177"/>
      <c r="AK19" s="177"/>
      <c r="AL19" s="177"/>
      <c r="AM19" s="177"/>
    </row>
    <row r="20" spans="1:39" ht="14">
      <c r="A20" s="6"/>
      <c r="B20" s="841"/>
      <c r="C20" s="833" t="s">
        <v>35</v>
      </c>
      <c r="D20" s="841"/>
      <c r="E20" s="939">
        <f>SUM('QTD P&amp;L'!E19:H19)</f>
        <v>521</v>
      </c>
      <c r="F20" s="939">
        <f>SUM('QTD P&amp;L'!F19:I19)</f>
        <v>568</v>
      </c>
      <c r="G20" s="939">
        <v>634</v>
      </c>
      <c r="H20" s="939">
        <f>SUM('QTD P&amp;L'!H19:K19)</f>
        <v>650</v>
      </c>
      <c r="I20" s="939">
        <f>SUM('QTD P&amp;L'!I19:L19)</f>
        <v>652</v>
      </c>
      <c r="J20" s="939">
        <f>SUM('QTD P&amp;L'!J19:M19)</f>
        <v>687</v>
      </c>
      <c r="K20" s="939">
        <v>760</v>
      </c>
      <c r="L20" s="256">
        <f>SUM('QTD P&amp;L'!L19:O19)</f>
        <v>782</v>
      </c>
      <c r="M20" s="256">
        <f>SUM('QTD P&amp;L'!M19:P19)</f>
        <v>827</v>
      </c>
      <c r="O20" s="177"/>
      <c r="P20" s="253"/>
      <c r="Q20" s="253"/>
      <c r="R20" s="253"/>
      <c r="S20" s="253"/>
      <c r="T20" s="253"/>
      <c r="U20" s="253"/>
      <c r="V20" s="253"/>
      <c r="W20" s="253"/>
      <c r="Y20" s="177"/>
      <c r="Z20" s="177"/>
      <c r="AA20" s="177"/>
      <c r="AB20" s="177"/>
      <c r="AC20" s="177"/>
      <c r="AD20" s="177"/>
      <c r="AE20" s="177"/>
      <c r="AF20" s="177"/>
      <c r="AG20" s="177"/>
      <c r="AH20" s="177"/>
      <c r="AI20" s="177"/>
      <c r="AJ20" s="177"/>
      <c r="AK20" s="177"/>
      <c r="AL20" s="177"/>
      <c r="AM20" s="177"/>
    </row>
    <row r="21" spans="1:39" ht="14">
      <c r="A21" s="6"/>
      <c r="B21" s="841"/>
      <c r="C21" s="841"/>
      <c r="D21" s="841" t="s">
        <v>81</v>
      </c>
      <c r="E21" s="939">
        <f t="shared" ref="E21" si="0">SUM(E13:E20)</f>
        <v>4229</v>
      </c>
      <c r="F21" s="939">
        <f t="shared" ref="F21:K21" si="1">SUM(F13:F20)</f>
        <v>4709</v>
      </c>
      <c r="G21" s="939">
        <f t="shared" si="1"/>
        <v>5196</v>
      </c>
      <c r="H21" s="939">
        <f t="shared" si="1"/>
        <v>5434</v>
      </c>
      <c r="I21" s="939">
        <f t="shared" si="1"/>
        <v>5388</v>
      </c>
      <c r="J21" s="939">
        <f t="shared" si="1"/>
        <v>5475</v>
      </c>
      <c r="K21" s="939">
        <f t="shared" si="1"/>
        <v>5708</v>
      </c>
      <c r="L21" s="256">
        <f t="shared" ref="L21:M21" si="2">SUM(L13:L20)</f>
        <v>5845</v>
      </c>
      <c r="M21" s="256">
        <f t="shared" si="2"/>
        <v>5760</v>
      </c>
      <c r="O21" s="177"/>
      <c r="P21" s="256"/>
      <c r="Q21" s="256"/>
      <c r="R21" s="256"/>
      <c r="S21" s="256"/>
      <c r="T21" s="256"/>
      <c r="U21" s="256"/>
      <c r="V21" s="256"/>
      <c r="W21" s="256"/>
      <c r="Y21" s="177"/>
      <c r="Z21" s="177"/>
      <c r="AA21" s="177"/>
      <c r="AB21" s="177"/>
      <c r="AC21" s="177"/>
      <c r="AD21" s="177"/>
      <c r="AE21" s="177"/>
      <c r="AF21" s="177"/>
      <c r="AG21" s="177"/>
      <c r="AH21" s="177"/>
      <c r="AI21" s="177"/>
      <c r="AJ21" s="177"/>
      <c r="AK21" s="177"/>
      <c r="AL21" s="177"/>
      <c r="AM21" s="177"/>
    </row>
    <row r="22" spans="1:39" ht="12.5">
      <c r="A22" s="7"/>
      <c r="B22" s="845" t="s">
        <v>1</v>
      </c>
      <c r="C22" s="846"/>
      <c r="D22" s="847"/>
      <c r="E22" s="940">
        <f t="shared" ref="E22" si="3">+E10-E21</f>
        <v>1139</v>
      </c>
      <c r="F22" s="940">
        <f t="shared" ref="F22:K22" si="4">+F10-F21</f>
        <v>1237</v>
      </c>
      <c r="G22" s="940">
        <f t="shared" si="4"/>
        <v>1412</v>
      </c>
      <c r="H22" s="940">
        <f t="shared" si="4"/>
        <v>1444</v>
      </c>
      <c r="I22" s="940">
        <f t="shared" si="4"/>
        <v>1551</v>
      </c>
      <c r="J22" s="940">
        <f t="shared" si="4"/>
        <v>1514</v>
      </c>
      <c r="K22" s="940">
        <f t="shared" si="4"/>
        <v>1309</v>
      </c>
      <c r="L22" s="254">
        <f>+L10-L21</f>
        <v>1412</v>
      </c>
      <c r="M22" s="254">
        <f>+M10-M21</f>
        <v>1507</v>
      </c>
      <c r="O22" s="177"/>
      <c r="P22" s="254"/>
      <c r="Q22" s="254"/>
      <c r="R22" s="254"/>
      <c r="S22" s="254"/>
      <c r="T22" s="254"/>
      <c r="U22" s="254"/>
      <c r="V22" s="254"/>
      <c r="W22" s="254"/>
      <c r="Y22" s="177"/>
      <c r="Z22" s="177"/>
      <c r="AA22" s="177"/>
      <c r="AB22" s="177"/>
      <c r="AC22" s="177"/>
      <c r="AD22" s="177"/>
      <c r="AE22" s="177"/>
      <c r="AF22" s="177"/>
      <c r="AG22" s="177"/>
      <c r="AH22" s="177"/>
      <c r="AI22" s="177"/>
      <c r="AJ22" s="177"/>
      <c r="AK22" s="177"/>
      <c r="AL22" s="177"/>
      <c r="AM22" s="177"/>
    </row>
    <row r="23" spans="1:39" ht="14">
      <c r="A23" s="8"/>
      <c r="B23" s="849" t="s">
        <v>129</v>
      </c>
      <c r="C23" s="853"/>
      <c r="D23" s="853"/>
      <c r="E23" s="938">
        <f>SUM('QTD P&amp;L'!E22:H22)</f>
        <v>217</v>
      </c>
      <c r="F23" s="938">
        <f>SUM('QTD P&amp;L'!F22:I22)</f>
        <v>219</v>
      </c>
      <c r="G23" s="938">
        <v>214</v>
      </c>
      <c r="H23" s="938">
        <f>SUM('QTD P&amp;L'!H22:K22)</f>
        <v>201</v>
      </c>
      <c r="I23" s="938">
        <f>SUM('QTD P&amp;L'!I22:L22)</f>
        <v>170</v>
      </c>
      <c r="J23" s="938">
        <f>SUM('QTD P&amp;L'!J22:M22)</f>
        <v>154</v>
      </c>
      <c r="K23" s="938">
        <v>146</v>
      </c>
      <c r="L23" s="255">
        <f>SUM('QTD P&amp;L'!L22:O22)</f>
        <v>135</v>
      </c>
      <c r="M23" s="255">
        <f>SUM('QTD P&amp;L'!M22:P22)</f>
        <v>127</v>
      </c>
      <c r="O23" s="177"/>
      <c r="P23" s="256"/>
      <c r="Q23" s="256"/>
      <c r="R23" s="256"/>
      <c r="S23" s="256"/>
      <c r="T23" s="256"/>
      <c r="U23" s="256"/>
      <c r="V23" s="256"/>
      <c r="W23" s="256"/>
      <c r="Y23" s="177"/>
      <c r="Z23" s="177"/>
      <c r="AA23" s="177"/>
      <c r="AB23" s="177"/>
      <c r="AC23" s="177"/>
      <c r="AD23" s="177"/>
      <c r="AE23" s="177"/>
      <c r="AF23" s="177"/>
      <c r="AG23" s="177"/>
      <c r="AH23" s="177"/>
      <c r="AI23" s="177"/>
      <c r="AJ23" s="177"/>
      <c r="AK23" s="177"/>
      <c r="AL23" s="177"/>
      <c r="AM23" s="177"/>
    </row>
    <row r="24" spans="1:39" ht="14">
      <c r="A24" s="8"/>
      <c r="B24" s="849" t="s">
        <v>212</v>
      </c>
      <c r="C24" s="853"/>
      <c r="D24" s="853"/>
      <c r="E24" s="939">
        <f>SUM('QTD P&amp;L'!E23:H23)</f>
        <v>0</v>
      </c>
      <c r="F24" s="939">
        <f>SUM('QTD P&amp;L'!F23:I23)</f>
        <v>10</v>
      </c>
      <c r="G24" s="939">
        <v>92</v>
      </c>
      <c r="H24" s="939">
        <f>SUM('QTD P&amp;L'!H23:K23)</f>
        <v>92</v>
      </c>
      <c r="I24" s="939">
        <f>SUM('QTD P&amp;L'!I23:L23)</f>
        <v>104</v>
      </c>
      <c r="J24" s="939">
        <f>SUM('QTD P&amp;L'!J23:M23)</f>
        <v>94</v>
      </c>
      <c r="K24" s="939">
        <v>12</v>
      </c>
      <c r="L24" s="256">
        <f>SUM('QTD P&amp;L'!L23:O23)</f>
        <v>12</v>
      </c>
      <c r="M24" s="256">
        <f>SUM('QTD P&amp;L'!M23:P23)</f>
        <v>0</v>
      </c>
      <c r="O24" s="177"/>
      <c r="P24" s="256"/>
      <c r="Q24" s="256"/>
      <c r="R24" s="256"/>
      <c r="S24" s="256"/>
      <c r="T24" s="256"/>
      <c r="U24" s="256"/>
      <c r="V24" s="256"/>
      <c r="W24" s="256"/>
      <c r="Y24" s="177"/>
      <c r="Z24" s="177"/>
      <c r="AA24" s="177"/>
      <c r="AB24" s="177"/>
      <c r="AC24" s="177"/>
      <c r="AD24" s="177"/>
      <c r="AE24" s="177"/>
      <c r="AF24" s="177"/>
      <c r="AG24" s="177"/>
      <c r="AH24" s="177"/>
      <c r="AI24" s="177"/>
      <c r="AJ24" s="177"/>
      <c r="AK24" s="177"/>
      <c r="AL24" s="177"/>
      <c r="AM24" s="177"/>
    </row>
    <row r="25" spans="1:39" ht="12.5">
      <c r="A25" s="8"/>
      <c r="B25" s="851" t="s">
        <v>117</v>
      </c>
      <c r="C25" s="852"/>
      <c r="D25" s="853"/>
      <c r="E25" s="938">
        <f t="shared" ref="E25:G25" si="5">E22-E23-E24</f>
        <v>922</v>
      </c>
      <c r="F25" s="938">
        <f t="shared" si="5"/>
        <v>1008</v>
      </c>
      <c r="G25" s="938">
        <f t="shared" si="5"/>
        <v>1106</v>
      </c>
      <c r="H25" s="938">
        <f t="shared" ref="H25:M25" si="6">H22-H23-H24</f>
        <v>1151</v>
      </c>
      <c r="I25" s="938">
        <f t="shared" si="6"/>
        <v>1277</v>
      </c>
      <c r="J25" s="938">
        <f t="shared" si="6"/>
        <v>1266</v>
      </c>
      <c r="K25" s="938">
        <f t="shared" si="6"/>
        <v>1151</v>
      </c>
      <c r="L25" s="255">
        <f t="shared" si="6"/>
        <v>1265</v>
      </c>
      <c r="M25" s="255">
        <f t="shared" si="6"/>
        <v>1380</v>
      </c>
      <c r="O25" s="177"/>
      <c r="P25" s="255"/>
      <c r="Q25" s="255"/>
      <c r="R25" s="255"/>
      <c r="S25" s="255"/>
      <c r="T25" s="255"/>
      <c r="U25" s="255"/>
      <c r="V25" s="255"/>
      <c r="W25" s="255"/>
      <c r="Y25" s="177"/>
      <c r="Z25" s="177"/>
      <c r="AA25" s="177"/>
      <c r="AB25" s="177"/>
      <c r="AC25" s="177"/>
      <c r="AD25" s="177"/>
      <c r="AE25" s="177"/>
      <c r="AF25" s="177"/>
      <c r="AG25" s="177"/>
      <c r="AH25" s="177"/>
      <c r="AI25" s="177"/>
      <c r="AJ25" s="177"/>
      <c r="AK25" s="177"/>
      <c r="AL25" s="177"/>
      <c r="AM25" s="177"/>
    </row>
    <row r="26" spans="1:39" ht="14">
      <c r="A26" s="8"/>
      <c r="B26" s="854" t="s">
        <v>118</v>
      </c>
      <c r="C26" s="852"/>
      <c r="D26" s="853"/>
      <c r="E26" s="844">
        <f>SUM('QTD P&amp;L'!E25:H25)</f>
        <v>122</v>
      </c>
      <c r="F26" s="844">
        <f>SUM('QTD P&amp;L'!F25:I25)</f>
        <v>136</v>
      </c>
      <c r="G26" s="844">
        <v>140</v>
      </c>
      <c r="H26" s="844">
        <f>SUM('QTD P&amp;L'!H25:K25)</f>
        <v>121</v>
      </c>
      <c r="I26" s="844">
        <f>SUM('QTD P&amp;L'!I25:L25)</f>
        <v>155</v>
      </c>
      <c r="J26" s="844">
        <f>SUM('QTD P&amp;L'!J25:M25)</f>
        <v>155</v>
      </c>
      <c r="K26" s="844">
        <v>878</v>
      </c>
      <c r="L26" s="322">
        <f>SUM('QTD P&amp;L'!L25:O25)</f>
        <v>918</v>
      </c>
      <c r="M26" s="322">
        <f>SUM('QTD P&amp;L'!M25:P25)</f>
        <v>874</v>
      </c>
      <c r="O26" s="177"/>
      <c r="P26" s="257"/>
      <c r="Q26" s="257"/>
      <c r="R26" s="257"/>
      <c r="S26" s="257"/>
      <c r="T26" s="257"/>
      <c r="U26" s="257"/>
      <c r="V26" s="257"/>
      <c r="W26" s="257"/>
      <c r="Y26" s="177"/>
      <c r="Z26" s="177"/>
      <c r="AA26" s="177"/>
      <c r="AB26" s="177"/>
      <c r="AC26" s="177"/>
      <c r="AD26" s="177"/>
      <c r="AE26" s="177"/>
      <c r="AF26" s="177"/>
      <c r="AG26" s="177"/>
      <c r="AH26" s="177"/>
      <c r="AI26" s="177"/>
      <c r="AJ26" s="177"/>
      <c r="AK26" s="177"/>
      <c r="AL26" s="177"/>
      <c r="AM26" s="177"/>
    </row>
    <row r="27" spans="1:39" ht="14">
      <c r="A27" s="5"/>
      <c r="B27" s="845" t="s">
        <v>2</v>
      </c>
      <c r="C27" s="836"/>
      <c r="D27" s="836"/>
      <c r="E27" s="855">
        <f t="shared" ref="E27" si="7">E25-E26</f>
        <v>800</v>
      </c>
      <c r="F27" s="855">
        <f t="shared" ref="F27:K27" si="8">F25-F26</f>
        <v>872</v>
      </c>
      <c r="G27" s="855">
        <f t="shared" si="8"/>
        <v>966</v>
      </c>
      <c r="H27" s="855">
        <f t="shared" si="8"/>
        <v>1030</v>
      </c>
      <c r="I27" s="855">
        <f t="shared" si="8"/>
        <v>1122</v>
      </c>
      <c r="J27" s="855">
        <f t="shared" si="8"/>
        <v>1111</v>
      </c>
      <c r="K27" s="855">
        <f t="shared" si="8"/>
        <v>273</v>
      </c>
      <c r="L27" s="258">
        <f>L25-L26</f>
        <v>347</v>
      </c>
      <c r="M27" s="258">
        <f>M25-M26</f>
        <v>506</v>
      </c>
      <c r="O27" s="177"/>
      <c r="P27" s="258"/>
      <c r="Q27" s="258"/>
      <c r="R27" s="258"/>
      <c r="S27" s="258"/>
      <c r="T27" s="258"/>
      <c r="U27" s="258"/>
      <c r="V27" s="258"/>
      <c r="W27" s="258"/>
      <c r="Y27" s="177"/>
      <c r="Z27" s="177"/>
      <c r="AA27" s="177"/>
      <c r="AB27" s="177"/>
      <c r="AC27" s="177"/>
      <c r="AD27" s="177"/>
      <c r="AE27" s="177"/>
      <c r="AF27" s="177"/>
      <c r="AG27" s="177"/>
      <c r="AH27" s="177"/>
      <c r="AI27" s="177"/>
      <c r="AJ27" s="177"/>
      <c r="AK27" s="177"/>
      <c r="AL27" s="177"/>
      <c r="AM27" s="177"/>
    </row>
    <row r="28" spans="1:39" ht="38.25" customHeight="1">
      <c r="A28" s="6"/>
      <c r="B28" s="1079" t="s">
        <v>103</v>
      </c>
      <c r="C28" s="1079"/>
      <c r="D28" s="1079"/>
      <c r="E28" s="856">
        <f>SUM('QTD P&amp;L'!E27:H27)</f>
        <v>793</v>
      </c>
      <c r="F28" s="856">
        <f>SUM('QTD P&amp;L'!F27:I27)</f>
        <v>866</v>
      </c>
      <c r="G28" s="856">
        <v>962</v>
      </c>
      <c r="H28" s="856">
        <f>SUM('QTD P&amp;L'!H27:K27)</f>
        <v>1027</v>
      </c>
      <c r="I28" s="856">
        <f>SUM('QTD P&amp;L'!I27:L27)</f>
        <v>1120</v>
      </c>
      <c r="J28" s="856">
        <f>SUM('QTD P&amp;L'!J27:M27)</f>
        <v>1110</v>
      </c>
      <c r="K28" s="856">
        <v>273</v>
      </c>
      <c r="L28" s="321">
        <f>SUM('QTD P&amp;L'!L27:O27)</f>
        <v>347</v>
      </c>
      <c r="M28" s="321">
        <f>SUM('QTD P&amp;L'!M27:P27)</f>
        <v>506</v>
      </c>
      <c r="N28" s="149"/>
      <c r="O28" s="126"/>
      <c r="P28" s="261"/>
      <c r="Q28" s="261"/>
      <c r="R28" s="261"/>
      <c r="S28" s="261"/>
      <c r="T28" s="261"/>
      <c r="U28" s="261"/>
      <c r="V28" s="261"/>
      <c r="W28" s="261"/>
      <c r="Y28" s="177"/>
      <c r="Z28" s="177"/>
      <c r="AA28" s="177"/>
      <c r="AB28" s="177"/>
      <c r="AC28" s="177"/>
      <c r="AD28" s="177"/>
      <c r="AE28" s="177"/>
      <c r="AF28" s="177"/>
      <c r="AG28" s="177"/>
      <c r="AH28" s="177"/>
      <c r="AI28" s="177"/>
      <c r="AJ28" s="177"/>
      <c r="AK28" s="177"/>
      <c r="AL28" s="177"/>
      <c r="AM28" s="177"/>
    </row>
    <row r="29" spans="1:39" ht="9.75" customHeight="1">
      <c r="A29" s="5"/>
      <c r="B29" s="845"/>
      <c r="C29" s="836"/>
      <c r="D29" s="836"/>
      <c r="E29" s="855"/>
      <c r="F29" s="855"/>
      <c r="G29" s="855"/>
      <c r="H29" s="855"/>
      <c r="I29" s="855"/>
      <c r="J29" s="855"/>
      <c r="K29" s="855"/>
      <c r="L29" s="258"/>
      <c r="M29" s="258"/>
      <c r="O29" s="177"/>
      <c r="P29" s="258"/>
      <c r="Q29" s="258"/>
      <c r="R29" s="258"/>
      <c r="S29" s="258"/>
      <c r="T29" s="258"/>
      <c r="U29" s="258"/>
      <c r="V29" s="258"/>
      <c r="W29" s="258"/>
    </row>
    <row r="30" spans="1:39" s="31" customFormat="1" ht="12.5">
      <c r="A30" s="36"/>
      <c r="B30" s="941" t="s">
        <v>26</v>
      </c>
      <c r="C30" s="941"/>
      <c r="D30" s="941"/>
      <c r="E30" s="860"/>
      <c r="F30" s="860"/>
      <c r="G30" s="860"/>
      <c r="H30" s="860"/>
      <c r="I30" s="860"/>
      <c r="J30" s="860"/>
      <c r="K30" s="860"/>
      <c r="L30" s="320"/>
      <c r="M30" s="320"/>
      <c r="O30" s="177"/>
      <c r="P30" s="259"/>
      <c r="Q30" s="259"/>
      <c r="R30" s="259"/>
      <c r="S30" s="259"/>
      <c r="T30" s="259"/>
      <c r="U30" s="259"/>
      <c r="V30" s="259"/>
      <c r="W30" s="259"/>
    </row>
    <row r="31" spans="1:39" s="31" customFormat="1" ht="12.5">
      <c r="A31" s="36"/>
      <c r="B31" s="941"/>
      <c r="C31" s="942" t="s">
        <v>28</v>
      </c>
      <c r="D31" s="941"/>
      <c r="E31" s="943">
        <f>SUM('QTD P&amp;L'!E30:H30)</f>
        <v>1.08</v>
      </c>
      <c r="F31" s="943">
        <f>SUM('QTD P&amp;L'!F30:I30)</f>
        <v>1.18</v>
      </c>
      <c r="G31" s="943">
        <v>1.3</v>
      </c>
      <c r="H31" s="943">
        <f>SUM('QTD P&amp;L'!H30:K30)</f>
        <v>1.38</v>
      </c>
      <c r="I31" s="943">
        <f>SUM('QTD P&amp;L'!I30:L30)</f>
        <v>1.5000000000000002</v>
      </c>
      <c r="J31" s="943">
        <f>SUM('QTD P&amp;L'!J30:M30)</f>
        <v>1.48</v>
      </c>
      <c r="K31" s="943">
        <v>0.36</v>
      </c>
      <c r="L31" s="260">
        <f>SUM('QTD P&amp;L'!L30:O30)</f>
        <v>0.46000000000000008</v>
      </c>
      <c r="M31" s="260">
        <f>SUM('QTD P&amp;L'!M30:P30)</f>
        <v>0.67</v>
      </c>
      <c r="O31" s="178"/>
      <c r="P31" s="260"/>
      <c r="Q31" s="260"/>
      <c r="R31" s="260"/>
      <c r="S31" s="260"/>
      <c r="T31" s="260"/>
      <c r="U31" s="260"/>
      <c r="V31" s="260"/>
      <c r="W31" s="260"/>
      <c r="Y31" s="178"/>
      <c r="Z31" s="178"/>
      <c r="AA31" s="178"/>
      <c r="AB31" s="178"/>
      <c r="AC31" s="178"/>
      <c r="AD31" s="178"/>
      <c r="AE31" s="178"/>
      <c r="AF31" s="178"/>
      <c r="AG31" s="178"/>
      <c r="AH31" s="178"/>
      <c r="AI31" s="178"/>
      <c r="AJ31" s="178"/>
      <c r="AK31" s="178"/>
      <c r="AL31" s="178"/>
      <c r="AM31" s="178"/>
    </row>
    <row r="32" spans="1:39" s="31" customFormat="1" ht="12.5">
      <c r="A32" s="36"/>
      <c r="B32" s="941"/>
      <c r="C32" s="942" t="s">
        <v>29</v>
      </c>
      <c r="D32" s="941"/>
      <c r="E32" s="943">
        <f>SUM('QTD P&amp;L'!E31:H31)</f>
        <v>1.06</v>
      </c>
      <c r="F32" s="943">
        <f>SUM('QTD P&amp;L'!F31:I31)</f>
        <v>1.1499999999999999</v>
      </c>
      <c r="G32" s="943">
        <v>1.28</v>
      </c>
      <c r="H32" s="943">
        <f>SUM('QTD P&amp;L'!H31:K31)</f>
        <v>1.35</v>
      </c>
      <c r="I32" s="943">
        <f>SUM('QTD P&amp;L'!I31:L31)</f>
        <v>1.4700000000000002</v>
      </c>
      <c r="J32" s="943">
        <f>SUM('QTD P&amp;L'!J31:M31)</f>
        <v>1.4600000000000002</v>
      </c>
      <c r="K32" s="943">
        <v>0.36</v>
      </c>
      <c r="L32" s="260">
        <f>SUM('QTD P&amp;L'!L31:O31)</f>
        <v>0.45000000000000007</v>
      </c>
      <c r="M32" s="260">
        <f>SUM('QTD P&amp;L'!M31:P31)</f>
        <v>0.65</v>
      </c>
      <c r="O32" s="178"/>
      <c r="P32" s="260"/>
      <c r="Q32" s="260"/>
      <c r="R32" s="260"/>
      <c r="S32" s="260"/>
      <c r="T32" s="260"/>
      <c r="U32" s="260"/>
      <c r="V32" s="260"/>
      <c r="W32" s="260"/>
      <c r="Y32" s="178"/>
      <c r="Z32" s="178"/>
      <c r="AA32" s="178"/>
      <c r="AB32" s="178"/>
      <c r="AC32" s="178"/>
      <c r="AD32" s="178"/>
      <c r="AE32" s="178"/>
      <c r="AF32" s="178"/>
      <c r="AG32" s="178"/>
      <c r="AH32" s="178"/>
      <c r="AI32" s="178"/>
      <c r="AJ32" s="178"/>
      <c r="AK32" s="178"/>
      <c r="AL32" s="178"/>
      <c r="AM32" s="178"/>
    </row>
    <row r="33" spans="1:39" s="31" customFormat="1" ht="4.1500000000000004" customHeight="1">
      <c r="A33" s="36"/>
      <c r="B33" s="941"/>
      <c r="C33" s="941"/>
      <c r="D33" s="941"/>
      <c r="E33" s="944"/>
      <c r="F33" s="944"/>
      <c r="G33" s="944"/>
      <c r="H33" s="944"/>
      <c r="I33" s="944"/>
      <c r="J33" s="944"/>
      <c r="K33" s="944"/>
      <c r="L33" s="115"/>
      <c r="M33" s="115"/>
      <c r="O33" s="177"/>
      <c r="Q33" s="177"/>
      <c r="R33" s="177"/>
      <c r="Y33" s="177"/>
      <c r="Z33" s="177"/>
      <c r="AA33" s="177"/>
      <c r="AB33" s="177"/>
      <c r="AC33" s="177"/>
      <c r="AD33" s="177"/>
      <c r="AE33" s="177"/>
      <c r="AF33" s="177"/>
      <c r="AG33" s="177"/>
      <c r="AH33" s="177"/>
      <c r="AI33" s="177"/>
      <c r="AJ33" s="177"/>
      <c r="AK33" s="177"/>
      <c r="AL33" s="177"/>
      <c r="AM33" s="177"/>
    </row>
    <row r="34" spans="1:39" s="31" customFormat="1">
      <c r="A34" s="36"/>
      <c r="B34" s="945" t="s">
        <v>27</v>
      </c>
      <c r="C34" s="946"/>
      <c r="D34" s="941"/>
      <c r="E34" s="944"/>
      <c r="F34" s="944"/>
      <c r="G34" s="944"/>
      <c r="H34" s="944"/>
      <c r="I34" s="944"/>
      <c r="J34" s="944"/>
      <c r="K34" s="944"/>
      <c r="L34" s="115"/>
      <c r="M34" s="115"/>
      <c r="O34" s="177"/>
      <c r="Q34" s="177"/>
      <c r="R34" s="177"/>
      <c r="Y34" s="177"/>
      <c r="Z34" s="177"/>
      <c r="AA34" s="177"/>
      <c r="AB34" s="177"/>
      <c r="AC34" s="177"/>
      <c r="AD34" s="177"/>
      <c r="AE34" s="177"/>
      <c r="AF34" s="177"/>
      <c r="AG34" s="177"/>
      <c r="AH34" s="177"/>
      <c r="AI34" s="177"/>
      <c r="AJ34" s="177"/>
      <c r="AK34" s="177"/>
      <c r="AL34" s="177"/>
      <c r="AM34" s="177"/>
    </row>
    <row r="35" spans="1:39" s="31" customFormat="1" ht="12.5">
      <c r="A35" s="36"/>
      <c r="B35" s="941"/>
      <c r="C35" s="947" t="s">
        <v>28</v>
      </c>
      <c r="D35" s="941"/>
      <c r="E35" s="948">
        <f>AVERAGE('QTD P&amp;L'!E34:H34)</f>
        <v>734.25</v>
      </c>
      <c r="F35" s="948">
        <f>AVERAGE('QTD P&amp;L'!F34:I34)</f>
        <v>737.25</v>
      </c>
      <c r="G35" s="948">
        <v>740</v>
      </c>
      <c r="H35" s="948">
        <f>AVERAGE('QTD P&amp;L'!H34:K34)</f>
        <v>743.5</v>
      </c>
      <c r="I35" s="948">
        <f>AVERAGE('QTD P&amp;L'!I34:L34)</f>
        <v>747.25</v>
      </c>
      <c r="J35" s="948">
        <f>AVERAGE('QTD P&amp;L'!J34:M34)</f>
        <v>750.5</v>
      </c>
      <c r="K35" s="948">
        <v>754</v>
      </c>
      <c r="L35" s="262">
        <f>AVERAGE('QTD P&amp;L'!L34:O34)</f>
        <v>756.25</v>
      </c>
      <c r="M35" s="262">
        <f>AVERAGE('QTD P&amp;L'!M34:P34)</f>
        <v>758</v>
      </c>
      <c r="O35" s="177"/>
      <c r="P35" s="262"/>
      <c r="Q35" s="262"/>
      <c r="R35" s="262"/>
      <c r="S35" s="262"/>
      <c r="T35" s="262"/>
      <c r="U35" s="262"/>
      <c r="V35" s="262"/>
      <c r="W35" s="262"/>
      <c r="Y35" s="177"/>
      <c r="Z35" s="177"/>
      <c r="AA35" s="177"/>
      <c r="AB35" s="177"/>
      <c r="AC35" s="177"/>
      <c r="AD35" s="177"/>
      <c r="AE35" s="177"/>
      <c r="AF35" s="177"/>
      <c r="AG35" s="177"/>
      <c r="AH35" s="177"/>
      <c r="AI35" s="177"/>
      <c r="AJ35" s="177"/>
      <c r="AK35" s="177"/>
      <c r="AL35" s="177"/>
      <c r="AM35" s="177"/>
    </row>
    <row r="36" spans="1:39" s="31" customFormat="1" ht="12.5">
      <c r="A36" s="36"/>
      <c r="B36" s="941"/>
      <c r="C36" s="947" t="s">
        <v>29</v>
      </c>
      <c r="D36" s="941"/>
      <c r="E36" s="948">
        <f>AVERAGE('QTD P&amp;L'!E35:H35)</f>
        <v>746.25</v>
      </c>
      <c r="F36" s="948">
        <f>AVERAGE('QTD P&amp;L'!F35:I35)</f>
        <v>750.5</v>
      </c>
      <c r="G36" s="948">
        <v>754</v>
      </c>
      <c r="H36" s="948">
        <f>AVERAGE('QTD P&amp;L'!H35:K35)</f>
        <v>756.75</v>
      </c>
      <c r="I36" s="948">
        <f>AVERAGE('QTD P&amp;L'!I35:L35)</f>
        <v>759.5</v>
      </c>
      <c r="J36" s="948">
        <f>AVERAGE('QTD P&amp;L'!J35:M35)</f>
        <v>762</v>
      </c>
      <c r="K36" s="948">
        <v>766</v>
      </c>
      <c r="L36" s="262">
        <f>AVERAGE('QTD P&amp;L'!L35:O35)</f>
        <v>767.25</v>
      </c>
      <c r="M36" s="262">
        <f>AVERAGE('QTD P&amp;L'!M35:P35)</f>
        <v>768.75</v>
      </c>
      <c r="O36" s="177"/>
      <c r="P36" s="262"/>
      <c r="Q36" s="262"/>
      <c r="R36" s="262"/>
      <c r="S36" s="262"/>
      <c r="T36" s="262"/>
      <c r="U36" s="262"/>
      <c r="V36" s="262"/>
      <c r="W36" s="262"/>
      <c r="Y36" s="177"/>
      <c r="Z36" s="177"/>
      <c r="AA36" s="177"/>
      <c r="AB36" s="177"/>
      <c r="AC36" s="177"/>
      <c r="AD36" s="177"/>
      <c r="AE36" s="177"/>
      <c r="AF36" s="177"/>
      <c r="AG36" s="177"/>
      <c r="AH36" s="177"/>
      <c r="AI36" s="177"/>
      <c r="AJ36" s="177"/>
      <c r="AK36" s="177"/>
      <c r="AL36" s="177"/>
      <c r="AM36" s="177"/>
    </row>
    <row r="37" spans="1:39" s="31" customFormat="1" ht="14">
      <c r="A37" s="36"/>
      <c r="B37" s="941"/>
      <c r="C37" s="866" t="s">
        <v>108</v>
      </c>
      <c r="D37" s="941"/>
      <c r="E37" s="949">
        <f>AVERAGE('QTD P&amp;L'!E36:H36)</f>
        <v>5.25</v>
      </c>
      <c r="F37" s="949">
        <f>AVERAGE('QTD P&amp;L'!F36:I36)</f>
        <v>3.75</v>
      </c>
      <c r="G37" s="949">
        <v>3</v>
      </c>
      <c r="H37" s="949">
        <f>AVERAGE('QTD P&amp;L'!H36:K36)</f>
        <v>1.5</v>
      </c>
      <c r="I37" s="949">
        <f>AVERAGE('QTD P&amp;L'!I36:L36)</f>
        <v>0.75</v>
      </c>
      <c r="J37" s="949">
        <f>AVERAGE('QTD P&amp;L'!J36:M36)</f>
        <v>0.25</v>
      </c>
      <c r="K37" s="949">
        <f>AVERAGE('QTD P&amp;L'!K36:N36)</f>
        <v>0</v>
      </c>
      <c r="L37" s="263">
        <f>AVERAGE('QTD P&amp;L'!L36:O36)</f>
        <v>0</v>
      </c>
      <c r="M37" s="263">
        <f>AVERAGE('QTD P&amp;L'!M36:P36)</f>
        <v>0</v>
      </c>
      <c r="O37" s="177"/>
      <c r="P37" s="263"/>
      <c r="Q37" s="263"/>
      <c r="R37" s="263"/>
      <c r="S37" s="263"/>
      <c r="T37" s="263"/>
      <c r="U37" s="263"/>
      <c r="V37" s="263"/>
      <c r="W37" s="263"/>
      <c r="Y37" s="177"/>
      <c r="Z37" s="177"/>
      <c r="AA37" s="177"/>
      <c r="AB37" s="177"/>
      <c r="AC37" s="177"/>
      <c r="AD37" s="177"/>
      <c r="AE37" s="177"/>
      <c r="AF37" s="177"/>
      <c r="AG37" s="177"/>
      <c r="AH37" s="177"/>
      <c r="AI37" s="177"/>
      <c r="AJ37" s="177"/>
      <c r="AK37" s="177"/>
      <c r="AL37" s="177"/>
      <c r="AM37" s="177"/>
    </row>
    <row r="38" spans="1:39" s="31" customFormat="1" ht="12.5">
      <c r="A38" s="36"/>
      <c r="B38" s="941"/>
      <c r="C38" s="866" t="s">
        <v>115</v>
      </c>
      <c r="D38" s="941"/>
      <c r="E38" s="948">
        <f t="shared" ref="E38:G38" si="9">SUM(E36:E37)</f>
        <v>751.5</v>
      </c>
      <c r="F38" s="948">
        <f t="shared" si="9"/>
        <v>754.25</v>
      </c>
      <c r="G38" s="948">
        <f t="shared" si="9"/>
        <v>757</v>
      </c>
      <c r="H38" s="948">
        <f t="shared" ref="H38:M38" si="10">SUM(H36:H37)</f>
        <v>758.25</v>
      </c>
      <c r="I38" s="948">
        <f t="shared" si="10"/>
        <v>760.25</v>
      </c>
      <c r="J38" s="948">
        <f t="shared" si="10"/>
        <v>762.25</v>
      </c>
      <c r="K38" s="948">
        <f t="shared" si="10"/>
        <v>766</v>
      </c>
      <c r="L38" s="262">
        <f t="shared" si="10"/>
        <v>767.25</v>
      </c>
      <c r="M38" s="262">
        <f t="shared" si="10"/>
        <v>768.75</v>
      </c>
      <c r="O38" s="177"/>
      <c r="P38" s="262"/>
      <c r="Q38" s="262"/>
      <c r="R38" s="262"/>
      <c r="S38" s="262"/>
      <c r="T38" s="262"/>
      <c r="U38" s="262"/>
      <c r="V38" s="262"/>
      <c r="W38" s="262"/>
      <c r="Y38" s="177"/>
      <c r="Z38" s="177"/>
      <c r="AA38" s="177"/>
      <c r="AB38" s="177"/>
      <c r="AC38" s="177"/>
      <c r="AD38" s="177"/>
      <c r="AE38" s="177"/>
      <c r="AF38" s="177"/>
      <c r="AG38" s="177"/>
      <c r="AH38" s="177"/>
      <c r="AI38" s="177"/>
      <c r="AJ38" s="177"/>
      <c r="AK38" s="177"/>
      <c r="AL38" s="177"/>
      <c r="AM38" s="177"/>
    </row>
    <row r="39" spans="1:39" s="31" customFormat="1" ht="12.5">
      <c r="A39" s="36"/>
      <c r="B39" s="941"/>
      <c r="C39" s="947"/>
      <c r="D39" s="941"/>
      <c r="E39" s="950"/>
      <c r="F39" s="950"/>
      <c r="G39" s="950"/>
      <c r="H39" s="950"/>
      <c r="I39" s="950"/>
      <c r="J39" s="950"/>
      <c r="K39" s="950"/>
      <c r="L39" s="116"/>
      <c r="M39" s="116"/>
      <c r="O39" s="177"/>
      <c r="P39" s="250"/>
      <c r="Q39" s="250"/>
      <c r="R39" s="250"/>
      <c r="S39" s="250"/>
      <c r="T39" s="250"/>
      <c r="U39" s="250"/>
      <c r="V39" s="250"/>
      <c r="W39" s="250"/>
    </row>
    <row r="40" spans="1:39" ht="13">
      <c r="A40" s="12" t="s">
        <v>31</v>
      </c>
      <c r="B40" s="859"/>
      <c r="C40" s="866"/>
      <c r="D40" s="859"/>
      <c r="E40" s="951"/>
      <c r="F40" s="951"/>
      <c r="G40" s="951"/>
      <c r="H40" s="951"/>
      <c r="I40" s="951"/>
      <c r="J40" s="951"/>
      <c r="K40" s="951"/>
      <c r="L40" s="117"/>
      <c r="M40" s="117"/>
      <c r="O40" s="177"/>
      <c r="P40" s="250"/>
      <c r="Q40" s="250"/>
      <c r="R40" s="250"/>
      <c r="S40" s="250"/>
      <c r="T40" s="250"/>
      <c r="U40" s="250"/>
      <c r="V40" s="250"/>
      <c r="W40" s="250"/>
    </row>
    <row r="41" spans="1:39" ht="12.5">
      <c r="A41" s="20"/>
      <c r="B41" s="859"/>
      <c r="C41" s="866"/>
      <c r="D41" s="859"/>
      <c r="E41" s="952" t="str">
        <f t="shared" ref="E41:F41" si="11">E6</f>
        <v>Q2</v>
      </c>
      <c r="F41" s="952" t="str">
        <f t="shared" si="11"/>
        <v>Q3</v>
      </c>
      <c r="G41" s="952" t="str">
        <f t="shared" ref="G41:H41" si="12">G6</f>
        <v>Q4</v>
      </c>
      <c r="H41" s="952" t="str">
        <f t="shared" si="12"/>
        <v>Q1</v>
      </c>
      <c r="I41" s="952" t="str">
        <f t="shared" ref="I41:J41" si="13">I6</f>
        <v>Q2</v>
      </c>
      <c r="J41" s="952" t="str">
        <f t="shared" si="13"/>
        <v>Q3</v>
      </c>
      <c r="K41" s="952" t="str">
        <f t="shared" ref="K41:L41" si="14">K6</f>
        <v>Q4</v>
      </c>
      <c r="L41" s="11" t="str">
        <f t="shared" si="14"/>
        <v>Q1</v>
      </c>
      <c r="M41" s="11" t="str">
        <f t="shared" ref="M41" si="15">M6</f>
        <v>Q2</v>
      </c>
      <c r="O41" s="177"/>
      <c r="P41" s="250"/>
      <c r="Q41" s="250"/>
      <c r="R41" s="250"/>
      <c r="S41" s="250"/>
      <c r="T41" s="250"/>
      <c r="U41" s="250"/>
      <c r="V41" s="250"/>
      <c r="W41" s="250"/>
    </row>
    <row r="42" spans="1:39" ht="12.5">
      <c r="A42" s="20"/>
      <c r="B42" s="859"/>
      <c r="C42" s="866"/>
      <c r="D42" s="859"/>
      <c r="E42" s="952" t="str">
        <f t="shared" ref="E42:F42" si="16">E7</f>
        <v>CY16</v>
      </c>
      <c r="F42" s="952" t="str">
        <f t="shared" si="16"/>
        <v>CY16</v>
      </c>
      <c r="G42" s="952" t="str">
        <f t="shared" ref="G42:H42" si="17">G7</f>
        <v>CY16</v>
      </c>
      <c r="H42" s="952" t="str">
        <f t="shared" si="17"/>
        <v>CY17</v>
      </c>
      <c r="I42" s="952" t="str">
        <f t="shared" ref="I42:J42" si="18">I7</f>
        <v>CY17</v>
      </c>
      <c r="J42" s="952" t="str">
        <f t="shared" si="18"/>
        <v>CY17</v>
      </c>
      <c r="K42" s="952" t="str">
        <f t="shared" ref="K42:L42" si="19">K7</f>
        <v>CY17</v>
      </c>
      <c r="L42" s="11" t="str">
        <f t="shared" si="19"/>
        <v>CY18</v>
      </c>
      <c r="M42" s="11" t="str">
        <f t="shared" ref="M42" si="20">M7</f>
        <v>CY18</v>
      </c>
      <c r="O42" s="177"/>
      <c r="P42" s="250"/>
      <c r="Q42" s="250"/>
      <c r="R42" s="250"/>
      <c r="S42" s="250"/>
      <c r="T42" s="250"/>
      <c r="U42" s="250"/>
      <c r="V42" s="250"/>
      <c r="W42" s="250"/>
    </row>
    <row r="43" spans="1:39" ht="12.5">
      <c r="A43" s="20"/>
      <c r="B43" s="859"/>
      <c r="C43" s="866"/>
      <c r="D43" s="859"/>
      <c r="E43" s="953" t="s">
        <v>87</v>
      </c>
      <c r="F43" s="953" t="s">
        <v>87</v>
      </c>
      <c r="G43" s="953" t="s">
        <v>87</v>
      </c>
      <c r="H43" s="953" t="s">
        <v>87</v>
      </c>
      <c r="I43" s="953" t="s">
        <v>87</v>
      </c>
      <c r="J43" s="953" t="s">
        <v>87</v>
      </c>
      <c r="K43" s="953" t="s">
        <v>87</v>
      </c>
      <c r="L43" s="28" t="s">
        <v>87</v>
      </c>
      <c r="M43" s="28" t="s">
        <v>87</v>
      </c>
      <c r="O43" s="177"/>
      <c r="P43" s="250"/>
      <c r="Q43" s="250"/>
      <c r="R43" s="250"/>
      <c r="S43" s="250"/>
      <c r="T43" s="250"/>
      <c r="U43" s="250"/>
      <c r="V43" s="250"/>
      <c r="W43" s="250"/>
    </row>
    <row r="44" spans="1:39" ht="12.5">
      <c r="A44" s="20"/>
      <c r="B44" s="859"/>
      <c r="C44" s="866"/>
      <c r="D44" s="859"/>
      <c r="E44" s="954"/>
      <c r="F44" s="954"/>
      <c r="G44" s="954"/>
      <c r="H44" s="954"/>
      <c r="I44" s="954"/>
      <c r="J44" s="954"/>
      <c r="K44" s="954"/>
      <c r="L44" s="21"/>
      <c r="M44" s="21"/>
      <c r="O44" s="177"/>
      <c r="P44" s="250"/>
      <c r="Q44" s="250"/>
      <c r="R44" s="250"/>
      <c r="S44" s="250"/>
      <c r="T44" s="250"/>
      <c r="U44" s="250"/>
      <c r="V44" s="250"/>
      <c r="W44" s="250"/>
    </row>
    <row r="45" spans="1:39" ht="12.5">
      <c r="A45" s="20"/>
      <c r="B45" s="835" t="s">
        <v>82</v>
      </c>
      <c r="C45" s="866"/>
      <c r="D45" s="859"/>
      <c r="E45" s="954"/>
      <c r="F45" s="954"/>
      <c r="G45" s="954"/>
      <c r="H45" s="954"/>
      <c r="I45" s="954"/>
      <c r="J45" s="954"/>
      <c r="K45" s="954"/>
      <c r="L45" s="21"/>
      <c r="M45" s="21"/>
      <c r="O45" s="177"/>
      <c r="P45" s="250"/>
      <c r="Q45" s="250"/>
      <c r="R45" s="250"/>
      <c r="S45" s="250"/>
      <c r="T45" s="250"/>
      <c r="U45" s="250"/>
      <c r="V45" s="250"/>
      <c r="W45" s="250"/>
    </row>
    <row r="46" spans="1:39" ht="12.5">
      <c r="A46" s="20"/>
      <c r="B46" s="835"/>
      <c r="C46" s="835" t="s">
        <v>143</v>
      </c>
      <c r="D46" s="837"/>
      <c r="E46" s="954"/>
      <c r="F46" s="954"/>
      <c r="G46" s="954"/>
      <c r="H46" s="954"/>
      <c r="I46" s="954"/>
      <c r="J46" s="954"/>
      <c r="K46" s="954"/>
      <c r="L46" s="21"/>
      <c r="M46" s="21"/>
      <c r="O46" s="177"/>
      <c r="P46" s="250"/>
      <c r="Q46" s="177"/>
      <c r="R46" s="177"/>
      <c r="S46" s="29"/>
      <c r="T46" s="29"/>
      <c r="U46" s="29"/>
      <c r="V46" s="29"/>
      <c r="W46" s="29"/>
    </row>
    <row r="47" spans="1:39" s="29" customFormat="1" ht="12.5">
      <c r="A47" s="6"/>
      <c r="B47" s="839"/>
      <c r="C47" s="840" t="s">
        <v>145</v>
      </c>
      <c r="D47" s="841"/>
      <c r="E47" s="955">
        <f t="shared" ref="E47" si="21">E13/E$10</f>
        <v>0.15648286140089418</v>
      </c>
      <c r="F47" s="955">
        <f t="shared" ref="F47:J47" si="22">F13/F$10</f>
        <v>0.12983518331651531</v>
      </c>
      <c r="G47" s="955">
        <f t="shared" si="22"/>
        <v>0.11213680387409201</v>
      </c>
      <c r="H47" s="955">
        <f t="shared" si="22"/>
        <v>0.10410002907822041</v>
      </c>
      <c r="I47" s="955">
        <f t="shared" si="22"/>
        <v>0.10044675025219772</v>
      </c>
      <c r="J47" s="955">
        <f t="shared" si="22"/>
        <v>0.10516525969380455</v>
      </c>
      <c r="K47" s="955">
        <f>K13/K$10</f>
        <v>0.10446059569616645</v>
      </c>
      <c r="L47" s="271">
        <f>L13/L$10</f>
        <v>0.10348628910017914</v>
      </c>
      <c r="M47" s="271">
        <f>M13/M$10</f>
        <v>0.10279344984175037</v>
      </c>
      <c r="O47" s="177"/>
      <c r="P47" s="250"/>
      <c r="Q47" s="177"/>
      <c r="R47" s="177"/>
      <c r="Y47" s="177"/>
      <c r="Z47" s="177"/>
      <c r="AA47" s="177"/>
      <c r="AB47" s="177"/>
      <c r="AC47" s="177"/>
      <c r="AD47" s="177"/>
      <c r="AE47" s="177"/>
      <c r="AF47" s="177"/>
    </row>
    <row r="48" spans="1:39" s="29" customFormat="1" ht="12.5">
      <c r="A48" s="6"/>
      <c r="B48" s="839"/>
      <c r="C48" s="840" t="s">
        <v>146</v>
      </c>
      <c r="D48" s="841"/>
      <c r="E48" s="955">
        <f t="shared" ref="E48:F48" si="23">E14/E$10</f>
        <v>6.8554396423248884E-2</v>
      </c>
      <c r="F48" s="955">
        <f t="shared" si="23"/>
        <v>5.8526740665993948E-2</v>
      </c>
      <c r="G48" s="955">
        <f t="shared" ref="G48:H48" si="24">G14/G$10</f>
        <v>5.0090799031477E-2</v>
      </c>
      <c r="H48" s="955">
        <f t="shared" si="24"/>
        <v>4.216341959872056E-2</v>
      </c>
      <c r="I48" s="955">
        <f t="shared" ref="I48:J48" si="25">I14/I$10</f>
        <v>4.1072200605274535E-2</v>
      </c>
      <c r="J48" s="955">
        <f t="shared" si="25"/>
        <v>4.0062956073830307E-2</v>
      </c>
      <c r="K48" s="955">
        <f t="shared" ref="K48:L48" si="26">K14/K$10</f>
        <v>4.2753313381787089E-2</v>
      </c>
      <c r="L48" s="271">
        <f t="shared" si="26"/>
        <v>4.9469477745624914E-2</v>
      </c>
      <c r="M48" s="271">
        <f t="shared" ref="M48" si="27">M14/M$10</f>
        <v>4.58235860740333E-2</v>
      </c>
      <c r="O48" s="177"/>
      <c r="Q48" s="177"/>
      <c r="R48" s="177"/>
      <c r="Y48" s="227"/>
      <c r="Z48" s="227"/>
      <c r="AA48" s="227"/>
      <c r="AB48" s="227"/>
      <c r="AC48" s="227"/>
      <c r="AD48" s="227"/>
      <c r="AE48" s="227"/>
      <c r="AF48" s="227"/>
    </row>
    <row r="49" spans="1:32" s="29" customFormat="1" ht="12.5">
      <c r="A49" s="6"/>
      <c r="B49" s="839"/>
      <c r="C49" s="835" t="s">
        <v>144</v>
      </c>
      <c r="D49" s="841"/>
      <c r="E49" s="955"/>
      <c r="F49" s="955"/>
      <c r="G49" s="955"/>
      <c r="H49" s="955"/>
      <c r="I49" s="955"/>
      <c r="J49" s="955"/>
      <c r="K49" s="955"/>
      <c r="L49" s="271"/>
      <c r="M49" s="271"/>
      <c r="O49" s="177"/>
      <c r="Q49" s="177"/>
      <c r="R49" s="177"/>
      <c r="Y49" s="227"/>
      <c r="Z49" s="227"/>
      <c r="AA49" s="227"/>
      <c r="AB49" s="227"/>
      <c r="AC49" s="227"/>
      <c r="AD49" s="227"/>
      <c r="AE49" s="227"/>
      <c r="AF49" s="227"/>
    </row>
    <row r="50" spans="1:32" s="29" customFormat="1" ht="12.5">
      <c r="A50" s="6"/>
      <c r="B50" s="839"/>
      <c r="C50" s="840" t="s">
        <v>147</v>
      </c>
      <c r="D50" s="841"/>
      <c r="E50" s="955">
        <f t="shared" ref="E50:F50" si="28">E16/E$10</f>
        <v>9.9850968703427717E-2</v>
      </c>
      <c r="F50" s="955">
        <f t="shared" si="28"/>
        <v>0.11806256306760847</v>
      </c>
      <c r="G50" s="955">
        <f t="shared" ref="G50:H50" si="29">G16/G$10</f>
        <v>0.12878329297820823</v>
      </c>
      <c r="H50" s="955">
        <f t="shared" si="29"/>
        <v>0.13666763594068043</v>
      </c>
      <c r="I50" s="955">
        <f t="shared" ref="I50:J50" si="30">I16/I$10</f>
        <v>0.13474564058221647</v>
      </c>
      <c r="J50" s="955">
        <f t="shared" si="30"/>
        <v>0.13549864072113321</v>
      </c>
      <c r="K50" s="955">
        <f t="shared" ref="K50:L50" si="31">K16/K$10</f>
        <v>0.14023086789226166</v>
      </c>
      <c r="L50" s="271">
        <f t="shared" si="31"/>
        <v>0.14096734187680859</v>
      </c>
      <c r="M50" s="271">
        <f t="shared" ref="M50" si="32">M16/M$10</f>
        <v>0.14269987615247007</v>
      </c>
      <c r="O50" s="177"/>
      <c r="P50" s="16"/>
      <c r="Q50" s="177"/>
      <c r="R50" s="177"/>
      <c r="S50" s="16"/>
      <c r="T50" s="16"/>
      <c r="U50" s="16"/>
      <c r="V50" s="16"/>
      <c r="W50" s="16"/>
      <c r="Y50" s="227"/>
      <c r="Z50" s="227"/>
      <c r="AA50" s="227"/>
      <c r="AB50" s="227"/>
      <c r="AC50" s="227"/>
      <c r="AD50" s="227"/>
      <c r="AE50" s="227"/>
      <c r="AF50" s="227"/>
    </row>
    <row r="51" spans="1:32" s="29" customFormat="1" ht="12.5">
      <c r="A51" s="6"/>
      <c r="B51" s="839"/>
      <c r="C51" s="840" t="s">
        <v>146</v>
      </c>
      <c r="D51" s="841"/>
      <c r="E51" s="955">
        <f t="shared" ref="E51:F51" si="33">E17/E$10</f>
        <v>4.0983606557377046E-2</v>
      </c>
      <c r="F51" s="955">
        <f t="shared" si="33"/>
        <v>5.6172216616212578E-2</v>
      </c>
      <c r="G51" s="955">
        <f t="shared" ref="G51:H51" si="34">G17/G$10</f>
        <v>7.1277239709443094E-2</v>
      </c>
      <c r="H51" s="955">
        <f t="shared" si="34"/>
        <v>7.8801977318988081E-2</v>
      </c>
      <c r="I51" s="955">
        <f t="shared" ref="I51:J51" si="35">I17/I$10</f>
        <v>7.6956333765672291E-2</v>
      </c>
      <c r="J51" s="955">
        <f t="shared" si="35"/>
        <v>7.3257976820718274E-2</v>
      </c>
      <c r="K51" s="955">
        <f t="shared" ref="K51:L51" si="36">K17/K$10</f>
        <v>6.8975345589283171E-2</v>
      </c>
      <c r="L51" s="271">
        <f t="shared" si="36"/>
        <v>6.1320104726470995E-2</v>
      </c>
      <c r="M51" s="271">
        <f t="shared" ref="M51" si="37">M17/M$10</f>
        <v>5.6419430301362324E-2</v>
      </c>
      <c r="O51" s="177"/>
      <c r="P51" s="16"/>
      <c r="Q51" s="177"/>
      <c r="R51" s="177"/>
      <c r="S51" s="16"/>
      <c r="T51" s="16"/>
      <c r="U51" s="16"/>
      <c r="V51" s="16"/>
      <c r="W51" s="16"/>
      <c r="Y51" s="227"/>
      <c r="Z51" s="227"/>
      <c r="AA51" s="227"/>
      <c r="AB51" s="227"/>
      <c r="AC51" s="227"/>
      <c r="AD51" s="227"/>
      <c r="AE51" s="227"/>
      <c r="AF51" s="227"/>
    </row>
    <row r="52" spans="1:32" ht="12.5">
      <c r="A52" s="6"/>
      <c r="B52" s="841"/>
      <c r="C52" s="833" t="s">
        <v>33</v>
      </c>
      <c r="D52" s="841"/>
      <c r="E52" s="955">
        <f t="shared" ref="E52:F52" si="38">E18/E$10</f>
        <v>0.14456035767511177</v>
      </c>
      <c r="F52" s="955">
        <f t="shared" si="38"/>
        <v>0.14564413050790448</v>
      </c>
      <c r="G52" s="955">
        <f t="shared" ref="G52:H52" si="39">G18/G$10</f>
        <v>0.14497578692493945</v>
      </c>
      <c r="H52" s="955">
        <f t="shared" si="39"/>
        <v>0.14655423088107009</v>
      </c>
      <c r="I52" s="955">
        <f t="shared" ref="I52:J52" si="40">I18/I$10</f>
        <v>0.14569822741028968</v>
      </c>
      <c r="J52" s="955">
        <f t="shared" si="40"/>
        <v>0.14808985548719417</v>
      </c>
      <c r="K52" s="955">
        <f t="shared" ref="K52:L52" si="41">K18/K$10</f>
        <v>0.152344306683768</v>
      </c>
      <c r="L52" s="271">
        <f t="shared" si="41"/>
        <v>0.15185338294060907</v>
      </c>
      <c r="M52" s="271">
        <f t="shared" ref="M52" si="42">M18/M$10</f>
        <v>0.15205724508050089</v>
      </c>
      <c r="O52" s="177"/>
      <c r="P52" s="264"/>
      <c r="Q52" s="264"/>
      <c r="R52" s="264"/>
      <c r="S52" s="264"/>
      <c r="T52" s="264"/>
      <c r="U52" s="264"/>
      <c r="V52" s="264"/>
      <c r="W52" s="264"/>
      <c r="Y52" s="227"/>
      <c r="Z52" s="227"/>
      <c r="AA52" s="227"/>
      <c r="AB52" s="227"/>
      <c r="AC52" s="227"/>
      <c r="AD52" s="227"/>
      <c r="AE52" s="227"/>
      <c r="AF52" s="227"/>
    </row>
    <row r="53" spans="1:32" ht="12.5">
      <c r="A53" s="6"/>
      <c r="B53" s="841"/>
      <c r="C53" s="833" t="s">
        <v>34</v>
      </c>
      <c r="D53" s="841"/>
      <c r="E53" s="955">
        <f t="shared" ref="E53:F53" si="43">E19/E$10</f>
        <v>0.18032786885245902</v>
      </c>
      <c r="F53" s="955">
        <f t="shared" si="43"/>
        <v>0.18819374369323916</v>
      </c>
      <c r="G53" s="955">
        <f t="shared" ref="G53:H53" si="44">G19/G$10</f>
        <v>0.18311138014527845</v>
      </c>
      <c r="H53" s="955">
        <f t="shared" si="44"/>
        <v>0.1872637394591451</v>
      </c>
      <c r="I53" s="955">
        <f t="shared" ref="I53:J53" si="45">I19/I$10</f>
        <v>0.18359994235480617</v>
      </c>
      <c r="J53" s="955">
        <f t="shared" si="45"/>
        <v>0.1830018600658177</v>
      </c>
      <c r="K53" s="955">
        <f t="shared" ref="K53:L53" si="46">K19/K$10</f>
        <v>0.1963802194670087</v>
      </c>
      <c r="L53" s="271">
        <f t="shared" si="46"/>
        <v>0.19057461761058289</v>
      </c>
      <c r="M53" s="271">
        <f t="shared" ref="M53" si="47">M19/M$10</f>
        <v>0.17902848493188386</v>
      </c>
      <c r="O53" s="177"/>
      <c r="P53" s="264"/>
      <c r="Q53" s="264"/>
      <c r="R53" s="264"/>
      <c r="S53" s="264"/>
      <c r="T53" s="264"/>
      <c r="U53" s="264"/>
      <c r="V53" s="264"/>
      <c r="W53" s="264"/>
      <c r="Y53" s="227"/>
      <c r="Z53" s="227"/>
      <c r="AA53" s="227"/>
      <c r="AB53" s="227"/>
      <c r="AC53" s="227"/>
      <c r="AD53" s="227"/>
      <c r="AE53" s="227"/>
      <c r="AF53" s="227"/>
    </row>
    <row r="54" spans="1:32" ht="14">
      <c r="A54" s="6"/>
      <c r="B54" s="841"/>
      <c r="C54" s="833" t="s">
        <v>35</v>
      </c>
      <c r="D54" s="841"/>
      <c r="E54" s="956">
        <f t="shared" ref="E54:F54" si="48">E20/E$10</f>
        <v>9.7056631892697462E-2</v>
      </c>
      <c r="F54" s="956">
        <f t="shared" si="48"/>
        <v>9.5526404305415411E-2</v>
      </c>
      <c r="G54" s="956">
        <f t="shared" ref="G54:H54" si="49">G20/G$10</f>
        <v>9.5944309927360777E-2</v>
      </c>
      <c r="H54" s="956">
        <f t="shared" si="49"/>
        <v>9.4504216341959865E-2</v>
      </c>
      <c r="I54" s="956">
        <f t="shared" ref="I54:J54" si="50">I20/I$10</f>
        <v>9.3961665946101738E-2</v>
      </c>
      <c r="J54" s="956">
        <f t="shared" si="50"/>
        <v>9.8297324366862213E-2</v>
      </c>
      <c r="K54" s="956">
        <f t="shared" ref="K54:L54" si="51">K20/K$10</f>
        <v>0.10830839390052729</v>
      </c>
      <c r="L54" s="272">
        <f t="shared" si="51"/>
        <v>0.10775802673280969</v>
      </c>
      <c r="M54" s="272">
        <f t="shared" ref="M54" si="52">M20/M$10</f>
        <v>0.11380211916884547</v>
      </c>
      <c r="O54" s="177"/>
      <c r="P54" s="264"/>
      <c r="Q54" s="264"/>
      <c r="R54" s="264"/>
      <c r="S54" s="264"/>
      <c r="T54" s="264"/>
      <c r="U54" s="264"/>
      <c r="V54" s="264"/>
      <c r="W54" s="264"/>
      <c r="Y54" s="227"/>
      <c r="Z54" s="227"/>
      <c r="AA54" s="227"/>
      <c r="AB54" s="227"/>
      <c r="AC54" s="227"/>
      <c r="AD54" s="227"/>
      <c r="AE54" s="227"/>
      <c r="AF54" s="227"/>
    </row>
    <row r="55" spans="1:32" ht="14">
      <c r="A55" s="6"/>
      <c r="B55" s="841"/>
      <c r="C55" s="841"/>
      <c r="D55" s="841" t="s">
        <v>81</v>
      </c>
      <c r="E55" s="956">
        <f t="shared" ref="E55:F55" si="53">E21/E$10</f>
        <v>0.78781669150521605</v>
      </c>
      <c r="F55" s="956">
        <f t="shared" si="53"/>
        <v>0.79196098217288935</v>
      </c>
      <c r="G55" s="956">
        <f t="shared" ref="G55:H55" si="54">G21/G$10</f>
        <v>0.78631961259079908</v>
      </c>
      <c r="H55" s="956">
        <f t="shared" si="54"/>
        <v>0.79005524861878451</v>
      </c>
      <c r="I55" s="956">
        <f t="shared" ref="I55:J55" si="55">I21/I$10</f>
        <v>0.7764807609165586</v>
      </c>
      <c r="J55" s="956">
        <f t="shared" si="55"/>
        <v>0.78337387322936047</v>
      </c>
      <c r="K55" s="956">
        <f t="shared" ref="K55:L55" si="56">K21/K$10</f>
        <v>0.81345304261080231</v>
      </c>
      <c r="L55" s="272">
        <f t="shared" si="56"/>
        <v>0.80542924073308531</v>
      </c>
      <c r="M55" s="272">
        <f t="shared" ref="M55" si="57">M21/M$10</f>
        <v>0.79262419155084629</v>
      </c>
      <c r="O55" s="177"/>
      <c r="P55" s="267"/>
      <c r="Q55" s="267"/>
      <c r="R55" s="267"/>
      <c r="S55" s="267"/>
      <c r="T55" s="267"/>
      <c r="U55" s="267"/>
      <c r="V55" s="267"/>
      <c r="W55" s="267"/>
      <c r="Y55" s="227"/>
      <c r="Z55" s="227"/>
      <c r="AA55" s="227"/>
      <c r="AB55" s="227"/>
      <c r="AC55" s="227"/>
      <c r="AD55" s="227"/>
      <c r="AE55" s="227"/>
      <c r="AF55" s="227"/>
    </row>
    <row r="56" spans="1:32" ht="12.5">
      <c r="A56" s="7"/>
      <c r="B56" s="845" t="s">
        <v>1</v>
      </c>
      <c r="C56" s="846"/>
      <c r="D56" s="847"/>
      <c r="E56" s="957">
        <f t="shared" ref="E56:F56" si="58">E22/E$10</f>
        <v>0.2121833084947839</v>
      </c>
      <c r="F56" s="957">
        <f t="shared" si="58"/>
        <v>0.20803901782711065</v>
      </c>
      <c r="G56" s="957">
        <f t="shared" ref="G56:H56" si="59">G22/G$10</f>
        <v>0.21368038740920098</v>
      </c>
      <c r="H56" s="957">
        <f t="shared" si="59"/>
        <v>0.20994475138121546</v>
      </c>
      <c r="I56" s="957">
        <f t="shared" ref="I56:J56" si="60">I22/I$10</f>
        <v>0.22351923908344143</v>
      </c>
      <c r="J56" s="957">
        <f t="shared" si="60"/>
        <v>0.21662612677063958</v>
      </c>
      <c r="K56" s="957">
        <f t="shared" ref="K56:L56" si="61">K22/K$10</f>
        <v>0.18654695738919766</v>
      </c>
      <c r="L56" s="270">
        <f t="shared" si="61"/>
        <v>0.19457075926691469</v>
      </c>
      <c r="M56" s="270">
        <f t="shared" ref="M56" si="62">M22/M$10</f>
        <v>0.20737580844915371</v>
      </c>
      <c r="O56" s="177"/>
      <c r="P56" s="265"/>
      <c r="Q56" s="265"/>
      <c r="R56" s="265"/>
      <c r="S56" s="265"/>
      <c r="T56" s="265"/>
      <c r="U56" s="265"/>
      <c r="V56" s="265"/>
      <c r="W56" s="265"/>
      <c r="Y56" s="227"/>
      <c r="Z56" s="227"/>
      <c r="AA56" s="227"/>
      <c r="AB56" s="227"/>
      <c r="AC56" s="227"/>
      <c r="AD56" s="227"/>
      <c r="AE56" s="227"/>
      <c r="AF56" s="227"/>
    </row>
    <row r="57" spans="1:32" ht="14">
      <c r="A57" s="8"/>
      <c r="B57" s="849" t="s">
        <v>129</v>
      </c>
      <c r="C57" s="853"/>
      <c r="D57" s="853"/>
      <c r="E57" s="955">
        <f t="shared" ref="E57:F58" si="63">E23/E$10</f>
        <v>4.0424739195230999E-2</v>
      </c>
      <c r="F57" s="955">
        <f t="shared" si="63"/>
        <v>3.6831483350151364E-2</v>
      </c>
      <c r="G57" s="955">
        <f t="shared" ref="G57:H58" si="64">G23/G$10</f>
        <v>3.2384987893462468E-2</v>
      </c>
      <c r="H57" s="955">
        <f t="shared" si="64"/>
        <v>2.9223611514975285E-2</v>
      </c>
      <c r="I57" s="955">
        <f t="shared" ref="I57:J57" si="65">I23/I$10</f>
        <v>2.4499207378584811E-2</v>
      </c>
      <c r="J57" s="955">
        <f t="shared" si="65"/>
        <v>2.2034625840606666E-2</v>
      </c>
      <c r="K57" s="955">
        <f t="shared" ref="K57:L57" si="66">K23/K$10</f>
        <v>2.0806612512469718E-2</v>
      </c>
      <c r="L57" s="271">
        <f t="shared" si="66"/>
        <v>1.8602728400165358E-2</v>
      </c>
      <c r="M57" s="271">
        <f t="shared" ref="M57" si="67">M23/M$10</f>
        <v>1.7476262556763451E-2</v>
      </c>
      <c r="O57" s="177"/>
      <c r="P57" s="267"/>
      <c r="Q57" s="267"/>
      <c r="R57" s="267"/>
      <c r="S57" s="267"/>
      <c r="T57" s="267"/>
      <c r="U57" s="267"/>
      <c r="V57" s="267"/>
      <c r="W57" s="267"/>
      <c r="Y57" s="227"/>
      <c r="Z57" s="227"/>
      <c r="AA57" s="227"/>
      <c r="AB57" s="227"/>
      <c r="AC57" s="227"/>
      <c r="AD57" s="227"/>
      <c r="AE57" s="227"/>
      <c r="AF57" s="227"/>
    </row>
    <row r="58" spans="1:32" ht="14">
      <c r="A58" s="8"/>
      <c r="B58" s="849" t="s">
        <v>212</v>
      </c>
      <c r="C58" s="853"/>
      <c r="D58" s="853"/>
      <c r="E58" s="956">
        <f t="shared" si="63"/>
        <v>0</v>
      </c>
      <c r="F58" s="956">
        <f t="shared" si="63"/>
        <v>1.6818028927009755E-3</v>
      </c>
      <c r="G58" s="956">
        <f t="shared" si="64"/>
        <v>1.3922518159806295E-2</v>
      </c>
      <c r="H58" s="956">
        <f t="shared" si="64"/>
        <v>1.3375981389938936E-2</v>
      </c>
      <c r="I58" s="956">
        <f t="shared" ref="I58:J58" si="68">I24/I$10</f>
        <v>1.4987750396310708E-2</v>
      </c>
      <c r="J58" s="956">
        <f t="shared" si="68"/>
        <v>1.3449706681928745E-2</v>
      </c>
      <c r="K58" s="956">
        <f t="shared" ref="K58:L58" si="69">K24/K$10</f>
        <v>1.7101325352714834E-3</v>
      </c>
      <c r="L58" s="272">
        <f t="shared" si="69"/>
        <v>1.6535758577924762E-3</v>
      </c>
      <c r="M58" s="272">
        <f t="shared" ref="M58" si="70">M24/M$10</f>
        <v>0</v>
      </c>
      <c r="O58" s="177"/>
      <c r="P58" s="272"/>
      <c r="Q58" s="272"/>
      <c r="R58" s="272"/>
      <c r="S58" s="272"/>
      <c r="T58" s="272"/>
      <c r="U58" s="272"/>
      <c r="V58" s="272"/>
      <c r="W58" s="272"/>
      <c r="Y58" s="227"/>
      <c r="Z58" s="227"/>
      <c r="AA58" s="227"/>
      <c r="AB58" s="227"/>
      <c r="AC58" s="227"/>
      <c r="AD58" s="227"/>
      <c r="AE58" s="227"/>
      <c r="AF58" s="227"/>
    </row>
    <row r="59" spans="1:32" ht="12.5">
      <c r="A59" s="8"/>
      <c r="B59" s="851" t="s">
        <v>117</v>
      </c>
      <c r="C59" s="852"/>
      <c r="D59" s="853"/>
      <c r="E59" s="955">
        <f t="shared" ref="E59:F59" si="71">E25/E$10</f>
        <v>0.17175856929955291</v>
      </c>
      <c r="F59" s="955">
        <f t="shared" si="71"/>
        <v>0.16952573158425832</v>
      </c>
      <c r="G59" s="955">
        <f t="shared" ref="G59:H59" si="72">G25/G$10</f>
        <v>0.1673728813559322</v>
      </c>
      <c r="H59" s="955">
        <f t="shared" si="72"/>
        <v>0.16734515847630124</v>
      </c>
      <c r="I59" s="955">
        <f t="shared" ref="I59:J59" si="73">I25/I$10</f>
        <v>0.1840322813085459</v>
      </c>
      <c r="J59" s="955">
        <f t="shared" si="73"/>
        <v>0.18114179424810417</v>
      </c>
      <c r="K59" s="955">
        <f t="shared" ref="K59:L59" si="74">K25/K$10</f>
        <v>0.16403021234145646</v>
      </c>
      <c r="L59" s="271">
        <f t="shared" si="74"/>
        <v>0.17431445500895687</v>
      </c>
      <c r="M59" s="271">
        <f t="shared" ref="M59" si="75">M25/M$10</f>
        <v>0.18989954589239025</v>
      </c>
      <c r="O59" s="177"/>
      <c r="P59" s="266"/>
      <c r="Q59" s="266"/>
      <c r="R59" s="266"/>
      <c r="S59" s="266"/>
      <c r="T59" s="266"/>
      <c r="U59" s="266"/>
      <c r="V59" s="266"/>
      <c r="W59" s="266"/>
      <c r="Y59" s="227"/>
      <c r="Z59" s="227"/>
      <c r="AA59" s="227"/>
      <c r="AB59" s="227"/>
      <c r="AC59" s="227"/>
      <c r="AD59" s="227"/>
      <c r="AE59" s="227"/>
      <c r="AF59" s="227"/>
    </row>
    <row r="60" spans="1:32" ht="14">
      <c r="A60" s="8"/>
      <c r="B60" s="854" t="s">
        <v>118</v>
      </c>
      <c r="C60" s="852"/>
      <c r="D60" s="853"/>
      <c r="E60" s="956">
        <f t="shared" ref="E60:F60" si="76">E26/E$10</f>
        <v>2.2727272727272728E-2</v>
      </c>
      <c r="F60" s="956">
        <f t="shared" si="76"/>
        <v>2.2872519340733265E-2</v>
      </c>
      <c r="G60" s="956">
        <f t="shared" ref="G60:H60" si="77">G26/G$10</f>
        <v>2.1186440677966101E-2</v>
      </c>
      <c r="H60" s="956">
        <f t="shared" si="77"/>
        <v>1.7592323349810993E-2</v>
      </c>
      <c r="I60" s="956">
        <f t="shared" ref="I60:J60" si="78">I26/I$10</f>
        <v>2.2337512609886152E-2</v>
      </c>
      <c r="J60" s="956">
        <f t="shared" si="78"/>
        <v>2.2177707826584632E-2</v>
      </c>
      <c r="K60" s="956">
        <f t="shared" ref="K60:L60" si="79">K26/K$10</f>
        <v>0.12512469716403021</v>
      </c>
      <c r="L60" s="272">
        <f t="shared" si="79"/>
        <v>0.12649855312112443</v>
      </c>
      <c r="M60" s="272">
        <f t="shared" ref="M60" si="80">M26/M$10</f>
        <v>0.12026971239851383</v>
      </c>
      <c r="O60" s="177"/>
      <c r="P60" s="267"/>
      <c r="Q60" s="267"/>
      <c r="R60" s="267"/>
      <c r="S60" s="267"/>
      <c r="T60" s="267"/>
      <c r="U60" s="267"/>
      <c r="V60" s="267"/>
      <c r="W60" s="267"/>
      <c r="Y60" s="227"/>
      <c r="Z60" s="227"/>
      <c r="AA60" s="227"/>
      <c r="AB60" s="227"/>
      <c r="AC60" s="227"/>
      <c r="AD60" s="227"/>
      <c r="AE60" s="227"/>
      <c r="AF60" s="227"/>
    </row>
    <row r="61" spans="1:32" ht="14">
      <c r="A61" s="5"/>
      <c r="B61" s="845" t="s">
        <v>2</v>
      </c>
      <c r="C61" s="836"/>
      <c r="D61" s="836"/>
      <c r="E61" s="894">
        <f t="shared" ref="E61:F61" si="81">E27/E$10</f>
        <v>0.14903129657228018</v>
      </c>
      <c r="F61" s="894">
        <f t="shared" si="81"/>
        <v>0.14665321224352507</v>
      </c>
      <c r="G61" s="894">
        <f t="shared" ref="G61:H61" si="82">G27/G$10</f>
        <v>0.1461864406779661</v>
      </c>
      <c r="H61" s="894">
        <f t="shared" si="82"/>
        <v>0.14975283512649026</v>
      </c>
      <c r="I61" s="894">
        <f t="shared" ref="I61:J61" si="83">I27/I$10</f>
        <v>0.16169476869865976</v>
      </c>
      <c r="J61" s="894">
        <f t="shared" si="83"/>
        <v>0.15896408642151952</v>
      </c>
      <c r="K61" s="894">
        <f t="shared" ref="K61:L61" si="84">K27/K$10</f>
        <v>3.8905515177426249E-2</v>
      </c>
      <c r="L61" s="273">
        <f t="shared" si="84"/>
        <v>4.781590188783244E-2</v>
      </c>
      <c r="M61" s="273">
        <f t="shared" ref="M61" si="85">M27/M$10</f>
        <v>6.9629833493876428E-2</v>
      </c>
      <c r="O61" s="177"/>
      <c r="P61" s="268"/>
      <c r="Q61" s="268"/>
      <c r="R61" s="268"/>
      <c r="S61" s="268"/>
      <c r="T61" s="268"/>
      <c r="U61" s="268"/>
      <c r="V61" s="268"/>
      <c r="W61" s="268"/>
      <c r="Y61" s="227"/>
      <c r="Z61" s="227"/>
      <c r="AA61" s="227"/>
      <c r="AB61" s="227"/>
      <c r="AC61" s="227"/>
      <c r="AD61" s="227"/>
      <c r="AE61" s="227"/>
      <c r="AF61" s="227"/>
    </row>
    <row r="62" spans="1:32" ht="14">
      <c r="A62" s="5"/>
      <c r="B62" s="845"/>
      <c r="C62" s="836"/>
      <c r="D62" s="836"/>
      <c r="E62" s="894"/>
      <c r="F62" s="894"/>
      <c r="G62" s="894"/>
      <c r="H62" s="894"/>
      <c r="I62" s="894"/>
      <c r="J62" s="894"/>
      <c r="K62" s="894"/>
      <c r="L62" s="273"/>
      <c r="M62" s="273"/>
      <c r="O62" s="177"/>
      <c r="Q62" s="177"/>
      <c r="R62" s="177"/>
      <c r="Y62" s="227"/>
      <c r="Z62" s="227"/>
      <c r="AA62" s="227"/>
      <c r="AB62" s="227"/>
      <c r="AC62" s="227"/>
      <c r="AD62" s="227"/>
      <c r="AE62" s="227"/>
      <c r="AF62" s="227"/>
    </row>
    <row r="63" spans="1:32" ht="15">
      <c r="A63" s="16"/>
      <c r="B63" s="829" t="s">
        <v>88</v>
      </c>
      <c r="C63" s="836"/>
      <c r="D63" s="836"/>
      <c r="E63" s="894"/>
      <c r="F63" s="894"/>
      <c r="G63" s="894"/>
      <c r="H63" s="894"/>
      <c r="I63" s="894"/>
      <c r="J63" s="894"/>
      <c r="K63" s="894"/>
      <c r="L63" s="273"/>
      <c r="M63" s="273"/>
      <c r="O63" s="177"/>
      <c r="P63" s="228"/>
      <c r="Q63" s="228"/>
      <c r="R63" s="228"/>
      <c r="S63" s="228"/>
      <c r="T63" s="228"/>
      <c r="U63" s="228"/>
      <c r="V63" s="228"/>
      <c r="W63" s="228"/>
      <c r="Y63" s="227"/>
      <c r="Z63" s="227"/>
      <c r="AA63" s="227"/>
      <c r="AB63" s="227"/>
      <c r="AC63" s="227"/>
      <c r="AD63" s="227"/>
      <c r="AE63" s="227"/>
      <c r="AF63" s="227"/>
    </row>
    <row r="64" spans="1:32" ht="14">
      <c r="A64" s="16"/>
      <c r="B64" s="829"/>
      <c r="C64" s="836"/>
      <c r="D64" s="836"/>
      <c r="E64" s="894"/>
      <c r="F64" s="894"/>
      <c r="G64" s="894"/>
      <c r="H64" s="894"/>
      <c r="I64" s="894"/>
      <c r="J64" s="894"/>
      <c r="K64" s="894"/>
      <c r="L64" s="273"/>
      <c r="M64" s="273"/>
      <c r="O64" s="177"/>
      <c r="P64" s="228"/>
      <c r="Q64" s="228"/>
      <c r="R64" s="228"/>
      <c r="S64" s="228"/>
      <c r="T64" s="228"/>
      <c r="U64" s="228"/>
      <c r="V64" s="228"/>
      <c r="W64" s="228"/>
      <c r="Y64" s="177"/>
    </row>
    <row r="65" spans="1:25">
      <c r="A65" s="12" t="s">
        <v>141</v>
      </c>
      <c r="B65" s="878"/>
      <c r="C65" s="879"/>
      <c r="D65" s="878"/>
      <c r="E65" s="958"/>
      <c r="F65" s="958"/>
      <c r="G65" s="958"/>
      <c r="H65" s="958"/>
      <c r="I65" s="958"/>
      <c r="J65" s="958"/>
      <c r="K65" s="958"/>
      <c r="O65" s="177"/>
      <c r="P65" s="228"/>
      <c r="Q65" s="228"/>
      <c r="R65" s="228"/>
      <c r="S65" s="228"/>
      <c r="T65" s="228"/>
      <c r="U65" s="228"/>
      <c r="V65" s="228"/>
      <c r="W65" s="228"/>
      <c r="Y65" s="177"/>
    </row>
    <row r="66" spans="1:25">
      <c r="A66" s="12"/>
      <c r="B66" s="878"/>
      <c r="C66" s="879"/>
      <c r="D66" s="878"/>
      <c r="E66" s="958"/>
      <c r="F66" s="958"/>
      <c r="G66" s="958"/>
      <c r="H66" s="958"/>
      <c r="I66" s="958"/>
      <c r="J66" s="958"/>
      <c r="K66" s="958"/>
      <c r="O66" s="177"/>
      <c r="P66" s="228"/>
      <c r="Q66" s="228"/>
      <c r="R66" s="228"/>
      <c r="S66" s="228"/>
      <c r="T66" s="228"/>
      <c r="U66" s="228"/>
      <c r="V66" s="228"/>
      <c r="W66" s="228"/>
    </row>
    <row r="67" spans="1:25" ht="14.25" customHeight="1">
      <c r="A67" s="14"/>
      <c r="B67" s="879"/>
      <c r="C67" s="879"/>
      <c r="D67" s="878"/>
      <c r="E67" s="952" t="str">
        <f t="shared" ref="E67:F67" si="86">E6</f>
        <v>Q2</v>
      </c>
      <c r="F67" s="952" t="str">
        <f t="shared" si="86"/>
        <v>Q3</v>
      </c>
      <c r="G67" s="952" t="str">
        <f t="shared" ref="G67:H67" si="87">G6</f>
        <v>Q4</v>
      </c>
      <c r="H67" s="952" t="str">
        <f t="shared" si="87"/>
        <v>Q1</v>
      </c>
      <c r="I67" s="952" t="str">
        <f t="shared" ref="I67:J67" si="88">I6</f>
        <v>Q2</v>
      </c>
      <c r="J67" s="952" t="str">
        <f t="shared" si="88"/>
        <v>Q3</v>
      </c>
      <c r="K67" s="952" t="str">
        <f t="shared" ref="K67:L67" si="89">K6</f>
        <v>Q4</v>
      </c>
      <c r="L67" s="11" t="str">
        <f t="shared" si="89"/>
        <v>Q1</v>
      </c>
      <c r="M67" s="11" t="str">
        <f t="shared" ref="M67" si="90">M6</f>
        <v>Q2</v>
      </c>
      <c r="O67" s="177"/>
      <c r="P67" s="228"/>
      <c r="Q67" s="228"/>
      <c r="R67" s="228"/>
      <c r="S67" s="228"/>
      <c r="T67" s="228"/>
      <c r="U67" s="228"/>
      <c r="V67" s="228"/>
      <c r="W67" s="228"/>
    </row>
    <row r="68" spans="1:25" ht="14.25" customHeight="1">
      <c r="A68" s="14"/>
      <c r="B68" s="879"/>
      <c r="C68" s="879"/>
      <c r="D68" s="878"/>
      <c r="E68" s="952" t="str">
        <f t="shared" ref="E68:F68" si="91">E7</f>
        <v>CY16</v>
      </c>
      <c r="F68" s="952" t="str">
        <f t="shared" si="91"/>
        <v>CY16</v>
      </c>
      <c r="G68" s="952" t="str">
        <f t="shared" ref="G68:H68" si="92">G7</f>
        <v>CY16</v>
      </c>
      <c r="H68" s="952" t="str">
        <f t="shared" si="92"/>
        <v>CY17</v>
      </c>
      <c r="I68" s="952" t="str">
        <f t="shared" ref="I68:J68" si="93">I7</f>
        <v>CY17</v>
      </c>
      <c r="J68" s="952" t="str">
        <f t="shared" si="93"/>
        <v>CY17</v>
      </c>
      <c r="K68" s="952" t="str">
        <f t="shared" ref="K68:L68" si="94">K7</f>
        <v>CY17</v>
      </c>
      <c r="L68" s="11" t="str">
        <f t="shared" si="94"/>
        <v>CY18</v>
      </c>
      <c r="M68" s="11" t="str">
        <f t="shared" ref="M68" si="95">M7</f>
        <v>CY18</v>
      </c>
      <c r="O68" s="177"/>
      <c r="P68" s="228"/>
      <c r="Q68" s="228"/>
      <c r="R68" s="228"/>
      <c r="S68" s="228"/>
      <c r="T68" s="228"/>
      <c r="U68" s="228"/>
      <c r="V68" s="228"/>
      <c r="W68" s="228"/>
    </row>
    <row r="69" spans="1:25" ht="12.5">
      <c r="A69" s="14"/>
      <c r="B69" s="881"/>
      <c r="C69" s="881"/>
      <c r="D69" s="878"/>
      <c r="E69" s="953" t="str">
        <f t="shared" ref="E69:F69" si="96">E8</f>
        <v>TTM</v>
      </c>
      <c r="F69" s="953" t="str">
        <f t="shared" si="96"/>
        <v>TTM</v>
      </c>
      <c r="G69" s="953" t="str">
        <f t="shared" ref="G69:H69" si="97">G8</f>
        <v>TTM</v>
      </c>
      <c r="H69" s="953" t="str">
        <f t="shared" si="97"/>
        <v>TTM</v>
      </c>
      <c r="I69" s="953" t="str">
        <f t="shared" ref="I69:J69" si="98">I8</f>
        <v>TTM</v>
      </c>
      <c r="J69" s="953" t="str">
        <f t="shared" si="98"/>
        <v>TTM</v>
      </c>
      <c r="K69" s="953" t="str">
        <f t="shared" ref="K69:L69" si="99">K8</f>
        <v>TTM</v>
      </c>
      <c r="L69" s="28" t="str">
        <f t="shared" si="99"/>
        <v>TTM</v>
      </c>
      <c r="M69" s="28" t="str">
        <f t="shared" ref="M69" si="100">M8</f>
        <v>TTM</v>
      </c>
      <c r="O69" s="177"/>
      <c r="P69" s="228"/>
      <c r="Q69" s="228"/>
      <c r="R69" s="228"/>
      <c r="S69" s="228"/>
      <c r="T69" s="228"/>
      <c r="U69" s="228"/>
      <c r="V69" s="228"/>
      <c r="W69" s="228"/>
    </row>
    <row r="70" spans="1:25" ht="7.5" customHeight="1">
      <c r="A70" s="13"/>
      <c r="B70" s="882"/>
      <c r="C70" s="882"/>
      <c r="D70" s="882"/>
      <c r="E70" s="935"/>
      <c r="F70" s="935"/>
      <c r="G70" s="935"/>
      <c r="H70" s="935"/>
      <c r="I70" s="935"/>
      <c r="J70" s="935"/>
      <c r="K70" s="935"/>
      <c r="L70" s="133"/>
      <c r="M70" s="133"/>
      <c r="O70" s="177"/>
      <c r="P70" s="228"/>
      <c r="Q70" s="228"/>
      <c r="R70" s="228"/>
      <c r="S70" s="228"/>
      <c r="T70" s="228"/>
      <c r="U70" s="228"/>
      <c r="V70" s="228"/>
      <c r="W70" s="228"/>
    </row>
    <row r="71" spans="1:25" ht="12.5">
      <c r="A71" s="4"/>
      <c r="B71" s="835" t="s">
        <v>83</v>
      </c>
      <c r="C71" s="836"/>
      <c r="D71" s="837"/>
      <c r="E71" s="936">
        <f>SUM('QTD P&amp;L'!E67:H67)</f>
        <v>5368</v>
      </c>
      <c r="F71" s="936">
        <f>SUM('QTD P&amp;L'!F67:I67)</f>
        <v>5946</v>
      </c>
      <c r="G71" s="936">
        <v>6608</v>
      </c>
      <c r="H71" s="936">
        <f>SUM('QTD P&amp;L'!H67:K67)</f>
        <v>6878</v>
      </c>
      <c r="I71" s="936">
        <f>SUM('QTD P&amp;L'!I67:L67)</f>
        <v>6939</v>
      </c>
      <c r="J71" s="936">
        <f>SUM('QTD P&amp;L'!J67:M67)</f>
        <v>6989</v>
      </c>
      <c r="K71" s="936">
        <v>7017</v>
      </c>
      <c r="L71" s="269">
        <f>SUM('QTD P&amp;L'!L67:O67)</f>
        <v>7257</v>
      </c>
      <c r="M71" s="269">
        <f>SUM('QTD P&amp;L'!M67:P67)</f>
        <v>7267</v>
      </c>
      <c r="O71" s="177"/>
      <c r="P71" s="228"/>
      <c r="Q71" s="228"/>
      <c r="R71" s="228"/>
      <c r="S71" s="228"/>
      <c r="T71" s="228"/>
      <c r="U71" s="228"/>
      <c r="V71" s="228"/>
      <c r="W71" s="228"/>
    </row>
    <row r="72" spans="1:25" ht="12.5">
      <c r="A72" s="4"/>
      <c r="B72" s="835" t="s">
        <v>82</v>
      </c>
      <c r="C72" s="836"/>
      <c r="D72" s="837"/>
      <c r="E72" s="936"/>
      <c r="F72" s="936"/>
      <c r="G72" s="936"/>
      <c r="H72" s="936"/>
      <c r="I72" s="936"/>
      <c r="J72" s="936"/>
      <c r="K72" s="936"/>
      <c r="L72" s="269"/>
      <c r="M72" s="269"/>
      <c r="O72" s="177"/>
      <c r="P72" s="228"/>
      <c r="Q72" s="215"/>
      <c r="R72" s="177"/>
    </row>
    <row r="73" spans="1:25" ht="12.5">
      <c r="A73" s="4"/>
      <c r="B73" s="835"/>
      <c r="C73" s="884" t="s">
        <v>143</v>
      </c>
      <c r="D73" s="885"/>
      <c r="E73" s="936"/>
      <c r="F73" s="936"/>
      <c r="G73" s="936"/>
      <c r="H73" s="936"/>
      <c r="I73" s="936"/>
      <c r="J73" s="936"/>
      <c r="K73" s="936"/>
      <c r="L73" s="269"/>
      <c r="M73" s="269"/>
      <c r="O73" s="177"/>
      <c r="Q73" s="215"/>
      <c r="R73" s="177"/>
    </row>
    <row r="74" spans="1:25" s="29" customFormat="1" ht="12.5">
      <c r="A74" s="6"/>
      <c r="B74" s="854"/>
      <c r="C74" s="887" t="s">
        <v>145</v>
      </c>
      <c r="D74" s="850"/>
      <c r="E74" s="937">
        <f>SUM('QTD P&amp;L'!E70:H70)</f>
        <v>840</v>
      </c>
      <c r="F74" s="937">
        <f>SUM('QTD P&amp;L'!F70:I70)</f>
        <v>772</v>
      </c>
      <c r="G74" s="937">
        <v>741</v>
      </c>
      <c r="H74" s="937">
        <f>SUM('QTD P&amp;L'!H70:K70)</f>
        <v>716</v>
      </c>
      <c r="I74" s="937">
        <f>SUM('QTD P&amp;L'!I70:L70)</f>
        <v>697</v>
      </c>
      <c r="J74" s="937">
        <f>SUM('QTD P&amp;L'!J70:M70)</f>
        <v>735</v>
      </c>
      <c r="K74" s="937">
        <v>733</v>
      </c>
      <c r="L74" s="216">
        <f>SUM('QTD P&amp;L'!L70:O70)</f>
        <v>751</v>
      </c>
      <c r="M74" s="216">
        <f>SUM('QTD P&amp;L'!M70:P70)</f>
        <v>747</v>
      </c>
      <c r="O74" s="177"/>
      <c r="Q74" s="215"/>
      <c r="R74" s="177"/>
    </row>
    <row r="75" spans="1:25" s="29" customFormat="1" ht="12.5">
      <c r="A75" s="6"/>
      <c r="B75" s="854"/>
      <c r="C75" s="887" t="s">
        <v>146</v>
      </c>
      <c r="D75" s="850"/>
      <c r="E75" s="937">
        <f>SUM('QTD P&amp;L'!E71:H71)</f>
        <v>336</v>
      </c>
      <c r="F75" s="937">
        <f>SUM('QTD P&amp;L'!F71:I71)</f>
        <v>317</v>
      </c>
      <c r="G75" s="937">
        <v>303</v>
      </c>
      <c r="H75" s="937">
        <f>SUM('QTD P&amp;L'!H71:K71)</f>
        <v>267</v>
      </c>
      <c r="I75" s="937">
        <f>SUM('QTD P&amp;L'!I71:L71)</f>
        <v>266</v>
      </c>
      <c r="J75" s="937">
        <f>SUM('QTD P&amp;L'!J71:M71)</f>
        <v>263</v>
      </c>
      <c r="K75" s="937">
        <v>287</v>
      </c>
      <c r="L75" s="216">
        <f>SUM('QTD P&amp;L'!L71:O71)</f>
        <v>346</v>
      </c>
      <c r="M75" s="216">
        <f>SUM('QTD P&amp;L'!M71:P71)</f>
        <v>321</v>
      </c>
      <c r="O75" s="177"/>
      <c r="Q75" s="215"/>
      <c r="R75" s="177"/>
    </row>
    <row r="76" spans="1:25" s="29" customFormat="1" ht="12.5">
      <c r="A76" s="6"/>
      <c r="B76" s="854"/>
      <c r="C76" s="884" t="s">
        <v>144</v>
      </c>
      <c r="D76" s="850"/>
      <c r="E76" s="937"/>
      <c r="F76" s="937"/>
      <c r="G76" s="937"/>
      <c r="H76" s="937"/>
      <c r="I76" s="937"/>
      <c r="J76" s="937"/>
      <c r="K76" s="937"/>
      <c r="L76" s="216"/>
      <c r="M76" s="216"/>
      <c r="O76" s="177"/>
      <c r="Q76" s="215"/>
      <c r="R76" s="177"/>
    </row>
    <row r="77" spans="1:25" s="29" customFormat="1" ht="12.5">
      <c r="A77" s="6"/>
      <c r="B77" s="854"/>
      <c r="C77" s="887" t="s">
        <v>147</v>
      </c>
      <c r="D77" s="850"/>
      <c r="E77" s="937">
        <f>SUM('QTD P&amp;L'!E73:H73)</f>
        <v>535</v>
      </c>
      <c r="F77" s="937">
        <f>SUM('QTD P&amp;L'!F73:I73)</f>
        <v>701</v>
      </c>
      <c r="G77" s="937">
        <v>849</v>
      </c>
      <c r="H77" s="937">
        <f>SUM('QTD P&amp;L'!H73:K73)</f>
        <v>940</v>
      </c>
      <c r="I77" s="937">
        <f>SUM('QTD P&amp;L'!I73:L73)</f>
        <v>935</v>
      </c>
      <c r="J77" s="937">
        <f>SUM('QTD P&amp;L'!J73:M73)</f>
        <v>947</v>
      </c>
      <c r="K77" s="937">
        <v>973</v>
      </c>
      <c r="L77" s="216">
        <f>SUM('QTD P&amp;L'!L73:O73)</f>
        <v>1013</v>
      </c>
      <c r="M77" s="216">
        <f>SUM('QTD P&amp;L'!M73:P73)</f>
        <v>1027</v>
      </c>
      <c r="O77" s="177"/>
      <c r="Q77" s="215"/>
      <c r="R77" s="177"/>
    </row>
    <row r="78" spans="1:25" s="29" customFormat="1" ht="12.5">
      <c r="A78" s="6"/>
      <c r="B78" s="854"/>
      <c r="C78" s="887" t="s">
        <v>146</v>
      </c>
      <c r="D78" s="850"/>
      <c r="E78" s="937">
        <f>SUM('QTD P&amp;L'!E74:H74)</f>
        <v>49</v>
      </c>
      <c r="F78" s="937">
        <f>SUM('QTD P&amp;L'!F74:I74)</f>
        <v>35</v>
      </c>
      <c r="G78" s="937">
        <v>45</v>
      </c>
      <c r="H78" s="937">
        <f>SUM('QTD P&amp;L'!H74:K74)</f>
        <v>49</v>
      </c>
      <c r="I78" s="937">
        <f>SUM('QTD P&amp;L'!I74:L74)</f>
        <v>50</v>
      </c>
      <c r="J78" s="937">
        <f>SUM('QTD P&amp;L'!J74:M74)</f>
        <v>48</v>
      </c>
      <c r="K78" s="937">
        <v>43</v>
      </c>
      <c r="L78" s="216">
        <f>SUM('QTD P&amp;L'!L74:O74)</f>
        <v>42</v>
      </c>
      <c r="M78" s="216">
        <f>SUM('QTD P&amp;L'!M74:P74)</f>
        <v>46</v>
      </c>
      <c r="O78" s="177"/>
      <c r="Q78" s="215"/>
      <c r="R78" s="177"/>
    </row>
    <row r="79" spans="1:25" ht="12.5">
      <c r="A79" s="6"/>
      <c r="B79" s="841"/>
      <c r="C79" s="833" t="s">
        <v>33</v>
      </c>
      <c r="D79" s="841"/>
      <c r="E79" s="938">
        <f>SUM('QTD P&amp;L'!E75:H75)</f>
        <v>742</v>
      </c>
      <c r="F79" s="938">
        <f>SUM('QTD P&amp;L'!F75:I75)</f>
        <v>827</v>
      </c>
      <c r="G79" s="938">
        <v>911</v>
      </c>
      <c r="H79" s="938">
        <f>SUM('QTD P&amp;L'!H75:K75)</f>
        <v>959</v>
      </c>
      <c r="I79" s="938">
        <f>SUM('QTD P&amp;L'!I75:L75)</f>
        <v>961</v>
      </c>
      <c r="J79" s="938">
        <f>SUM('QTD P&amp;L'!J75:M75)</f>
        <v>981</v>
      </c>
      <c r="K79" s="938">
        <v>1006</v>
      </c>
      <c r="L79" s="255">
        <f>SUM('QTD P&amp;L'!L75:O75)</f>
        <v>1036</v>
      </c>
      <c r="M79" s="255">
        <f>SUM('QTD P&amp;L'!M75:P75)</f>
        <v>1035</v>
      </c>
      <c r="O79" s="177"/>
      <c r="Q79" s="215"/>
      <c r="R79" s="177"/>
    </row>
    <row r="80" spans="1:25" ht="12.5">
      <c r="A80" s="6"/>
      <c r="B80" s="841"/>
      <c r="C80" s="833" t="s">
        <v>34</v>
      </c>
      <c r="D80" s="841"/>
      <c r="E80" s="938">
        <f>SUM('QTD P&amp;L'!E76:H76)</f>
        <v>846</v>
      </c>
      <c r="F80" s="938">
        <f>SUM('QTD P&amp;L'!F76:I76)</f>
        <v>916</v>
      </c>
      <c r="G80" s="938">
        <v>929</v>
      </c>
      <c r="H80" s="938">
        <f>SUM('QTD P&amp;L'!H76:K76)</f>
        <v>961</v>
      </c>
      <c r="I80" s="938">
        <f>SUM('QTD P&amp;L'!I76:L76)</f>
        <v>947</v>
      </c>
      <c r="J80" s="938">
        <f>SUM('QTD P&amp;L'!J76:M76)</f>
        <v>956</v>
      </c>
      <c r="K80" s="938">
        <v>1039</v>
      </c>
      <c r="L80" s="255">
        <f>SUM('QTD P&amp;L'!L76:O76)</f>
        <v>1078</v>
      </c>
      <c r="M80" s="255">
        <f>SUM('QTD P&amp;L'!M76:P76)</f>
        <v>1073</v>
      </c>
      <c r="O80" s="177"/>
      <c r="Q80" s="215"/>
      <c r="R80" s="177"/>
    </row>
    <row r="81" spans="1:18" ht="14">
      <c r="A81" s="6"/>
      <c r="B81" s="841"/>
      <c r="C81" s="833" t="s">
        <v>35</v>
      </c>
      <c r="D81" s="841"/>
      <c r="E81" s="939">
        <f>SUM('QTD P&amp;L'!E77:H77)</f>
        <v>410</v>
      </c>
      <c r="F81" s="939">
        <f>SUM('QTD P&amp;L'!F77:I77)</f>
        <v>451</v>
      </c>
      <c r="G81" s="939">
        <v>506</v>
      </c>
      <c r="H81" s="939">
        <f>SUM('QTD P&amp;L'!H77:K77)</f>
        <v>536</v>
      </c>
      <c r="I81" s="939">
        <f>SUM('QTD P&amp;L'!I77:L77)</f>
        <v>537</v>
      </c>
      <c r="J81" s="939">
        <f>SUM('QTD P&amp;L'!J77:M77)</f>
        <v>562</v>
      </c>
      <c r="K81" s="939">
        <v>609</v>
      </c>
      <c r="L81" s="256">
        <f>SUM('QTD P&amp;L'!L77:O77)</f>
        <v>644</v>
      </c>
      <c r="M81" s="256">
        <f>SUM('QTD P&amp;L'!M77:P77)</f>
        <v>679</v>
      </c>
      <c r="O81" s="177"/>
      <c r="Q81" s="215"/>
      <c r="R81" s="177"/>
    </row>
    <row r="82" spans="1:18" ht="14">
      <c r="A82" s="6"/>
      <c r="B82" s="841"/>
      <c r="C82" s="841"/>
      <c r="D82" s="841" t="s">
        <v>81</v>
      </c>
      <c r="E82" s="939">
        <f t="shared" ref="E82:G82" si="101">SUM(E74:E81)</f>
        <v>3758</v>
      </c>
      <c r="F82" s="939">
        <f t="shared" si="101"/>
        <v>4019</v>
      </c>
      <c r="G82" s="939">
        <f t="shared" si="101"/>
        <v>4284</v>
      </c>
      <c r="H82" s="939">
        <f t="shared" ref="H82:M82" si="102">SUM(H74:H81)</f>
        <v>4428</v>
      </c>
      <c r="I82" s="939">
        <f t="shared" si="102"/>
        <v>4393</v>
      </c>
      <c r="J82" s="939">
        <f t="shared" si="102"/>
        <v>4492</v>
      </c>
      <c r="K82" s="939">
        <f t="shared" si="102"/>
        <v>4690</v>
      </c>
      <c r="L82" s="256">
        <f t="shared" si="102"/>
        <v>4910</v>
      </c>
      <c r="M82" s="256">
        <f t="shared" si="102"/>
        <v>4928</v>
      </c>
      <c r="O82" s="177"/>
      <c r="Q82" s="215"/>
      <c r="R82" s="177"/>
    </row>
    <row r="83" spans="1:18" ht="12.5">
      <c r="A83" s="7"/>
      <c r="B83" s="845" t="s">
        <v>1</v>
      </c>
      <c r="C83" s="846"/>
      <c r="D83" s="847"/>
      <c r="E83" s="940">
        <f t="shared" ref="E83" si="103">E71-E82</f>
        <v>1610</v>
      </c>
      <c r="F83" s="940">
        <f t="shared" ref="F83:K83" si="104">F71-F82</f>
        <v>1927</v>
      </c>
      <c r="G83" s="848">
        <f t="shared" si="104"/>
        <v>2324</v>
      </c>
      <c r="H83" s="940">
        <f t="shared" si="104"/>
        <v>2450</v>
      </c>
      <c r="I83" s="940">
        <f t="shared" si="104"/>
        <v>2546</v>
      </c>
      <c r="J83" s="940">
        <f t="shared" si="104"/>
        <v>2497</v>
      </c>
      <c r="K83" s="940">
        <f t="shared" si="104"/>
        <v>2327</v>
      </c>
      <c r="L83" s="254">
        <f t="shared" ref="L83:M83" si="105">L71-L82</f>
        <v>2347</v>
      </c>
      <c r="M83" s="254">
        <f t="shared" si="105"/>
        <v>2339</v>
      </c>
      <c r="O83" s="177"/>
      <c r="Q83" s="215"/>
      <c r="R83" s="177"/>
    </row>
    <row r="84" spans="1:18" ht="12.5">
      <c r="A84" s="8"/>
      <c r="B84" s="849" t="s">
        <v>129</v>
      </c>
      <c r="C84" s="853"/>
      <c r="D84" s="853"/>
      <c r="E84" s="938">
        <f>SUM('QTD P&amp;L'!E80:H80)</f>
        <v>215</v>
      </c>
      <c r="F84" s="938">
        <f>SUM('QTD P&amp;L'!F80:I80)</f>
        <v>216</v>
      </c>
      <c r="G84" s="843">
        <v>206</v>
      </c>
      <c r="H84" s="938">
        <f>SUM('QTD P&amp;L'!H80:K80)</f>
        <v>192</v>
      </c>
      <c r="I84" s="938">
        <f>SUM('QTD P&amp;L'!I80:L80)</f>
        <v>161</v>
      </c>
      <c r="J84" s="938">
        <f>SUM('QTD P&amp;L'!J80:M80)</f>
        <v>145</v>
      </c>
      <c r="K84" s="938">
        <v>139</v>
      </c>
      <c r="L84" s="255">
        <f>SUM('QTD P&amp;L'!L80:O80)</f>
        <v>131</v>
      </c>
      <c r="M84" s="255">
        <f>SUM('QTD P&amp;L'!M80:P80)</f>
        <v>123</v>
      </c>
      <c r="O84" s="177"/>
      <c r="Q84" s="215"/>
      <c r="R84" s="177"/>
    </row>
    <row r="85" spans="1:18" ht="14">
      <c r="A85" s="8"/>
      <c r="B85" s="849" t="s">
        <v>212</v>
      </c>
      <c r="C85" s="853"/>
      <c r="D85" s="853"/>
      <c r="E85" s="939">
        <f>SUM('QTD P&amp;L'!E81:H81)</f>
        <v>0</v>
      </c>
      <c r="F85" s="939">
        <f>SUM('QTD P&amp;L'!F81:I81)</f>
        <v>0</v>
      </c>
      <c r="G85" s="844">
        <v>0</v>
      </c>
      <c r="H85" s="939">
        <f>SUM('QTD P&amp;L'!H81:K81)</f>
        <v>0</v>
      </c>
      <c r="I85" s="939">
        <f>SUM('QTD P&amp;L'!I81:L81)</f>
        <v>0</v>
      </c>
      <c r="J85" s="939">
        <f>SUM('QTD P&amp;L'!J81:M81)</f>
        <v>0</v>
      </c>
      <c r="K85" s="939">
        <f>SUM('QTD P&amp;L'!K81:N81)</f>
        <v>0</v>
      </c>
      <c r="L85" s="256">
        <f>SUM('QTD P&amp;L'!L81:O81)</f>
        <v>0</v>
      </c>
      <c r="M85" s="256">
        <f>SUM('QTD P&amp;L'!M81:P81)</f>
        <v>0</v>
      </c>
      <c r="O85" s="177"/>
      <c r="Q85" s="269"/>
      <c r="R85" s="177"/>
    </row>
    <row r="86" spans="1:18" ht="12.5">
      <c r="A86" s="8"/>
      <c r="B86" s="851" t="s">
        <v>117</v>
      </c>
      <c r="C86" s="852"/>
      <c r="D86" s="853"/>
      <c r="E86" s="938">
        <f t="shared" ref="E86:F86" si="106">E83-E84-E85</f>
        <v>1395</v>
      </c>
      <c r="F86" s="938">
        <f t="shared" si="106"/>
        <v>1711</v>
      </c>
      <c r="G86" s="938">
        <f t="shared" ref="G86:L86" si="107">G83-G84-G85</f>
        <v>2118</v>
      </c>
      <c r="H86" s="938">
        <f t="shared" si="107"/>
        <v>2258</v>
      </c>
      <c r="I86" s="938">
        <f t="shared" si="107"/>
        <v>2385</v>
      </c>
      <c r="J86" s="938">
        <f t="shared" si="107"/>
        <v>2352</v>
      </c>
      <c r="K86" s="938">
        <f t="shared" si="107"/>
        <v>2188</v>
      </c>
      <c r="L86" s="255">
        <f t="shared" si="107"/>
        <v>2216</v>
      </c>
      <c r="M86" s="255">
        <f t="shared" ref="M86" si="108">M83-M84-M85</f>
        <v>2216</v>
      </c>
      <c r="O86" s="177"/>
      <c r="Q86" s="215"/>
      <c r="R86" s="177"/>
    </row>
    <row r="87" spans="1:18" ht="14">
      <c r="A87" s="8"/>
      <c r="B87" s="854" t="s">
        <v>118</v>
      </c>
      <c r="C87" s="852"/>
      <c r="D87" s="853"/>
      <c r="E87" s="939">
        <f>SUM('QTD P&amp;L'!E83:H83)</f>
        <v>282</v>
      </c>
      <c r="F87" s="939">
        <f>SUM('QTD P&amp;L'!F83:I83)</f>
        <v>374</v>
      </c>
      <c r="G87" s="844">
        <v>468</v>
      </c>
      <c r="H87" s="939">
        <f>SUM('QTD P&amp;L'!H83:K83)</f>
        <v>504</v>
      </c>
      <c r="I87" s="939">
        <f>SUM('QTD P&amp;L'!I83:L83)</f>
        <v>554</v>
      </c>
      <c r="J87" s="939">
        <f>SUM('QTD P&amp;L'!J83:M83)</f>
        <v>534</v>
      </c>
      <c r="K87" s="939">
        <v>491</v>
      </c>
      <c r="L87" s="256">
        <f>SUM('QTD P&amp;L'!L83:O83)</f>
        <v>461</v>
      </c>
      <c r="M87" s="256">
        <f>SUM('QTD P&amp;L'!M83:P83)</f>
        <v>405</v>
      </c>
      <c r="O87" s="177"/>
      <c r="Q87" s="215"/>
      <c r="R87" s="177"/>
    </row>
    <row r="88" spans="1:18" ht="14">
      <c r="A88" s="5"/>
      <c r="B88" s="845" t="s">
        <v>2</v>
      </c>
      <c r="C88" s="836"/>
      <c r="D88" s="836"/>
      <c r="E88" s="959">
        <f t="shared" ref="E88:G88" si="109">E86-E87</f>
        <v>1113</v>
      </c>
      <c r="F88" s="959">
        <f t="shared" si="109"/>
        <v>1337</v>
      </c>
      <c r="G88" s="855">
        <f t="shared" si="109"/>
        <v>1650</v>
      </c>
      <c r="H88" s="959">
        <f t="shared" ref="H88:M88" si="110">H86-H87</f>
        <v>1754</v>
      </c>
      <c r="I88" s="959">
        <f t="shared" si="110"/>
        <v>1831</v>
      </c>
      <c r="J88" s="959">
        <f t="shared" si="110"/>
        <v>1818</v>
      </c>
      <c r="K88" s="959">
        <f t="shared" si="110"/>
        <v>1697</v>
      </c>
      <c r="L88" s="9">
        <f t="shared" si="110"/>
        <v>1755</v>
      </c>
      <c r="M88" s="9">
        <f t="shared" si="110"/>
        <v>1811</v>
      </c>
      <c r="O88" s="177"/>
      <c r="Q88" s="215"/>
      <c r="R88" s="177"/>
    </row>
    <row r="89" spans="1:18" ht="38.25" customHeight="1">
      <c r="A89" s="6"/>
      <c r="B89" s="1079" t="s">
        <v>103</v>
      </c>
      <c r="C89" s="1079"/>
      <c r="D89" s="1079"/>
      <c r="E89" s="960">
        <f>SUM('QTD P&amp;L'!E85:H85)</f>
        <v>1108</v>
      </c>
      <c r="F89" s="960">
        <f>SUM('QTD P&amp;L'!F85:I85)</f>
        <v>1332</v>
      </c>
      <c r="G89" s="856">
        <v>1643</v>
      </c>
      <c r="H89" s="960">
        <f>SUM('QTD P&amp;L'!H85:K85)</f>
        <v>1751</v>
      </c>
      <c r="I89" s="960">
        <f>SUM('QTD P&amp;L'!I85:L85)</f>
        <v>1829</v>
      </c>
      <c r="J89" s="960">
        <f>SUM('QTD P&amp;L'!J85:M85)</f>
        <v>1817</v>
      </c>
      <c r="K89" s="960">
        <v>1697</v>
      </c>
      <c r="L89" s="148">
        <f>SUM('QTD P&amp;L'!L85:O85)</f>
        <v>1755</v>
      </c>
      <c r="M89" s="148">
        <f>SUM('QTD P&amp;L'!M85:P85)</f>
        <v>1811</v>
      </c>
      <c r="N89" s="98"/>
      <c r="O89" s="178"/>
      <c r="P89" s="98"/>
      <c r="Q89" s="215"/>
      <c r="R89" s="177"/>
    </row>
    <row r="90" spans="1:18" ht="9.75" customHeight="1">
      <c r="A90" s="5"/>
      <c r="B90" s="845"/>
      <c r="C90" s="836"/>
      <c r="D90" s="836"/>
      <c r="E90" s="959"/>
      <c r="F90" s="959"/>
      <c r="G90" s="959"/>
      <c r="H90" s="959"/>
      <c r="I90" s="959"/>
      <c r="J90" s="959"/>
      <c r="K90" s="959"/>
      <c r="L90" s="9"/>
      <c r="M90" s="9"/>
      <c r="O90" s="178"/>
      <c r="Q90" s="215"/>
      <c r="R90" s="177"/>
    </row>
    <row r="91" spans="1:18" s="31" customFormat="1" ht="12.5">
      <c r="A91" s="36"/>
      <c r="B91" s="941" t="s">
        <v>150</v>
      </c>
      <c r="C91" s="941"/>
      <c r="D91" s="941"/>
      <c r="E91" s="961"/>
      <c r="F91" s="961"/>
      <c r="G91" s="961"/>
      <c r="H91" s="961"/>
      <c r="I91" s="961"/>
      <c r="J91" s="961"/>
      <c r="K91" s="961"/>
      <c r="L91" s="217"/>
      <c r="M91" s="217"/>
      <c r="O91" s="177"/>
      <c r="Q91" s="215"/>
      <c r="R91" s="177"/>
    </row>
    <row r="92" spans="1:18" s="31" customFormat="1" ht="12.5">
      <c r="A92" s="36"/>
      <c r="B92" s="941"/>
      <c r="C92" s="942" t="s">
        <v>28</v>
      </c>
      <c r="D92" s="941"/>
      <c r="E92" s="962">
        <f>SUM('QTD P&amp;L'!E88:H88)</f>
        <v>1.5</v>
      </c>
      <c r="F92" s="962">
        <f>SUM('QTD P&amp;L'!F88:I88)</f>
        <v>1.8</v>
      </c>
      <c r="G92" s="943">
        <v>2.2200000000000002</v>
      </c>
      <c r="H92" s="962">
        <f>SUM('QTD P&amp;L'!H88:K88)</f>
        <v>2.35</v>
      </c>
      <c r="I92" s="962">
        <f>SUM('QTD P&amp;L'!I88:L88)</f>
        <v>2.4400000000000004</v>
      </c>
      <c r="J92" s="962">
        <f>SUM('QTD P&amp;L'!J88:M88)</f>
        <v>2.41</v>
      </c>
      <c r="K92" s="962">
        <v>2.25</v>
      </c>
      <c r="L92" s="38">
        <f>SUM('QTD P&amp;L'!L88:O88)</f>
        <v>2.3200000000000003</v>
      </c>
      <c r="M92" s="38">
        <f>SUM('QTD P&amp;L'!M88:P88)</f>
        <v>2.39</v>
      </c>
      <c r="O92" s="177"/>
      <c r="Q92" s="215"/>
      <c r="R92" s="177"/>
    </row>
    <row r="93" spans="1:18" s="31" customFormat="1" ht="12.5">
      <c r="A93" s="36"/>
      <c r="B93" s="941"/>
      <c r="C93" s="942" t="s">
        <v>29</v>
      </c>
      <c r="D93" s="941"/>
      <c r="E93" s="962">
        <f>SUM('QTD P&amp;L'!E89:H89)</f>
        <v>1.48</v>
      </c>
      <c r="F93" s="962">
        <f>SUM('QTD P&amp;L'!F89:I89)</f>
        <v>1.77</v>
      </c>
      <c r="G93" s="943">
        <v>2.1800000000000002</v>
      </c>
      <c r="H93" s="962">
        <f>SUM('QTD P&amp;L'!H89:K89)</f>
        <v>2.3099999999999996</v>
      </c>
      <c r="I93" s="962">
        <f>SUM('QTD P&amp;L'!I89:L89)</f>
        <v>2.41</v>
      </c>
      <c r="J93" s="962">
        <f>SUM('QTD P&amp;L'!J89:M89)</f>
        <v>2.39</v>
      </c>
      <c r="K93" s="962">
        <v>2.21</v>
      </c>
      <c r="L93" s="38">
        <f>SUM('QTD P&amp;L'!L89:O89)</f>
        <v>2.29</v>
      </c>
      <c r="M93" s="38">
        <f>SUM('QTD P&amp;L'!M89:P89)</f>
        <v>2.36</v>
      </c>
      <c r="O93" s="178"/>
      <c r="Q93" s="215"/>
      <c r="R93" s="177"/>
    </row>
    <row r="94" spans="1:18" s="31" customFormat="1" ht="3" customHeight="1">
      <c r="A94" s="36"/>
      <c r="B94" s="941"/>
      <c r="C94" s="947"/>
      <c r="D94" s="941"/>
      <c r="E94" s="950"/>
      <c r="F94" s="950"/>
      <c r="G94" s="950"/>
      <c r="H94" s="950"/>
      <c r="I94" s="950"/>
      <c r="J94" s="950"/>
      <c r="K94" s="950"/>
      <c r="L94" s="116"/>
      <c r="M94" s="116"/>
      <c r="O94" s="177"/>
      <c r="Q94" s="215"/>
      <c r="R94" s="177"/>
    </row>
    <row r="95" spans="1:18" s="31" customFormat="1" ht="12.5">
      <c r="A95" s="36"/>
      <c r="B95" s="941"/>
      <c r="C95" s="947"/>
      <c r="D95" s="941"/>
      <c r="E95" s="950"/>
      <c r="F95" s="950"/>
      <c r="G95" s="950"/>
      <c r="H95" s="950"/>
      <c r="I95" s="950"/>
      <c r="J95" s="950"/>
      <c r="K95" s="950"/>
      <c r="L95" s="116"/>
      <c r="M95" s="116"/>
      <c r="O95" s="177"/>
      <c r="Q95" s="215"/>
      <c r="R95" s="177"/>
    </row>
    <row r="96" spans="1:18" ht="13">
      <c r="A96" s="12" t="s">
        <v>142</v>
      </c>
      <c r="B96" s="859"/>
      <c r="C96" s="866"/>
      <c r="D96" s="859"/>
      <c r="E96" s="951"/>
      <c r="F96" s="951"/>
      <c r="G96" s="951"/>
      <c r="H96" s="951"/>
      <c r="I96" s="951"/>
      <c r="J96" s="951"/>
      <c r="K96" s="951"/>
      <c r="L96" s="117"/>
      <c r="M96" s="117"/>
      <c r="O96" s="177"/>
      <c r="Q96" s="215"/>
      <c r="R96" s="177"/>
    </row>
    <row r="97" spans="1:18" ht="12.5">
      <c r="A97" s="20"/>
      <c r="B97" s="859"/>
      <c r="C97" s="866"/>
      <c r="D97" s="859"/>
      <c r="E97" s="952" t="str">
        <f t="shared" ref="E97" si="111">E67</f>
        <v>Q2</v>
      </c>
      <c r="F97" s="952" t="str">
        <f t="shared" ref="F97:G97" si="112">F67</f>
        <v>Q3</v>
      </c>
      <c r="G97" s="952" t="str">
        <f t="shared" si="112"/>
        <v>Q4</v>
      </c>
      <c r="H97" s="952" t="str">
        <f t="shared" ref="H97:I97" si="113">H67</f>
        <v>Q1</v>
      </c>
      <c r="I97" s="952" t="str">
        <f t="shared" si="113"/>
        <v>Q2</v>
      </c>
      <c r="J97" s="952" t="str">
        <f t="shared" ref="J97:K97" si="114">J67</f>
        <v>Q3</v>
      </c>
      <c r="K97" s="952" t="str">
        <f t="shared" si="114"/>
        <v>Q4</v>
      </c>
      <c r="L97" s="11" t="str">
        <f t="shared" ref="L97:M97" si="115">L67</f>
        <v>Q1</v>
      </c>
      <c r="M97" s="11" t="str">
        <f t="shared" si="115"/>
        <v>Q2</v>
      </c>
      <c r="O97" s="177"/>
      <c r="Q97" s="215"/>
      <c r="R97" s="177"/>
    </row>
    <row r="98" spans="1:18" ht="12.5">
      <c r="A98" s="113"/>
      <c r="B98" s="831"/>
      <c r="C98" s="831"/>
      <c r="D98" s="831"/>
      <c r="E98" s="952" t="str">
        <f t="shared" ref="E98" si="116">E68</f>
        <v>CY16</v>
      </c>
      <c r="F98" s="952" t="str">
        <f t="shared" ref="F98:G98" si="117">F68</f>
        <v>CY16</v>
      </c>
      <c r="G98" s="952" t="str">
        <f t="shared" si="117"/>
        <v>CY16</v>
      </c>
      <c r="H98" s="952" t="str">
        <f t="shared" ref="H98:I98" si="118">H68</f>
        <v>CY17</v>
      </c>
      <c r="I98" s="952" t="str">
        <f t="shared" si="118"/>
        <v>CY17</v>
      </c>
      <c r="J98" s="952" t="str">
        <f t="shared" ref="J98:K98" si="119">J68</f>
        <v>CY17</v>
      </c>
      <c r="K98" s="952" t="str">
        <f t="shared" si="119"/>
        <v>CY17</v>
      </c>
      <c r="L98" s="11" t="str">
        <f t="shared" ref="L98:M98" si="120">L68</f>
        <v>CY18</v>
      </c>
      <c r="M98" s="11" t="str">
        <f t="shared" si="120"/>
        <v>CY18</v>
      </c>
      <c r="O98" s="177"/>
      <c r="Q98" s="215"/>
      <c r="R98" s="177"/>
    </row>
    <row r="99" spans="1:18" ht="12.5">
      <c r="A99" s="20"/>
      <c r="B99" s="859"/>
      <c r="C99" s="866"/>
      <c r="D99" s="859"/>
      <c r="E99" s="953" t="str">
        <f t="shared" ref="E99" si="121">E69</f>
        <v>TTM</v>
      </c>
      <c r="F99" s="953" t="str">
        <f t="shared" ref="F99:G99" si="122">F69</f>
        <v>TTM</v>
      </c>
      <c r="G99" s="953" t="str">
        <f t="shared" si="122"/>
        <v>TTM</v>
      </c>
      <c r="H99" s="953" t="str">
        <f t="shared" ref="H99:I99" si="123">H69</f>
        <v>TTM</v>
      </c>
      <c r="I99" s="953" t="str">
        <f t="shared" si="123"/>
        <v>TTM</v>
      </c>
      <c r="J99" s="953" t="str">
        <f t="shared" ref="J99:K99" si="124">J69</f>
        <v>TTM</v>
      </c>
      <c r="K99" s="953" t="str">
        <f t="shared" si="124"/>
        <v>TTM</v>
      </c>
      <c r="L99" s="28" t="str">
        <f t="shared" ref="L99:M99" si="125">L69</f>
        <v>TTM</v>
      </c>
      <c r="M99" s="28" t="str">
        <f t="shared" si="125"/>
        <v>TTM</v>
      </c>
      <c r="O99" s="177"/>
      <c r="Q99" s="215"/>
      <c r="R99" s="177"/>
    </row>
    <row r="100" spans="1:18" ht="12.5">
      <c r="A100" s="20"/>
      <c r="B100" s="963"/>
      <c r="C100" s="872"/>
      <c r="D100" s="963"/>
      <c r="E100" s="866"/>
      <c r="F100" s="866"/>
      <c r="G100" s="866"/>
      <c r="H100" s="866"/>
      <c r="I100" s="866"/>
      <c r="J100" s="866"/>
      <c r="K100" s="866"/>
      <c r="L100" s="10"/>
      <c r="M100" s="10"/>
      <c r="O100" s="177"/>
      <c r="Q100" s="215"/>
      <c r="R100" s="177"/>
    </row>
    <row r="101" spans="1:18" ht="12.5">
      <c r="A101" s="20"/>
      <c r="B101" s="884" t="s">
        <v>82</v>
      </c>
      <c r="C101" s="872"/>
      <c r="D101" s="963"/>
      <c r="E101" s="866"/>
      <c r="F101" s="866"/>
      <c r="G101" s="866"/>
      <c r="H101" s="866"/>
      <c r="I101" s="866"/>
      <c r="J101" s="866"/>
      <c r="K101" s="866"/>
      <c r="L101" s="10"/>
      <c r="M101" s="10"/>
      <c r="O101" s="177"/>
      <c r="Q101" s="215"/>
      <c r="R101" s="177"/>
    </row>
    <row r="102" spans="1:18" ht="12.5">
      <c r="A102" s="20"/>
      <c r="B102" s="884"/>
      <c r="C102" s="884" t="s">
        <v>143</v>
      </c>
      <c r="D102" s="885"/>
      <c r="E102" s="866"/>
      <c r="F102" s="866"/>
      <c r="G102" s="866"/>
      <c r="H102" s="866"/>
      <c r="I102" s="866"/>
      <c r="J102" s="866"/>
      <c r="K102" s="866"/>
      <c r="L102" s="10"/>
      <c r="M102" s="10"/>
      <c r="O102" s="177"/>
      <c r="Q102" s="215"/>
      <c r="R102" s="177"/>
    </row>
    <row r="103" spans="1:18" s="29" customFormat="1" ht="12.5">
      <c r="A103" s="6"/>
      <c r="B103" s="849"/>
      <c r="C103" s="887" t="s">
        <v>145</v>
      </c>
      <c r="D103" s="850"/>
      <c r="E103" s="955">
        <f t="shared" ref="E103" si="126">E74/E$71</f>
        <v>0.15648286140089418</v>
      </c>
      <c r="F103" s="955">
        <f t="shared" ref="F103:J103" si="127">F74/F$71</f>
        <v>0.12983518331651531</v>
      </c>
      <c r="G103" s="955">
        <f t="shared" si="127"/>
        <v>0.11213680387409201</v>
      </c>
      <c r="H103" s="955">
        <f t="shared" si="127"/>
        <v>0.10410002907822041</v>
      </c>
      <c r="I103" s="955">
        <f t="shared" si="127"/>
        <v>0.10044675025219772</v>
      </c>
      <c r="J103" s="955">
        <f t="shared" si="127"/>
        <v>0.10516525969380455</v>
      </c>
      <c r="K103" s="955">
        <f>K74/K$71</f>
        <v>0.10446059569616645</v>
      </c>
      <c r="L103" s="271">
        <f>L74/L$71</f>
        <v>0.10348628910017914</v>
      </c>
      <c r="M103" s="271">
        <f>M74/M$71</f>
        <v>0.10279344984175037</v>
      </c>
      <c r="O103" s="177"/>
      <c r="Q103" s="215"/>
      <c r="R103" s="177"/>
    </row>
    <row r="104" spans="1:18" s="29" customFormat="1" ht="12.5">
      <c r="A104" s="6"/>
      <c r="B104" s="849"/>
      <c r="C104" s="887" t="s">
        <v>146</v>
      </c>
      <c r="D104" s="850"/>
      <c r="E104" s="955">
        <f t="shared" ref="E104" si="128">E75/E$71</f>
        <v>6.259314456035768E-2</v>
      </c>
      <c r="F104" s="955">
        <f t="shared" ref="F104:G104" si="129">F75/F$71</f>
        <v>5.3313151698620921E-2</v>
      </c>
      <c r="G104" s="955">
        <f t="shared" si="129"/>
        <v>4.5853510895883777E-2</v>
      </c>
      <c r="H104" s="955">
        <f t="shared" ref="H104:I104" si="130">H75/H$71</f>
        <v>3.8819424251235822E-2</v>
      </c>
      <c r="I104" s="955">
        <f t="shared" si="130"/>
        <v>3.8334053898256233E-2</v>
      </c>
      <c r="J104" s="955">
        <f t="shared" ref="J104:K104" si="131">J75/J$71</f>
        <v>3.7630562312204893E-2</v>
      </c>
      <c r="K104" s="955">
        <f t="shared" si="131"/>
        <v>4.090066980190965E-2</v>
      </c>
      <c r="L104" s="271">
        <f t="shared" ref="L104:M104" si="132">L75/L$71</f>
        <v>4.7678103899683064E-2</v>
      </c>
      <c r="M104" s="271">
        <f t="shared" si="132"/>
        <v>4.4172285674969038E-2</v>
      </c>
      <c r="O104" s="177"/>
      <c r="Q104" s="215"/>
      <c r="R104" s="177"/>
    </row>
    <row r="105" spans="1:18" s="29" customFormat="1" ht="12.5">
      <c r="A105" s="6"/>
      <c r="B105" s="849"/>
      <c r="C105" s="884" t="s">
        <v>144</v>
      </c>
      <c r="D105" s="850"/>
      <c r="E105" s="955"/>
      <c r="F105" s="955"/>
      <c r="G105" s="955"/>
      <c r="H105" s="955"/>
      <c r="I105" s="955"/>
      <c r="J105" s="955"/>
      <c r="K105" s="955"/>
      <c r="L105" s="271"/>
      <c r="M105" s="271"/>
      <c r="O105" s="177"/>
      <c r="Q105" s="215"/>
      <c r="R105" s="177"/>
    </row>
    <row r="106" spans="1:18" s="29" customFormat="1" ht="12.5">
      <c r="A106" s="6"/>
      <c r="B106" s="849"/>
      <c r="C106" s="887" t="s">
        <v>147</v>
      </c>
      <c r="D106" s="850"/>
      <c r="E106" s="955">
        <f t="shared" ref="E106" si="133">E77/E$71</f>
        <v>9.966467958271237E-2</v>
      </c>
      <c r="F106" s="955">
        <f t="shared" ref="F106:G106" si="134">F77/F$71</f>
        <v>0.11789438277833837</v>
      </c>
      <c r="G106" s="955">
        <f t="shared" si="134"/>
        <v>0.12848062953995157</v>
      </c>
      <c r="H106" s="955">
        <f t="shared" ref="H106:I106" si="135">H77/H$71</f>
        <v>0.13666763594068043</v>
      </c>
      <c r="I106" s="955">
        <f t="shared" si="135"/>
        <v>0.13474564058221647</v>
      </c>
      <c r="J106" s="955">
        <f t="shared" ref="J106:K106" si="136">J77/J$71</f>
        <v>0.13549864072113321</v>
      </c>
      <c r="K106" s="955">
        <f t="shared" si="136"/>
        <v>0.13866324640159614</v>
      </c>
      <c r="L106" s="271">
        <f t="shared" ref="L106:M106" si="137">L77/L$71</f>
        <v>0.13958936199531488</v>
      </c>
      <c r="M106" s="271">
        <f t="shared" si="137"/>
        <v>0.14132379248658319</v>
      </c>
      <c r="O106" s="177"/>
      <c r="Q106" s="215"/>
      <c r="R106" s="177"/>
    </row>
    <row r="107" spans="1:18" s="29" customFormat="1" ht="12.5">
      <c r="A107" s="6"/>
      <c r="B107" s="849"/>
      <c r="C107" s="887" t="s">
        <v>146</v>
      </c>
      <c r="D107" s="850"/>
      <c r="E107" s="955">
        <f t="shared" ref="E107" si="138">E78/E$71</f>
        <v>9.1281669150521608E-3</v>
      </c>
      <c r="F107" s="955">
        <f t="shared" ref="F107:G107" si="139">F78/F$71</f>
        <v>5.8863101244534142E-3</v>
      </c>
      <c r="G107" s="955">
        <f t="shared" si="139"/>
        <v>6.8099273607748183E-3</v>
      </c>
      <c r="H107" s="955">
        <f t="shared" ref="H107:I107" si="140">H78/H$71</f>
        <v>7.1241640011631292E-3</v>
      </c>
      <c r="I107" s="955">
        <f t="shared" si="140"/>
        <v>7.2056492289955323E-3</v>
      </c>
      <c r="J107" s="955">
        <f t="shared" ref="J107:K107" si="141">J78/J$71</f>
        <v>6.8679353269423381E-3</v>
      </c>
      <c r="K107" s="955">
        <f t="shared" si="141"/>
        <v>6.1279749180561498E-3</v>
      </c>
      <c r="L107" s="271">
        <f t="shared" ref="L107:M107" si="142">L78/L$71</f>
        <v>5.7875155022736671E-3</v>
      </c>
      <c r="M107" s="271">
        <f t="shared" si="142"/>
        <v>6.3299848630796749E-3</v>
      </c>
      <c r="O107" s="177"/>
      <c r="Q107" s="215"/>
      <c r="R107" s="177"/>
    </row>
    <row r="108" spans="1:18" ht="12.5">
      <c r="A108" s="6"/>
      <c r="B108" s="850"/>
      <c r="C108" s="888" t="s">
        <v>33</v>
      </c>
      <c r="D108" s="850"/>
      <c r="E108" s="955">
        <f t="shared" ref="E108" si="143">E79/E$71</f>
        <v>0.13822652757078988</v>
      </c>
      <c r="F108" s="955">
        <f t="shared" ref="F108:G108" si="144">F79/F$71</f>
        <v>0.13908509922637066</v>
      </c>
      <c r="G108" s="955">
        <f t="shared" si="144"/>
        <v>0.137863196125908</v>
      </c>
      <c r="H108" s="955">
        <f t="shared" ref="H108:I108" si="145">H79/H$71</f>
        <v>0.13943006687990694</v>
      </c>
      <c r="I108" s="955">
        <f t="shared" si="145"/>
        <v>0.13849257818129412</v>
      </c>
      <c r="J108" s="955">
        <f t="shared" ref="J108:K108" si="146">J79/J$71</f>
        <v>0.14036342824438403</v>
      </c>
      <c r="K108" s="955">
        <f t="shared" si="146"/>
        <v>0.14336611087359272</v>
      </c>
      <c r="L108" s="271">
        <f t="shared" ref="L108:M108" si="147">L79/L$71</f>
        <v>0.14275871572275045</v>
      </c>
      <c r="M108" s="271">
        <f t="shared" si="147"/>
        <v>0.14242465941929269</v>
      </c>
      <c r="O108" s="177"/>
      <c r="Q108" s="215"/>
      <c r="R108" s="177"/>
    </row>
    <row r="109" spans="1:18" ht="12.5">
      <c r="A109" s="6"/>
      <c r="B109" s="850"/>
      <c r="C109" s="888" t="s">
        <v>34</v>
      </c>
      <c r="D109" s="850"/>
      <c r="E109" s="955">
        <f t="shared" ref="E109" si="148">E80/E$71</f>
        <v>0.15760059612518629</v>
      </c>
      <c r="F109" s="955">
        <f t="shared" ref="F109:G109" si="149">F80/F$71</f>
        <v>0.15405314497140934</v>
      </c>
      <c r="G109" s="955">
        <f t="shared" si="149"/>
        <v>0.14058716707021793</v>
      </c>
      <c r="H109" s="955">
        <f t="shared" ref="H109:I109" si="150">H80/H$71</f>
        <v>0.13972084908403606</v>
      </c>
      <c r="I109" s="955">
        <f t="shared" si="150"/>
        <v>0.13647499639717539</v>
      </c>
      <c r="J109" s="955">
        <f t="shared" ref="J109:K109" si="151">J80/J$71</f>
        <v>0.13678637859493489</v>
      </c>
      <c r="K109" s="955">
        <f t="shared" si="151"/>
        <v>0.14806897534558927</v>
      </c>
      <c r="L109" s="271">
        <f t="shared" ref="L109:M109" si="152">L80/L$71</f>
        <v>0.14854623122502411</v>
      </c>
      <c r="M109" s="271">
        <f t="shared" si="152"/>
        <v>0.14765377734966287</v>
      </c>
      <c r="O109" s="177"/>
      <c r="Q109" s="215"/>
      <c r="R109" s="177"/>
    </row>
    <row r="110" spans="1:18" ht="14">
      <c r="A110" s="6"/>
      <c r="B110" s="841"/>
      <c r="C110" s="833" t="s">
        <v>35</v>
      </c>
      <c r="D110" s="841"/>
      <c r="E110" s="956">
        <f t="shared" ref="E110" si="153">E81/E$71</f>
        <v>7.6378539493293596E-2</v>
      </c>
      <c r="F110" s="956">
        <f t="shared" ref="F110:G110" si="154">F81/F$71</f>
        <v>7.5849310460813987E-2</v>
      </c>
      <c r="G110" s="956">
        <f t="shared" si="154"/>
        <v>7.6573849878934619E-2</v>
      </c>
      <c r="H110" s="956">
        <f t="shared" ref="H110:I110" si="155">H81/H$71</f>
        <v>7.792963070660075E-2</v>
      </c>
      <c r="I110" s="956">
        <f t="shared" si="155"/>
        <v>7.7388672719412022E-2</v>
      </c>
      <c r="J110" s="956">
        <f t="shared" ref="J110:K110" si="156">J81/J$71</f>
        <v>8.0412076119616538E-2</v>
      </c>
      <c r="K110" s="956">
        <f t="shared" si="156"/>
        <v>8.6789226165027794E-2</v>
      </c>
      <c r="L110" s="272">
        <f t="shared" ref="L110:M110" si="157">L81/L$71</f>
        <v>8.874190436819622E-2</v>
      </c>
      <c r="M110" s="272">
        <f t="shared" si="157"/>
        <v>9.3436080913719549E-2</v>
      </c>
      <c r="O110" s="177"/>
      <c r="Q110" s="215"/>
      <c r="R110" s="177"/>
    </row>
    <row r="111" spans="1:18" ht="14">
      <c r="A111" s="6"/>
      <c r="B111" s="841"/>
      <c r="C111" s="841"/>
      <c r="D111" s="841" t="s">
        <v>0</v>
      </c>
      <c r="E111" s="956">
        <f t="shared" ref="E111" si="158">E82/E$71</f>
        <v>0.70007451564828616</v>
      </c>
      <c r="F111" s="956">
        <f t="shared" ref="F111:G111" si="159">F82/F$71</f>
        <v>0.67591658257652198</v>
      </c>
      <c r="G111" s="956">
        <f t="shared" si="159"/>
        <v>0.64830508474576276</v>
      </c>
      <c r="H111" s="956">
        <f t="shared" ref="H111:I111" si="160">H82/H$71</f>
        <v>0.64379179994184355</v>
      </c>
      <c r="I111" s="956">
        <f t="shared" si="160"/>
        <v>0.63308834125954749</v>
      </c>
      <c r="J111" s="956">
        <f t="shared" ref="J111:K111" si="161">J82/J$71</f>
        <v>0.64272428101302048</v>
      </c>
      <c r="K111" s="956">
        <f t="shared" si="161"/>
        <v>0.66837679920193815</v>
      </c>
      <c r="L111" s="272">
        <f t="shared" ref="L111:M111" si="162">L82/L$71</f>
        <v>0.67658812181342154</v>
      </c>
      <c r="M111" s="272">
        <f t="shared" si="162"/>
        <v>0.67813403054905741</v>
      </c>
      <c r="O111" s="177"/>
      <c r="Q111" s="215"/>
      <c r="R111" s="177"/>
    </row>
    <row r="112" spans="1:18" ht="12.5">
      <c r="A112" s="7"/>
      <c r="B112" s="845" t="s">
        <v>1</v>
      </c>
      <c r="C112" s="846"/>
      <c r="D112" s="847"/>
      <c r="E112" s="957">
        <f t="shared" ref="E112" si="163">E83/E$71</f>
        <v>0.29992548435171384</v>
      </c>
      <c r="F112" s="957">
        <f t="shared" ref="F112:G112" si="164">F83/F$71</f>
        <v>0.32408341742347796</v>
      </c>
      <c r="G112" s="957">
        <f t="shared" si="164"/>
        <v>0.35169491525423729</v>
      </c>
      <c r="H112" s="957">
        <f t="shared" ref="H112:I112" si="165">H83/H$71</f>
        <v>0.35620820005815645</v>
      </c>
      <c r="I112" s="957">
        <f t="shared" si="165"/>
        <v>0.36691165874045251</v>
      </c>
      <c r="J112" s="957">
        <f t="shared" ref="J112:K112" si="166">J83/J$71</f>
        <v>0.35727571898697952</v>
      </c>
      <c r="K112" s="957">
        <f t="shared" si="166"/>
        <v>0.33162320079806185</v>
      </c>
      <c r="L112" s="270">
        <f t="shared" ref="L112:M112" si="167">L83/L$71</f>
        <v>0.32341187818657846</v>
      </c>
      <c r="M112" s="270">
        <f t="shared" si="167"/>
        <v>0.32186596945094259</v>
      </c>
      <c r="O112" s="177"/>
      <c r="Q112" s="215"/>
      <c r="R112" s="177"/>
    </row>
    <row r="113" spans="1:34" ht="12.5">
      <c r="A113" s="8"/>
      <c r="B113" s="849" t="s">
        <v>129</v>
      </c>
      <c r="C113" s="853"/>
      <c r="D113" s="853"/>
      <c r="E113" s="955">
        <f t="shared" ref="E113:E114" si="168">E84/E$71</f>
        <v>4.0052160953800299E-2</v>
      </c>
      <c r="F113" s="955">
        <f t="shared" ref="F113:G114" si="169">F84/F$71</f>
        <v>3.6326942482341071E-2</v>
      </c>
      <c r="G113" s="955">
        <f t="shared" si="169"/>
        <v>3.1174334140435835E-2</v>
      </c>
      <c r="H113" s="955">
        <f t="shared" ref="H113:I113" si="170">H84/H$71</f>
        <v>2.7915091596394302E-2</v>
      </c>
      <c r="I113" s="955">
        <f t="shared" si="170"/>
        <v>2.3202190517365613E-2</v>
      </c>
      <c r="J113" s="955">
        <f t="shared" ref="J113:K113" si="171">J84/J$71</f>
        <v>2.0746887966804978E-2</v>
      </c>
      <c r="K113" s="955">
        <f t="shared" si="171"/>
        <v>1.9809035200228017E-2</v>
      </c>
      <c r="L113" s="271">
        <f t="shared" ref="L113:M113" si="172">L84/L$71</f>
        <v>1.8051536447567865E-2</v>
      </c>
      <c r="M113" s="271">
        <f t="shared" si="172"/>
        <v>1.6925829090408698E-2</v>
      </c>
      <c r="N113" s="392"/>
      <c r="O113" s="177"/>
      <c r="Q113" s="215"/>
      <c r="R113" s="177"/>
    </row>
    <row r="114" spans="1:34" ht="14">
      <c r="A114" s="8"/>
      <c r="B114" s="849" t="s">
        <v>212</v>
      </c>
      <c r="C114" s="853"/>
      <c r="D114" s="853"/>
      <c r="E114" s="956">
        <f t="shared" si="168"/>
        <v>0</v>
      </c>
      <c r="F114" s="956">
        <f t="shared" si="169"/>
        <v>0</v>
      </c>
      <c r="G114" s="956">
        <f t="shared" si="169"/>
        <v>0</v>
      </c>
      <c r="H114" s="956">
        <f t="shared" ref="H114:I114" si="173">H85/H$71</f>
        <v>0</v>
      </c>
      <c r="I114" s="956">
        <f t="shared" si="173"/>
        <v>0</v>
      </c>
      <c r="J114" s="956">
        <f t="shared" ref="J114:K114" si="174">J85/J$71</f>
        <v>0</v>
      </c>
      <c r="K114" s="956">
        <f t="shared" si="174"/>
        <v>0</v>
      </c>
      <c r="L114" s="272">
        <f t="shared" ref="L114:M114" si="175">L85/L$71</f>
        <v>0</v>
      </c>
      <c r="M114" s="272">
        <f t="shared" si="175"/>
        <v>0</v>
      </c>
      <c r="O114" s="177"/>
      <c r="Q114" s="269"/>
      <c r="R114" s="177"/>
    </row>
    <row r="115" spans="1:34" ht="12.5">
      <c r="A115" s="8"/>
      <c r="B115" s="851" t="s">
        <v>117</v>
      </c>
      <c r="C115" s="852"/>
      <c r="D115" s="853"/>
      <c r="E115" s="955">
        <f t="shared" ref="E115" si="176">E86/E$71</f>
        <v>0.25987332339791358</v>
      </c>
      <c r="F115" s="955">
        <f t="shared" ref="F115:G115" si="177">F86/F$71</f>
        <v>0.28775647494113687</v>
      </c>
      <c r="G115" s="955">
        <f t="shared" si="177"/>
        <v>0.32052058111380144</v>
      </c>
      <c r="H115" s="955">
        <f t="shared" ref="H115:I115" si="178">H86/H$71</f>
        <v>0.32829310846176213</v>
      </c>
      <c r="I115" s="955">
        <f t="shared" si="178"/>
        <v>0.3437094682230869</v>
      </c>
      <c r="J115" s="955">
        <f t="shared" ref="J115:K115" si="179">J86/J$71</f>
        <v>0.33652883102017456</v>
      </c>
      <c r="K115" s="955">
        <f t="shared" si="179"/>
        <v>0.31181416559783381</v>
      </c>
      <c r="L115" s="271">
        <f t="shared" ref="L115:M115" si="180">L86/L$71</f>
        <v>0.30536034173901061</v>
      </c>
      <c r="M115" s="271">
        <f t="shared" si="180"/>
        <v>0.30494014036053391</v>
      </c>
      <c r="O115" s="177"/>
      <c r="Q115" s="215"/>
      <c r="R115" s="177"/>
    </row>
    <row r="116" spans="1:34" ht="14">
      <c r="A116" s="8"/>
      <c r="B116" s="854" t="s">
        <v>118</v>
      </c>
      <c r="C116" s="852"/>
      <c r="D116" s="853"/>
      <c r="E116" s="956">
        <f t="shared" ref="E116" si="181">E87/E$71</f>
        <v>5.253353204172876E-2</v>
      </c>
      <c r="F116" s="956">
        <f t="shared" ref="F116:G116" si="182">F87/F$71</f>
        <v>6.2899428187016479E-2</v>
      </c>
      <c r="G116" s="956">
        <f t="shared" si="182"/>
        <v>7.0823244552058115E-2</v>
      </c>
      <c r="H116" s="956">
        <f t="shared" ref="H116:I116" si="183">H87/H$71</f>
        <v>7.3277115440535043E-2</v>
      </c>
      <c r="I116" s="956">
        <f t="shared" si="183"/>
        <v>7.9838593457270499E-2</v>
      </c>
      <c r="J116" s="956">
        <f t="shared" ref="J116:K116" si="184">J87/J$71</f>
        <v>7.6405780512233512E-2</v>
      </c>
      <c r="K116" s="956">
        <f t="shared" si="184"/>
        <v>6.9972922901524862E-2</v>
      </c>
      <c r="L116" s="272">
        <f t="shared" ref="L116:M116" si="185">L87/L$71</f>
        <v>6.3524872536860968E-2</v>
      </c>
      <c r="M116" s="272">
        <f t="shared" si="185"/>
        <v>5.573138846841888E-2</v>
      </c>
      <c r="O116" s="177"/>
      <c r="Q116" s="215"/>
      <c r="R116" s="177"/>
    </row>
    <row r="117" spans="1:34" ht="14">
      <c r="A117" s="5"/>
      <c r="B117" s="845" t="s">
        <v>2</v>
      </c>
      <c r="C117" s="836"/>
      <c r="D117" s="836"/>
      <c r="E117" s="894">
        <f t="shared" ref="E117" si="186">E88/E$71</f>
        <v>0.2073397913561848</v>
      </c>
      <c r="F117" s="894">
        <f t="shared" ref="F117:G117" si="187">F88/F$71</f>
        <v>0.22485704675412041</v>
      </c>
      <c r="G117" s="894">
        <f t="shared" si="187"/>
        <v>0.24969733656174334</v>
      </c>
      <c r="H117" s="894">
        <f t="shared" ref="H117:I117" si="188">H88/H$71</f>
        <v>0.25501599302122713</v>
      </c>
      <c r="I117" s="894">
        <f t="shared" si="188"/>
        <v>0.26387087476581639</v>
      </c>
      <c r="J117" s="894">
        <f t="shared" ref="J117:K117" si="189">J88/J$71</f>
        <v>0.26012305050794104</v>
      </c>
      <c r="K117" s="894">
        <f t="shared" si="189"/>
        <v>0.24184124269630897</v>
      </c>
      <c r="L117" s="273">
        <f t="shared" ref="L117:M117" si="190">L88/L$71</f>
        <v>0.24183546920214966</v>
      </c>
      <c r="M117" s="273">
        <f t="shared" si="190"/>
        <v>0.24920875189211503</v>
      </c>
      <c r="O117" s="177"/>
      <c r="Q117" s="215"/>
      <c r="R117" s="177"/>
    </row>
    <row r="118" spans="1:34">
      <c r="B118" s="829"/>
      <c r="C118" s="829"/>
      <c r="D118" s="829"/>
      <c r="E118" s="958"/>
      <c r="F118" s="958"/>
      <c r="G118" s="958"/>
      <c r="H118" s="958"/>
      <c r="I118" s="958"/>
      <c r="J118" s="958"/>
      <c r="K118" s="958"/>
      <c r="O118" s="177"/>
      <c r="Q118" s="215"/>
      <c r="R118" s="177"/>
    </row>
    <row r="119" spans="1:34">
      <c r="A119" s="16"/>
      <c r="B119" s="829" t="s">
        <v>88</v>
      </c>
      <c r="C119" s="829"/>
      <c r="D119" s="829"/>
      <c r="E119" s="958"/>
      <c r="F119" s="958"/>
      <c r="G119" s="958"/>
      <c r="H119" s="958"/>
      <c r="I119" s="958"/>
      <c r="J119" s="958"/>
      <c r="K119" s="958"/>
      <c r="O119" s="177"/>
      <c r="Q119" s="215"/>
      <c r="R119" s="177"/>
    </row>
    <row r="120" spans="1:34">
      <c r="B120" s="829"/>
      <c r="C120" s="829"/>
      <c r="D120" s="829"/>
      <c r="E120" s="958"/>
      <c r="F120" s="958"/>
      <c r="G120" s="958"/>
      <c r="H120" s="958"/>
      <c r="I120" s="958"/>
      <c r="J120" s="958"/>
      <c r="K120" s="958"/>
      <c r="O120" s="177"/>
      <c r="Q120" s="215"/>
      <c r="R120" s="177"/>
    </row>
    <row r="121" spans="1:34">
      <c r="A121" s="12" t="s">
        <v>159</v>
      </c>
      <c r="B121" s="878"/>
      <c r="C121" s="879"/>
      <c r="D121" s="878"/>
      <c r="E121" s="958"/>
      <c r="F121" s="958"/>
      <c r="G121" s="958"/>
      <c r="H121" s="958"/>
      <c r="I121" s="958"/>
      <c r="J121" s="958"/>
      <c r="K121" s="958"/>
      <c r="Q121" s="215"/>
      <c r="R121" s="177"/>
    </row>
    <row r="122" spans="1:34">
      <c r="A122" s="12"/>
      <c r="B122" s="878"/>
      <c r="C122" s="879"/>
      <c r="D122" s="878"/>
      <c r="E122" s="958"/>
      <c r="F122" s="958"/>
      <c r="G122" s="958"/>
      <c r="H122" s="958"/>
      <c r="I122" s="958"/>
      <c r="J122" s="958"/>
      <c r="K122" s="958"/>
      <c r="Q122" s="215"/>
      <c r="R122" s="177"/>
    </row>
    <row r="123" spans="1:34" ht="12.5">
      <c r="A123" s="14"/>
      <c r="B123" s="879"/>
      <c r="C123" s="879"/>
      <c r="D123" s="878"/>
      <c r="E123" s="952" t="str">
        <f t="shared" ref="E123" si="191">E67</f>
        <v>Q2</v>
      </c>
      <c r="F123" s="952" t="str">
        <f t="shared" ref="F123:G123" si="192">F67</f>
        <v>Q3</v>
      </c>
      <c r="G123" s="952" t="str">
        <f t="shared" si="192"/>
        <v>Q4</v>
      </c>
      <c r="H123" s="952" t="str">
        <f t="shared" ref="H123:I123" si="193">H67</f>
        <v>Q1</v>
      </c>
      <c r="I123" s="952" t="str">
        <f t="shared" si="193"/>
        <v>Q2</v>
      </c>
      <c r="J123" s="952" t="str">
        <f t="shared" ref="J123:K123" si="194">J67</f>
        <v>Q3</v>
      </c>
      <c r="K123" s="952" t="str">
        <f t="shared" si="194"/>
        <v>Q4</v>
      </c>
      <c r="L123" s="11" t="str">
        <f t="shared" ref="L123:M123" si="195">L67</f>
        <v>Q1</v>
      </c>
      <c r="M123" s="11" t="str">
        <f t="shared" si="195"/>
        <v>Q2</v>
      </c>
      <c r="Q123" s="215"/>
      <c r="R123" s="177"/>
    </row>
    <row r="124" spans="1:34" ht="12.5">
      <c r="A124" s="14"/>
      <c r="B124" s="879"/>
      <c r="C124" s="879"/>
      <c r="D124" s="964"/>
      <c r="E124" s="952" t="str">
        <f t="shared" ref="E124" si="196">E68</f>
        <v>CY16</v>
      </c>
      <c r="F124" s="952" t="str">
        <f t="shared" ref="F124:G124" si="197">F68</f>
        <v>CY16</v>
      </c>
      <c r="G124" s="952" t="str">
        <f t="shared" si="197"/>
        <v>CY16</v>
      </c>
      <c r="H124" s="952" t="str">
        <f t="shared" ref="H124:I124" si="198">H68</f>
        <v>CY17</v>
      </c>
      <c r="I124" s="952" t="str">
        <f t="shared" si="198"/>
        <v>CY17</v>
      </c>
      <c r="J124" s="952" t="str">
        <f t="shared" ref="J124:K124" si="199">J68</f>
        <v>CY17</v>
      </c>
      <c r="K124" s="952" t="str">
        <f t="shared" si="199"/>
        <v>CY17</v>
      </c>
      <c r="L124" s="11" t="str">
        <f t="shared" ref="L124:M124" si="200">L68</f>
        <v>CY18</v>
      </c>
      <c r="M124" s="11" t="str">
        <f t="shared" si="200"/>
        <v>CY18</v>
      </c>
      <c r="Q124" s="215"/>
      <c r="R124" s="177"/>
    </row>
    <row r="125" spans="1:34" ht="12.5">
      <c r="A125" s="14"/>
      <c r="B125" s="965"/>
      <c r="C125" s="965"/>
      <c r="D125" s="964"/>
      <c r="E125" s="953" t="str">
        <f t="shared" ref="E125" si="201">E69</f>
        <v>TTM</v>
      </c>
      <c r="F125" s="953" t="str">
        <f t="shared" ref="F125:G125" si="202">F69</f>
        <v>TTM</v>
      </c>
      <c r="G125" s="953" t="str">
        <f t="shared" si="202"/>
        <v>TTM</v>
      </c>
      <c r="H125" s="953" t="str">
        <f t="shared" ref="H125:I125" si="203">H69</f>
        <v>TTM</v>
      </c>
      <c r="I125" s="953" t="str">
        <f t="shared" si="203"/>
        <v>TTM</v>
      </c>
      <c r="J125" s="953" t="str">
        <f t="shared" ref="J125:K125" si="204">J69</f>
        <v>TTM</v>
      </c>
      <c r="K125" s="953" t="str">
        <f t="shared" si="204"/>
        <v>TTM</v>
      </c>
      <c r="L125" s="28" t="str">
        <f t="shared" ref="L125:M125" si="205">L69</f>
        <v>TTM</v>
      </c>
      <c r="M125" s="28" t="str">
        <f t="shared" si="205"/>
        <v>TTM</v>
      </c>
      <c r="Q125" s="215"/>
      <c r="R125" s="177"/>
    </row>
    <row r="126" spans="1:34">
      <c r="A126" s="13"/>
      <c r="B126" s="966"/>
      <c r="C126" s="966"/>
      <c r="D126" s="966"/>
      <c r="E126" s="935"/>
      <c r="F126" s="935"/>
      <c r="G126" s="935"/>
      <c r="H126" s="935"/>
      <c r="I126" s="935"/>
      <c r="J126" s="935"/>
      <c r="K126" s="935"/>
      <c r="L126" s="133"/>
      <c r="M126" s="133"/>
      <c r="Q126" s="215"/>
      <c r="R126" s="177"/>
    </row>
    <row r="127" spans="1:34" ht="12.5">
      <c r="A127" s="4"/>
      <c r="B127" s="884" t="s">
        <v>83</v>
      </c>
      <c r="C127" s="885"/>
      <c r="D127" s="885"/>
      <c r="E127" s="936">
        <f>SUM('QTD P&amp;L'!E118:H118)</f>
        <v>307</v>
      </c>
      <c r="F127" s="936">
        <f>SUM('QTD P&amp;L'!F118:I118)</f>
        <v>319</v>
      </c>
      <c r="G127" s="936">
        <v>-9</v>
      </c>
      <c r="H127" s="936">
        <f>SUM('QTD P&amp;L'!H118:K118)</f>
        <v>9</v>
      </c>
      <c r="I127" s="936">
        <f>SUM('QTD P&amp;L'!I118:L118)</f>
        <v>-243</v>
      </c>
      <c r="J127" s="936">
        <f>SUM('QTD P&amp;L'!J118:M118)</f>
        <v>-21</v>
      </c>
      <c r="K127" s="936">
        <v>139</v>
      </c>
      <c r="L127" s="269">
        <f>SUM('QTD P&amp;L'!L118:O118)</f>
        <v>87</v>
      </c>
      <c r="M127" s="269">
        <f>SUM('QTD P&amp;L'!M118:P118)</f>
        <v>44</v>
      </c>
      <c r="P127" s="177"/>
      <c r="Q127" s="177"/>
      <c r="R127" s="177"/>
      <c r="S127" s="177"/>
      <c r="T127" s="177"/>
      <c r="U127" s="177"/>
      <c r="V127" s="177"/>
      <c r="W127" s="177"/>
      <c r="X127" s="177"/>
      <c r="Z127" s="178"/>
      <c r="AA127" s="178"/>
      <c r="AB127" s="178"/>
      <c r="AC127" s="178"/>
      <c r="AD127" s="178"/>
      <c r="AE127" s="178"/>
      <c r="AF127" s="178"/>
      <c r="AG127" s="178"/>
      <c r="AH127" s="178"/>
    </row>
    <row r="128" spans="1:34" ht="12.5">
      <c r="A128" s="4"/>
      <c r="B128" s="884" t="s">
        <v>82</v>
      </c>
      <c r="C128" s="885"/>
      <c r="D128" s="885"/>
      <c r="E128" s="936"/>
      <c r="F128" s="936"/>
      <c r="G128" s="936"/>
      <c r="H128" s="936"/>
      <c r="I128" s="936"/>
      <c r="J128" s="936"/>
      <c r="K128" s="936"/>
      <c r="L128" s="269"/>
      <c r="M128" s="269"/>
      <c r="P128" s="177"/>
      <c r="Q128" s="177"/>
      <c r="R128" s="177"/>
      <c r="S128" s="177"/>
      <c r="T128" s="177"/>
      <c r="U128" s="177"/>
      <c r="V128" s="177"/>
      <c r="W128" s="177"/>
      <c r="X128" s="177"/>
      <c r="Z128" s="178"/>
      <c r="AA128" s="178"/>
      <c r="AB128" s="178"/>
      <c r="AC128" s="178"/>
      <c r="AD128" s="178"/>
      <c r="AE128" s="178"/>
      <c r="AF128" s="178"/>
      <c r="AG128" s="178"/>
      <c r="AH128" s="178"/>
    </row>
    <row r="129" spans="1:34" ht="12.5">
      <c r="A129" s="4"/>
      <c r="B129" s="884"/>
      <c r="C129" s="884" t="s">
        <v>143</v>
      </c>
      <c r="D129" s="885"/>
      <c r="E129" s="936"/>
      <c r="F129" s="936"/>
      <c r="G129" s="936"/>
      <c r="H129" s="936"/>
      <c r="I129" s="936"/>
      <c r="J129" s="936"/>
      <c r="K129" s="936"/>
      <c r="L129" s="269"/>
      <c r="M129" s="269"/>
      <c r="P129" s="177"/>
      <c r="Q129" s="177"/>
      <c r="R129" s="177"/>
      <c r="S129" s="177"/>
      <c r="T129" s="177"/>
      <c r="U129" s="177"/>
      <c r="V129" s="177"/>
      <c r="W129" s="177"/>
      <c r="X129" s="177"/>
      <c r="Z129" s="178"/>
      <c r="AA129" s="178"/>
      <c r="AB129" s="178"/>
      <c r="AC129" s="178"/>
      <c r="AD129" s="178"/>
      <c r="AE129" s="178"/>
      <c r="AF129" s="178"/>
      <c r="AG129" s="178"/>
      <c r="AH129" s="178"/>
    </row>
    <row r="130" spans="1:34" ht="12.5">
      <c r="A130" s="6"/>
      <c r="B130" s="849"/>
      <c r="C130" s="887" t="s">
        <v>145</v>
      </c>
      <c r="D130" s="850"/>
      <c r="E130" s="938">
        <f>SUM('QTD P&amp;L'!E121:H121)</f>
        <v>0</v>
      </c>
      <c r="F130" s="938">
        <f>SUM('QTD P&amp;L'!F121:I121)</f>
        <v>-12</v>
      </c>
      <c r="G130" s="938">
        <v>-39</v>
      </c>
      <c r="H130" s="938">
        <f>SUM('QTD P&amp;L'!H121:K121)</f>
        <v>-16</v>
      </c>
      <c r="I130" s="938">
        <f>SUM('QTD P&amp;L'!I121:L121)</f>
        <v>-16</v>
      </c>
      <c r="J130" s="938">
        <f>SUM('QTD P&amp;L'!J121:M121)</f>
        <v>30</v>
      </c>
      <c r="K130" s="938">
        <v>25</v>
      </c>
      <c r="L130" s="255">
        <f>SUM('QTD P&amp;L'!L121:O121)</f>
        <v>6</v>
      </c>
      <c r="M130" s="255">
        <f>SUM('QTD P&amp;L'!M121:P121)</f>
        <v>6</v>
      </c>
      <c r="P130" s="177"/>
      <c r="Q130" s="177"/>
      <c r="R130" s="177"/>
      <c r="S130" s="177"/>
      <c r="T130" s="177"/>
      <c r="U130" s="177"/>
      <c r="V130" s="177"/>
      <c r="W130" s="177"/>
      <c r="X130" s="177"/>
      <c r="Z130" s="178"/>
      <c r="AA130" s="178"/>
      <c r="AB130" s="178"/>
      <c r="AC130" s="178"/>
      <c r="AD130" s="178"/>
      <c r="AE130" s="178"/>
      <c r="AF130" s="178"/>
      <c r="AG130" s="178"/>
      <c r="AH130" s="178"/>
    </row>
    <row r="131" spans="1:34" ht="12.5">
      <c r="A131" s="6"/>
      <c r="B131" s="849"/>
      <c r="C131" s="887" t="s">
        <v>146</v>
      </c>
      <c r="D131" s="850"/>
      <c r="E131" s="938">
        <f>SUM('QTD P&amp;L'!E122:H122)</f>
        <v>0</v>
      </c>
      <c r="F131" s="938">
        <f>SUM('QTD P&amp;L'!F122:I122)</f>
        <v>-8</v>
      </c>
      <c r="G131" s="938">
        <v>3</v>
      </c>
      <c r="H131" s="938">
        <f>SUM('QTD P&amp;L'!H122:K122)</f>
        <v>25</v>
      </c>
      <c r="I131" s="938">
        <f>SUM('QTD P&amp;L'!I122:L122)</f>
        <v>-9</v>
      </c>
      <c r="J131" s="938">
        <f>SUM('QTD P&amp;L'!J122:M122)</f>
        <v>83</v>
      </c>
      <c r="K131" s="938">
        <v>35</v>
      </c>
      <c r="L131" s="255">
        <f>SUM('QTD P&amp;L'!L122:O122)</f>
        <v>-16</v>
      </c>
      <c r="M131" s="255">
        <f>SUM('QTD P&amp;L'!M122:P122)</f>
        <v>6</v>
      </c>
      <c r="P131" s="177"/>
      <c r="Q131" s="177"/>
      <c r="R131" s="177"/>
      <c r="S131" s="177"/>
      <c r="T131" s="177"/>
      <c r="U131" s="177"/>
      <c r="V131" s="177"/>
      <c r="W131" s="177"/>
      <c r="X131" s="177"/>
      <c r="Z131" s="178"/>
      <c r="AA131" s="178"/>
      <c r="AB131" s="178"/>
      <c r="AC131" s="178"/>
      <c r="AD131" s="178"/>
      <c r="AE131" s="178"/>
      <c r="AF131" s="178"/>
      <c r="AG131" s="178"/>
      <c r="AH131" s="178"/>
    </row>
    <row r="132" spans="1:34" ht="12.5">
      <c r="A132" s="6"/>
      <c r="B132" s="849"/>
      <c r="C132" s="884" t="s">
        <v>144</v>
      </c>
      <c r="D132" s="850"/>
      <c r="E132" s="937"/>
      <c r="F132" s="937"/>
      <c r="G132" s="937"/>
      <c r="H132" s="937"/>
      <c r="I132" s="937"/>
      <c r="J132" s="937"/>
      <c r="K132" s="937"/>
      <c r="L132" s="216"/>
      <c r="M132" s="216"/>
      <c r="P132" s="177"/>
      <c r="Q132" s="177"/>
      <c r="R132" s="177"/>
      <c r="S132" s="177"/>
      <c r="T132" s="177"/>
      <c r="U132" s="177"/>
      <c r="V132" s="177"/>
      <c r="W132" s="177"/>
      <c r="X132" s="177"/>
      <c r="Z132" s="178"/>
      <c r="AA132" s="178"/>
      <c r="AB132" s="178"/>
      <c r="AC132" s="178"/>
      <c r="AD132" s="178"/>
      <c r="AE132" s="178"/>
      <c r="AF132" s="178"/>
      <c r="AG132" s="178"/>
      <c r="AH132" s="178"/>
    </row>
    <row r="133" spans="1:34" ht="12.5">
      <c r="A133" s="6"/>
      <c r="B133" s="849"/>
      <c r="C133" s="887" t="s">
        <v>147</v>
      </c>
      <c r="D133" s="850"/>
      <c r="E133" s="938">
        <f>SUM('QTD P&amp;L'!E124:H124)</f>
        <v>13</v>
      </c>
      <c r="F133" s="938">
        <f>SUM('QTD P&amp;L'!F124:I124)</f>
        <v>8</v>
      </c>
      <c r="G133" s="938">
        <v>12</v>
      </c>
      <c r="H133" s="938">
        <f>SUM('QTD P&amp;L'!H124:K124)</f>
        <v>13</v>
      </c>
      <c r="I133" s="938">
        <f>SUM('QTD P&amp;L'!I124:L124)</f>
        <v>7</v>
      </c>
      <c r="J133" s="938">
        <f>SUM('QTD P&amp;L'!J124:M124)</f>
        <v>5</v>
      </c>
      <c r="K133" s="938">
        <v>1</v>
      </c>
      <c r="L133" s="255">
        <f>SUM('QTD P&amp;L'!L124:O124)</f>
        <v>-1</v>
      </c>
      <c r="M133" s="255">
        <f>SUM('QTD P&amp;L'!M124:P124)</f>
        <v>-3</v>
      </c>
      <c r="P133" s="177"/>
      <c r="Q133" s="177"/>
      <c r="R133" s="177"/>
      <c r="S133" s="177"/>
      <c r="T133" s="177"/>
      <c r="U133" s="177"/>
      <c r="V133" s="177"/>
      <c r="W133" s="177"/>
      <c r="X133" s="177"/>
      <c r="Z133" s="178"/>
      <c r="AA133" s="178"/>
      <c r="AB133" s="178"/>
      <c r="AC133" s="178"/>
      <c r="AD133" s="178"/>
      <c r="AE133" s="178"/>
      <c r="AF133" s="178"/>
      <c r="AG133" s="178"/>
      <c r="AH133" s="178"/>
    </row>
    <row r="134" spans="1:34" ht="12.5">
      <c r="A134" s="6"/>
      <c r="B134" s="849"/>
      <c r="C134" s="887" t="s">
        <v>146</v>
      </c>
      <c r="D134" s="850"/>
      <c r="E134" s="938">
        <f>SUM('QTD P&amp;L'!E125:H125)</f>
        <v>-25</v>
      </c>
      <c r="F134" s="938">
        <f>SUM('QTD P&amp;L'!F125:I125)</f>
        <v>5</v>
      </c>
      <c r="G134" s="938">
        <v>5</v>
      </c>
      <c r="H134" s="938">
        <f>SUM('QTD P&amp;L'!H125:K125)</f>
        <v>4</v>
      </c>
      <c r="I134" s="938">
        <f>SUM('QTD P&amp;L'!I125:L125)</f>
        <v>5</v>
      </c>
      <c r="J134" s="938">
        <f>SUM('QTD P&amp;L'!J125:M125)</f>
        <v>-8</v>
      </c>
      <c r="K134" s="938">
        <v>7</v>
      </c>
      <c r="L134" s="255">
        <f>SUM('QTD P&amp;L'!L125:O125)</f>
        <v>3</v>
      </c>
      <c r="M134" s="255">
        <f>SUM('QTD P&amp;L'!M125:P125)</f>
        <v>17</v>
      </c>
      <c r="P134" s="177"/>
      <c r="Q134" s="177"/>
      <c r="R134" s="177"/>
      <c r="S134" s="177"/>
      <c r="T134" s="177"/>
      <c r="U134" s="177"/>
      <c r="V134" s="177"/>
      <c r="W134" s="177"/>
      <c r="X134" s="177"/>
      <c r="Z134" s="178"/>
      <c r="AA134" s="178"/>
      <c r="AB134" s="178"/>
      <c r="AC134" s="178"/>
      <c r="AD134" s="178"/>
      <c r="AE134" s="178"/>
      <c r="AF134" s="178"/>
      <c r="AG134" s="178"/>
      <c r="AH134" s="178"/>
    </row>
    <row r="135" spans="1:34" ht="12.5">
      <c r="A135" s="6"/>
      <c r="B135" s="850"/>
      <c r="C135" s="888" t="s">
        <v>33</v>
      </c>
      <c r="D135" s="850"/>
      <c r="E135" s="938">
        <f>SUM('QTD P&amp;L'!E126:H126)</f>
        <v>0</v>
      </c>
      <c r="F135" s="938">
        <f>SUM('QTD P&amp;L'!F126:I126)</f>
        <v>0</v>
      </c>
      <c r="G135" s="938">
        <v>0</v>
      </c>
      <c r="H135" s="938">
        <f>SUM('QTD P&amp;L'!H126:K126)</f>
        <v>0</v>
      </c>
      <c r="I135" s="938">
        <f>SUM('QTD P&amp;L'!I126:L126)</f>
        <v>0</v>
      </c>
      <c r="J135" s="938">
        <f>SUM('QTD P&amp;L'!J126:M126)</f>
        <v>0</v>
      </c>
      <c r="K135" s="938">
        <f>SUM('QTD P&amp;L'!K126:N126)</f>
        <v>0</v>
      </c>
      <c r="L135" s="255">
        <f>SUM('QTD P&amp;L'!L126:O126)</f>
        <v>0</v>
      </c>
      <c r="M135" s="255">
        <f>SUM('QTD P&amp;L'!M126:P126)</f>
        <v>0</v>
      </c>
      <c r="P135" s="177"/>
      <c r="Q135" s="177"/>
      <c r="R135" s="177"/>
      <c r="S135" s="177"/>
      <c r="T135" s="177"/>
      <c r="U135" s="177"/>
      <c r="V135" s="177"/>
      <c r="W135" s="177"/>
      <c r="X135" s="177"/>
      <c r="Z135" s="178"/>
      <c r="AA135" s="178"/>
      <c r="AB135" s="178"/>
      <c r="AC135" s="178"/>
      <c r="AD135" s="178"/>
      <c r="AE135" s="178"/>
      <c r="AF135" s="178"/>
      <c r="AG135" s="178"/>
      <c r="AH135" s="178"/>
    </row>
    <row r="136" spans="1:34" ht="12.5">
      <c r="A136" s="6"/>
      <c r="B136" s="850"/>
      <c r="C136" s="888" t="s">
        <v>34</v>
      </c>
      <c r="D136" s="850"/>
      <c r="E136" s="938">
        <f>SUM('QTD P&amp;L'!E127:H127)</f>
        <v>0</v>
      </c>
      <c r="F136" s="938">
        <f>SUM('QTD P&amp;L'!F127:I127)</f>
        <v>0</v>
      </c>
      <c r="G136" s="938">
        <v>0</v>
      </c>
      <c r="H136" s="938">
        <f>SUM('QTD P&amp;L'!H127:K127)</f>
        <v>0</v>
      </c>
      <c r="I136" s="938">
        <f>SUM('QTD P&amp;L'!I127:L127)</f>
        <v>0</v>
      </c>
      <c r="J136" s="938">
        <f>SUM('QTD P&amp;L'!J127:M127)</f>
        <v>0</v>
      </c>
      <c r="K136" s="938">
        <f>SUM('QTD P&amp;L'!K127:N127)</f>
        <v>0</v>
      </c>
      <c r="L136" s="255">
        <f>SUM('QTD P&amp;L'!L127:O127)</f>
        <v>0</v>
      </c>
      <c r="M136" s="255">
        <f>SUM('QTD P&amp;L'!M127:P127)</f>
        <v>0</v>
      </c>
      <c r="P136" s="177"/>
      <c r="Q136" s="177"/>
      <c r="R136" s="177"/>
      <c r="S136" s="177"/>
      <c r="T136" s="177"/>
      <c r="U136" s="177"/>
      <c r="V136" s="177"/>
      <c r="W136" s="177"/>
      <c r="X136" s="177"/>
      <c r="Z136" s="178"/>
      <c r="AA136" s="178"/>
      <c r="AB136" s="178"/>
      <c r="AC136" s="178"/>
      <c r="AD136" s="178"/>
      <c r="AE136" s="178"/>
      <c r="AF136" s="178"/>
      <c r="AG136" s="178"/>
      <c r="AH136" s="178"/>
    </row>
    <row r="137" spans="1:34" ht="14">
      <c r="A137" s="6"/>
      <c r="B137" s="850"/>
      <c r="C137" s="888" t="s">
        <v>35</v>
      </c>
      <c r="D137" s="850"/>
      <c r="E137" s="939">
        <f>SUM('QTD P&amp;L'!E128:H128)</f>
        <v>0</v>
      </c>
      <c r="F137" s="939">
        <f>SUM('QTD P&amp;L'!F128:I128)</f>
        <v>0</v>
      </c>
      <c r="G137" s="939">
        <v>0</v>
      </c>
      <c r="H137" s="939">
        <f>SUM('QTD P&amp;L'!H128:K128)</f>
        <v>0</v>
      </c>
      <c r="I137" s="939">
        <f>SUM('QTD P&amp;L'!I128:L128)</f>
        <v>0</v>
      </c>
      <c r="J137" s="939">
        <f>SUM('QTD P&amp;L'!J128:M128)</f>
        <v>0</v>
      </c>
      <c r="K137" s="939">
        <f>SUM('QTD P&amp;L'!K128:N128)</f>
        <v>0</v>
      </c>
      <c r="L137" s="256">
        <f>SUM('QTD P&amp;L'!L128:O128)</f>
        <v>0</v>
      </c>
      <c r="M137" s="256">
        <f>SUM('QTD P&amp;L'!M128:P128)</f>
        <v>0</v>
      </c>
      <c r="P137" s="177"/>
      <c r="Q137" s="177"/>
      <c r="R137" s="177"/>
      <c r="S137" s="177"/>
      <c r="T137" s="177"/>
      <c r="U137" s="177"/>
      <c r="V137" s="177"/>
      <c r="W137" s="177"/>
      <c r="X137" s="177"/>
      <c r="Z137" s="178"/>
      <c r="AA137" s="178"/>
      <c r="AB137" s="178"/>
      <c r="AC137" s="178"/>
      <c r="AD137" s="178"/>
      <c r="AE137" s="178"/>
      <c r="AF137" s="178"/>
      <c r="AG137" s="178"/>
      <c r="AH137" s="178"/>
    </row>
    <row r="138" spans="1:34" ht="14">
      <c r="A138" s="6"/>
      <c r="B138" s="850"/>
      <c r="C138" s="850"/>
      <c r="D138" s="850" t="s">
        <v>81</v>
      </c>
      <c r="E138" s="939">
        <f t="shared" ref="E138" si="206">SUM(E130:E137)</f>
        <v>-12</v>
      </c>
      <c r="F138" s="939">
        <f>SUM('QTD P&amp;L'!F129:I129)</f>
        <v>-7</v>
      </c>
      <c r="G138" s="939">
        <f>SUM(G130:G137)</f>
        <v>-19</v>
      </c>
      <c r="H138" s="939">
        <f>SUM('QTD P&amp;L'!H129:K129)</f>
        <v>26</v>
      </c>
      <c r="I138" s="939">
        <f>SUM('QTD P&amp;L'!I129:L129)</f>
        <v>-13</v>
      </c>
      <c r="J138" s="939">
        <f>SUM('QTD P&amp;L'!J129:M129)</f>
        <v>110</v>
      </c>
      <c r="K138" s="939">
        <f>SUM(K130:K137)</f>
        <v>68</v>
      </c>
      <c r="L138" s="256">
        <f>SUM('QTD P&amp;L'!L129:O129)</f>
        <v>-8</v>
      </c>
      <c r="M138" s="256">
        <f>SUM('QTD P&amp;L'!M129:P129)</f>
        <v>26</v>
      </c>
      <c r="P138" s="177"/>
      <c r="Q138" s="177"/>
      <c r="R138" s="177"/>
      <c r="S138" s="177"/>
      <c r="T138" s="177"/>
      <c r="U138" s="177"/>
      <c r="V138" s="177"/>
      <c r="W138" s="177"/>
      <c r="X138" s="177"/>
      <c r="Z138" s="178"/>
      <c r="AA138" s="178"/>
      <c r="AB138" s="178"/>
      <c r="AC138" s="178"/>
      <c r="AD138" s="178"/>
      <c r="AE138" s="178"/>
      <c r="AF138" s="178"/>
      <c r="AG138" s="178"/>
      <c r="AH138" s="178"/>
    </row>
    <row r="139" spans="1:34" ht="12.5">
      <c r="A139" s="7"/>
      <c r="B139" s="967" t="s">
        <v>1</v>
      </c>
      <c r="C139" s="968"/>
      <c r="D139" s="969"/>
      <c r="E139" s="940">
        <f t="shared" ref="E139" si="207">E127-E138</f>
        <v>319</v>
      </c>
      <c r="F139" s="940">
        <f>SUM('QTD P&amp;L'!F130:I130)</f>
        <v>326</v>
      </c>
      <c r="G139" s="940">
        <f>G127-G138</f>
        <v>10</v>
      </c>
      <c r="H139" s="940">
        <f>SUM('QTD P&amp;L'!H130:K130)</f>
        <v>-17</v>
      </c>
      <c r="I139" s="940">
        <f>SUM('QTD P&amp;L'!I130:L130)</f>
        <v>-230</v>
      </c>
      <c r="J139" s="940">
        <f>SUM('QTD P&amp;L'!J130:M130)</f>
        <v>-131</v>
      </c>
      <c r="K139" s="940">
        <f>K127-K138</f>
        <v>71</v>
      </c>
      <c r="L139" s="254">
        <f>SUM('QTD P&amp;L'!L130:O130)</f>
        <v>95</v>
      </c>
      <c r="M139" s="254">
        <f>SUM('QTD P&amp;L'!M130:P130)</f>
        <v>18</v>
      </c>
      <c r="P139" s="177"/>
      <c r="Q139" s="177"/>
      <c r="R139" s="177"/>
      <c r="S139" s="177"/>
      <c r="T139" s="177"/>
      <c r="U139" s="177"/>
      <c r="V139" s="177"/>
      <c r="W139" s="177"/>
      <c r="X139" s="177"/>
      <c r="Z139" s="178"/>
      <c r="AA139" s="178"/>
      <c r="AB139" s="178"/>
      <c r="AC139" s="178"/>
      <c r="AD139" s="178"/>
      <c r="AE139" s="178"/>
      <c r="AF139" s="178"/>
      <c r="AG139" s="178"/>
      <c r="AH139" s="178"/>
    </row>
    <row r="140" spans="1:34" ht="12.5">
      <c r="A140" s="8"/>
      <c r="B140" s="849" t="s">
        <v>129</v>
      </c>
      <c r="C140" s="853"/>
      <c r="D140" s="853"/>
      <c r="E140" s="938">
        <f>SUM('QTD P&amp;L'!E131:H131)</f>
        <v>0</v>
      </c>
      <c r="F140" s="938">
        <f>SUM('QTD P&amp;L'!F131:I131)</f>
        <v>0</v>
      </c>
      <c r="G140" s="843">
        <v>0</v>
      </c>
      <c r="H140" s="938">
        <f>SUM('QTD P&amp;L'!H131:K131)</f>
        <v>0</v>
      </c>
      <c r="I140" s="938">
        <f>SUM('QTD P&amp;L'!I131:L131)</f>
        <v>0</v>
      </c>
      <c r="J140" s="938">
        <f>SUM('QTD P&amp;L'!J131:M131)</f>
        <v>0</v>
      </c>
      <c r="K140" s="938">
        <v>0</v>
      </c>
      <c r="L140" s="255">
        <f>SUM('QTD P&amp;L'!L131:O131)</f>
        <v>0</v>
      </c>
      <c r="M140" s="255">
        <f>SUM('QTD P&amp;L'!M131:P131)</f>
        <v>0</v>
      </c>
      <c r="P140" s="177"/>
      <c r="Q140" s="177"/>
      <c r="R140" s="177"/>
      <c r="S140" s="177"/>
      <c r="T140" s="177"/>
      <c r="U140" s="177"/>
      <c r="V140" s="177"/>
      <c r="W140" s="177"/>
      <c r="X140" s="177"/>
      <c r="Z140" s="178"/>
      <c r="AA140" s="178"/>
      <c r="AB140" s="178"/>
      <c r="AC140" s="178"/>
      <c r="AD140" s="178"/>
      <c r="AE140" s="178"/>
      <c r="AF140" s="178"/>
      <c r="AG140" s="178"/>
      <c r="AH140" s="178"/>
    </row>
    <row r="141" spans="1:34" ht="14">
      <c r="A141" s="8"/>
      <c r="B141" s="849" t="s">
        <v>212</v>
      </c>
      <c r="C141" s="853"/>
      <c r="D141" s="853"/>
      <c r="E141" s="844">
        <v>0</v>
      </c>
      <c r="F141" s="844">
        <v>0</v>
      </c>
      <c r="G141" s="844">
        <v>0</v>
      </c>
      <c r="H141" s="844">
        <v>0</v>
      </c>
      <c r="I141" s="844">
        <v>0</v>
      </c>
      <c r="J141" s="844">
        <v>0</v>
      </c>
      <c r="K141" s="844">
        <v>0</v>
      </c>
      <c r="L141" s="322">
        <v>0</v>
      </c>
      <c r="M141" s="322">
        <v>0</v>
      </c>
      <c r="P141" s="177"/>
      <c r="Q141" s="177"/>
      <c r="R141" s="177"/>
      <c r="S141" s="177"/>
      <c r="T141" s="177"/>
      <c r="U141" s="177"/>
      <c r="V141" s="177"/>
      <c r="W141" s="177"/>
      <c r="X141" s="177"/>
      <c r="Z141" s="178"/>
      <c r="AA141" s="178"/>
      <c r="AB141" s="178"/>
      <c r="AC141" s="178"/>
      <c r="AD141" s="178"/>
      <c r="AE141" s="178"/>
      <c r="AF141" s="178"/>
      <c r="AG141" s="178"/>
      <c r="AH141" s="178"/>
    </row>
    <row r="142" spans="1:34" ht="12.5">
      <c r="A142" s="8"/>
      <c r="B142" s="851" t="s">
        <v>117</v>
      </c>
      <c r="C142" s="852"/>
      <c r="D142" s="853"/>
      <c r="E142" s="938">
        <f t="shared" ref="E142" si="208">E139-E140</f>
        <v>319</v>
      </c>
      <c r="F142" s="938">
        <f>SUM('QTD P&amp;L'!F133:I133)</f>
        <v>326</v>
      </c>
      <c r="G142" s="938">
        <f>G139-G140</f>
        <v>10</v>
      </c>
      <c r="H142" s="938">
        <f>SUM('QTD P&amp;L'!H133:K133)</f>
        <v>-17</v>
      </c>
      <c r="I142" s="938">
        <f>SUM('QTD P&amp;L'!I133:L133)</f>
        <v>-230</v>
      </c>
      <c r="J142" s="938">
        <f>SUM('QTD P&amp;L'!J133:M133)</f>
        <v>-131</v>
      </c>
      <c r="K142" s="938">
        <f>SUM(K139:K141)</f>
        <v>71</v>
      </c>
      <c r="L142" s="255">
        <f>SUM('QTD P&amp;L'!L133:O133)</f>
        <v>95</v>
      </c>
      <c r="M142" s="255">
        <f>SUM('QTD P&amp;L'!M133:P133)</f>
        <v>18</v>
      </c>
      <c r="P142" s="177"/>
      <c r="Q142" s="177"/>
      <c r="R142" s="177"/>
      <c r="S142" s="177"/>
      <c r="T142" s="177"/>
      <c r="U142" s="177"/>
      <c r="V142" s="177"/>
      <c r="W142" s="177"/>
      <c r="X142" s="177"/>
      <c r="Z142" s="178"/>
      <c r="AA142" s="178"/>
      <c r="AB142" s="178"/>
      <c r="AC142" s="178"/>
      <c r="AD142" s="178"/>
      <c r="AE142" s="178"/>
      <c r="AF142" s="178"/>
      <c r="AG142" s="178"/>
      <c r="AH142" s="178"/>
    </row>
    <row r="143" spans="1:34" ht="14">
      <c r="A143" s="8"/>
      <c r="B143" s="854" t="s">
        <v>118</v>
      </c>
      <c r="C143" s="852"/>
      <c r="D143" s="853"/>
      <c r="E143" s="939">
        <f>SUM('QTD P&amp;L'!E134:H134)</f>
        <v>75</v>
      </c>
      <c r="F143" s="939">
        <f>SUM('QTD P&amp;L'!F134:I134)</f>
        <v>67</v>
      </c>
      <c r="G143" s="844">
        <v>-10</v>
      </c>
      <c r="H143" s="939">
        <f>SUM('QTD P&amp;L'!H134:K134)</f>
        <v>4</v>
      </c>
      <c r="I143" s="939">
        <f>SUM('QTD P&amp;L'!I134:L134)</f>
        <v>-60</v>
      </c>
      <c r="J143" s="939">
        <f>SUM('QTD P&amp;L'!J134:M134)</f>
        <v>-35</v>
      </c>
      <c r="K143" s="939">
        <v>19</v>
      </c>
      <c r="L143" s="256">
        <f>SUM('QTD P&amp;L'!L134:O134)</f>
        <v>43</v>
      </c>
      <c r="M143" s="256">
        <f>SUM('QTD P&amp;L'!M134:P134)</f>
        <v>39</v>
      </c>
      <c r="P143" s="177"/>
      <c r="Q143" s="177"/>
      <c r="R143" s="177"/>
      <c r="S143" s="177"/>
      <c r="T143" s="177"/>
      <c r="U143" s="177"/>
      <c r="V143" s="177"/>
      <c r="W143" s="177"/>
      <c r="X143" s="177"/>
      <c r="Z143" s="178"/>
      <c r="AA143" s="178"/>
      <c r="AB143" s="178"/>
      <c r="AC143" s="178"/>
      <c r="AD143" s="178"/>
      <c r="AE143" s="178"/>
      <c r="AF143" s="178"/>
      <c r="AG143" s="178"/>
      <c r="AH143" s="178"/>
    </row>
    <row r="144" spans="1:34" ht="14">
      <c r="A144" s="5"/>
      <c r="B144" s="845" t="s">
        <v>2</v>
      </c>
      <c r="C144" s="836"/>
      <c r="D144" s="836"/>
      <c r="E144" s="855">
        <f t="shared" ref="E144" si="209">E142-E143</f>
        <v>244</v>
      </c>
      <c r="F144" s="959">
        <f>SUM('QTD P&amp;L'!F135:I135)</f>
        <v>259</v>
      </c>
      <c r="G144" s="959">
        <f>G142-G143</f>
        <v>20</v>
      </c>
      <c r="H144" s="959">
        <f>SUM('QTD P&amp;L'!H135:K135)</f>
        <v>-21</v>
      </c>
      <c r="I144" s="959">
        <f>SUM('QTD P&amp;L'!I135:L135)</f>
        <v>-170</v>
      </c>
      <c r="J144" s="959">
        <f>SUM('QTD P&amp;L'!J135:M135)</f>
        <v>-96</v>
      </c>
      <c r="K144" s="959">
        <f>K142-K143</f>
        <v>52</v>
      </c>
      <c r="L144" s="9">
        <f>SUM('QTD P&amp;L'!L135:O135)</f>
        <v>52</v>
      </c>
      <c r="M144" s="9">
        <f>SUM('QTD P&amp;L'!M135:P135)</f>
        <v>-21</v>
      </c>
      <c r="P144" s="177"/>
      <c r="Q144" s="177"/>
      <c r="R144" s="177"/>
      <c r="S144" s="177"/>
      <c r="T144" s="177"/>
      <c r="U144" s="177"/>
      <c r="V144" s="177"/>
      <c r="W144" s="177"/>
      <c r="X144" s="177"/>
      <c r="Z144" s="178"/>
      <c r="AA144" s="178"/>
      <c r="AB144" s="178"/>
      <c r="AC144" s="178"/>
      <c r="AD144" s="178"/>
      <c r="AE144" s="178"/>
      <c r="AF144" s="178"/>
      <c r="AG144" s="178"/>
      <c r="AH144" s="178"/>
    </row>
    <row r="145" spans="1:37">
      <c r="B145" s="829"/>
      <c r="C145" s="829"/>
      <c r="D145" s="829"/>
      <c r="E145" s="958"/>
      <c r="F145" s="958"/>
      <c r="G145" s="958"/>
      <c r="H145" s="958"/>
      <c r="I145" s="958"/>
      <c r="J145" s="958"/>
      <c r="K145" s="958"/>
      <c r="Q145" s="177"/>
      <c r="R145" s="177"/>
      <c r="Z145" s="178"/>
      <c r="AA145" s="178"/>
      <c r="AB145" s="178"/>
      <c r="AC145" s="178"/>
      <c r="AD145" s="178"/>
      <c r="AE145" s="178"/>
      <c r="AF145" s="178"/>
      <c r="AG145" s="178"/>
      <c r="AH145" s="178"/>
    </row>
    <row r="146" spans="1:37" ht="12.5">
      <c r="B146" s="970"/>
      <c r="C146" s="971" t="s">
        <v>28</v>
      </c>
      <c r="D146" s="829"/>
      <c r="E146" s="972">
        <f>SUM('QTD P&amp;L'!E137:H137)</f>
        <v>0.32</v>
      </c>
      <c r="F146" s="972">
        <f>SUM('QTD P&amp;L'!F137:I137)</f>
        <v>0.33999999999999997</v>
      </c>
      <c r="G146" s="973">
        <v>0.03</v>
      </c>
      <c r="H146" s="972">
        <f>SUM('QTD P&amp;L'!H137:K137)</f>
        <v>-2.9999999999999971E-2</v>
      </c>
      <c r="I146" s="972">
        <f>SUM('QTD P&amp;L'!I137:L137)</f>
        <v>-0.21999999999999992</v>
      </c>
      <c r="J146" s="972">
        <f>SUM('QTD P&amp;L'!J137:M137)</f>
        <v>-0.10999999999999993</v>
      </c>
      <c r="K146" s="972">
        <v>7.0000000000000007E-2</v>
      </c>
      <c r="L146" s="218">
        <f>SUM('QTD P&amp;L'!L137:O137)</f>
        <v>7.0000000000000062E-2</v>
      </c>
      <c r="M146" s="218">
        <f>SUM('QTD P&amp;L'!M137:P137)</f>
        <v>-2.9999999999999888E-2</v>
      </c>
      <c r="P146" s="178"/>
      <c r="Q146" s="177"/>
      <c r="R146" s="177"/>
      <c r="S146" s="178"/>
      <c r="T146" s="178"/>
      <c r="U146" s="178"/>
      <c r="V146" s="178"/>
      <c r="W146" s="178"/>
      <c r="X146" s="178"/>
      <c r="Z146" s="178"/>
      <c r="AA146" s="178"/>
      <c r="AB146" s="178"/>
      <c r="AC146" s="178"/>
      <c r="AD146" s="178"/>
      <c r="AE146" s="178"/>
      <c r="AF146" s="178"/>
      <c r="AG146" s="178"/>
      <c r="AH146" s="178"/>
    </row>
    <row r="147" spans="1:37" ht="12.5">
      <c r="B147" s="970"/>
      <c r="C147" s="971" t="s">
        <v>29</v>
      </c>
      <c r="D147" s="829"/>
      <c r="E147" s="972">
        <f>SUM('QTD P&amp;L'!E138:H138)</f>
        <v>0.32</v>
      </c>
      <c r="F147" s="972">
        <f>SUM('QTD P&amp;L'!F138:I138)</f>
        <v>0.33999999999999997</v>
      </c>
      <c r="G147" s="973">
        <v>0.02</v>
      </c>
      <c r="H147" s="972">
        <f>SUM('QTD P&amp;L'!H138:K138)</f>
        <v>-2.9999999999999971E-2</v>
      </c>
      <c r="I147" s="972">
        <f>SUM('QTD P&amp;L'!I138:L138)</f>
        <v>-0.22999999999999993</v>
      </c>
      <c r="J147" s="972">
        <f>SUM('QTD P&amp;L'!J138:M138)</f>
        <v>-0.12999999999999995</v>
      </c>
      <c r="K147" s="972">
        <v>7.0000000000000007E-2</v>
      </c>
      <c r="L147" s="218">
        <f>SUM('QTD P&amp;L'!L138:O138)</f>
        <v>0.06</v>
      </c>
      <c r="M147" s="218">
        <f>SUM('QTD P&amp;L'!M138:P138)</f>
        <v>-2.9999999999999943E-2</v>
      </c>
      <c r="P147" s="178"/>
      <c r="Q147" s="177"/>
      <c r="R147" s="177"/>
      <c r="S147" s="178"/>
      <c r="T147" s="178"/>
      <c r="U147" s="178"/>
      <c r="V147" s="178"/>
      <c r="W147" s="178"/>
      <c r="X147" s="178"/>
      <c r="Z147" s="178"/>
      <c r="AA147" s="178"/>
      <c r="AB147" s="178"/>
      <c r="AC147" s="178"/>
      <c r="AD147" s="178"/>
      <c r="AE147" s="178"/>
      <c r="AF147" s="178"/>
      <c r="AG147" s="178"/>
      <c r="AH147" s="178"/>
    </row>
    <row r="148" spans="1:37">
      <c r="B148" s="829"/>
      <c r="C148" s="829"/>
      <c r="D148" s="829"/>
      <c r="E148" s="958"/>
      <c r="F148" s="958"/>
      <c r="G148" s="958"/>
      <c r="H148" s="958"/>
      <c r="I148" s="958"/>
      <c r="J148" s="958"/>
      <c r="K148" s="958"/>
      <c r="Q148" s="177"/>
      <c r="R148" s="177"/>
    </row>
    <row r="149" spans="1:37">
      <c r="B149" s="829"/>
      <c r="C149" s="829"/>
      <c r="D149" s="829"/>
      <c r="E149" s="958"/>
      <c r="F149" s="958"/>
      <c r="G149" s="958"/>
      <c r="H149" s="958"/>
      <c r="I149" s="958"/>
      <c r="J149" s="958"/>
      <c r="K149" s="958"/>
      <c r="Q149" s="177"/>
      <c r="R149" s="177"/>
    </row>
    <row r="150" spans="1:37">
      <c r="A150" s="342" t="s">
        <v>148</v>
      </c>
      <c r="B150" s="974"/>
      <c r="C150" s="975"/>
      <c r="D150" s="974"/>
      <c r="E150" s="976"/>
      <c r="F150" s="976"/>
      <c r="G150" s="976"/>
      <c r="H150" s="976"/>
      <c r="I150" s="976"/>
      <c r="J150" s="976"/>
      <c r="K150" s="976"/>
      <c r="L150" s="365"/>
      <c r="M150" s="365"/>
      <c r="Q150" s="177"/>
      <c r="R150" s="177"/>
    </row>
    <row r="151" spans="1:37">
      <c r="A151" s="343"/>
      <c r="B151" s="974"/>
      <c r="C151" s="975"/>
      <c r="D151" s="974"/>
      <c r="E151" s="976"/>
      <c r="F151" s="976"/>
      <c r="G151" s="976"/>
      <c r="H151" s="976"/>
      <c r="I151" s="976"/>
      <c r="J151" s="976"/>
      <c r="K151" s="976"/>
      <c r="L151" s="365"/>
      <c r="M151" s="365"/>
      <c r="Q151" s="177"/>
      <c r="R151" s="177"/>
    </row>
    <row r="152" spans="1:37" ht="12.5">
      <c r="A152" s="343"/>
      <c r="B152" s="975"/>
      <c r="C152" s="975"/>
      <c r="D152" s="974"/>
      <c r="E152" s="902" t="str">
        <f>E6</f>
        <v>Q2</v>
      </c>
      <c r="F152" s="902"/>
      <c r="G152" s="902"/>
      <c r="H152" s="902"/>
      <c r="I152" s="902"/>
      <c r="J152" s="902"/>
      <c r="K152" s="902"/>
      <c r="L152" s="345"/>
      <c r="M152" s="345"/>
      <c r="Q152" s="177"/>
      <c r="R152" s="177"/>
    </row>
    <row r="153" spans="1:37" ht="12.5">
      <c r="A153" s="343"/>
      <c r="B153" s="975"/>
      <c r="C153" s="975"/>
      <c r="D153" s="974"/>
      <c r="E153" s="902" t="str">
        <f>E7</f>
        <v>CY16</v>
      </c>
      <c r="F153" s="902"/>
      <c r="G153" s="902"/>
      <c r="H153" s="902"/>
      <c r="I153" s="902"/>
      <c r="J153" s="902"/>
      <c r="K153" s="902"/>
      <c r="L153" s="345"/>
      <c r="M153" s="345"/>
      <c r="Q153" s="177"/>
      <c r="R153" s="177"/>
    </row>
    <row r="154" spans="1:37" ht="12.5">
      <c r="A154" s="343"/>
      <c r="B154" s="977"/>
      <c r="C154" s="977"/>
      <c r="D154" s="974"/>
      <c r="E154" s="903" t="s">
        <v>87</v>
      </c>
      <c r="F154" s="903"/>
      <c r="G154" s="903"/>
      <c r="H154" s="903"/>
      <c r="I154" s="903"/>
      <c r="J154" s="903"/>
      <c r="K154" s="903"/>
      <c r="L154" s="346"/>
      <c r="M154" s="346"/>
      <c r="Q154" s="177"/>
      <c r="R154" s="177"/>
    </row>
    <row r="155" spans="1:37">
      <c r="A155" s="343"/>
      <c r="B155" s="974"/>
      <c r="C155" s="974"/>
      <c r="D155" s="974"/>
      <c r="E155" s="978"/>
      <c r="F155" s="978"/>
      <c r="G155" s="978"/>
      <c r="H155" s="978"/>
      <c r="I155" s="978"/>
      <c r="J155" s="978"/>
      <c r="K155" s="978"/>
      <c r="L155" s="366"/>
      <c r="M155" s="366"/>
      <c r="Q155" s="177"/>
      <c r="R155" s="177"/>
    </row>
    <row r="156" spans="1:37" ht="12.5">
      <c r="A156" s="343"/>
      <c r="B156" s="904" t="s">
        <v>83</v>
      </c>
      <c r="C156" s="905"/>
      <c r="D156" s="905"/>
      <c r="E156" s="906">
        <f>E71+E127</f>
        <v>5675</v>
      </c>
      <c r="F156" s="906"/>
      <c r="G156" s="906"/>
      <c r="H156" s="906"/>
      <c r="I156" s="906"/>
      <c r="J156" s="906"/>
      <c r="K156" s="906"/>
      <c r="L156" s="348"/>
      <c r="M156" s="348"/>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row>
    <row r="157" spans="1:37" ht="12.5">
      <c r="A157" s="343"/>
      <c r="B157" s="904" t="s">
        <v>82</v>
      </c>
      <c r="C157" s="905"/>
      <c r="D157" s="905"/>
      <c r="E157" s="906"/>
      <c r="F157" s="906"/>
      <c r="G157" s="906"/>
      <c r="H157" s="906"/>
      <c r="I157" s="906"/>
      <c r="J157" s="906"/>
      <c r="K157" s="906"/>
      <c r="L157" s="348"/>
      <c r="M157" s="348"/>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row>
    <row r="158" spans="1:37" ht="12.5">
      <c r="A158" s="343"/>
      <c r="B158" s="904"/>
      <c r="C158" s="904" t="s">
        <v>143</v>
      </c>
      <c r="D158" s="905"/>
      <c r="E158" s="906"/>
      <c r="F158" s="906"/>
      <c r="G158" s="906"/>
      <c r="H158" s="906"/>
      <c r="I158" s="906"/>
      <c r="J158" s="906"/>
      <c r="K158" s="906"/>
      <c r="L158" s="348"/>
      <c r="M158" s="348"/>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row>
    <row r="159" spans="1:37" ht="12.5">
      <c r="A159" s="343"/>
      <c r="B159" s="916"/>
      <c r="C159" s="907" t="s">
        <v>145</v>
      </c>
      <c r="D159" s="908"/>
      <c r="E159" s="909">
        <f>E74+E130</f>
        <v>840</v>
      </c>
      <c r="F159" s="909"/>
      <c r="G159" s="909"/>
      <c r="H159" s="909"/>
      <c r="I159" s="909"/>
      <c r="J159" s="909"/>
      <c r="K159" s="909"/>
      <c r="L159" s="350"/>
      <c r="M159" s="350"/>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row>
    <row r="160" spans="1:37" ht="12.5">
      <c r="A160" s="343"/>
      <c r="B160" s="916"/>
      <c r="C160" s="907" t="s">
        <v>146</v>
      </c>
      <c r="D160" s="908"/>
      <c r="E160" s="909">
        <f>E75+E131</f>
        <v>336</v>
      </c>
      <c r="F160" s="909"/>
      <c r="G160" s="909"/>
      <c r="H160" s="909"/>
      <c r="I160" s="909"/>
      <c r="J160" s="909"/>
      <c r="K160" s="909"/>
      <c r="L160" s="350"/>
      <c r="M160" s="350"/>
      <c r="Q160" s="177"/>
      <c r="R160" s="177"/>
      <c r="S160" s="177"/>
      <c r="T160" s="177"/>
      <c r="U160" s="177"/>
      <c r="V160" s="177"/>
      <c r="W160" s="177"/>
      <c r="X160" s="177"/>
      <c r="Y160" s="177"/>
      <c r="Z160" s="177"/>
      <c r="AA160" s="177"/>
      <c r="AB160" s="177"/>
      <c r="AC160" s="177"/>
      <c r="AD160" s="177"/>
      <c r="AE160" s="177"/>
      <c r="AF160" s="177"/>
      <c r="AG160" s="177"/>
      <c r="AH160" s="177"/>
      <c r="AI160" s="177"/>
      <c r="AJ160" s="177"/>
      <c r="AK160" s="177"/>
    </row>
    <row r="161" spans="1:37" ht="12.5">
      <c r="A161" s="343"/>
      <c r="B161" s="916"/>
      <c r="C161" s="904" t="s">
        <v>144</v>
      </c>
      <c r="D161" s="908"/>
      <c r="E161" s="909"/>
      <c r="F161" s="909"/>
      <c r="G161" s="909"/>
      <c r="H161" s="909"/>
      <c r="I161" s="909"/>
      <c r="J161" s="909"/>
      <c r="K161" s="909"/>
      <c r="L161" s="350"/>
      <c r="M161" s="350"/>
      <c r="Q161" s="177"/>
      <c r="R161" s="177"/>
      <c r="S161" s="177"/>
      <c r="T161" s="177"/>
      <c r="U161" s="177"/>
      <c r="V161" s="177"/>
      <c r="W161" s="177"/>
      <c r="X161" s="177"/>
      <c r="Y161" s="177"/>
      <c r="Z161" s="177"/>
      <c r="AA161" s="177"/>
      <c r="AB161" s="177"/>
      <c r="AC161" s="177"/>
      <c r="AD161" s="177"/>
      <c r="AE161" s="177"/>
      <c r="AF161" s="177"/>
      <c r="AG161" s="177"/>
      <c r="AH161" s="177"/>
      <c r="AI161" s="177"/>
      <c r="AJ161" s="177"/>
      <c r="AK161" s="177"/>
    </row>
    <row r="162" spans="1:37" ht="12.5">
      <c r="A162" s="343"/>
      <c r="B162" s="916"/>
      <c r="C162" s="907" t="s">
        <v>147</v>
      </c>
      <c r="D162" s="908"/>
      <c r="E162" s="909">
        <f>E77+E133</f>
        <v>548</v>
      </c>
      <c r="F162" s="909"/>
      <c r="G162" s="909"/>
      <c r="H162" s="909"/>
      <c r="I162" s="909"/>
      <c r="J162" s="909"/>
      <c r="K162" s="909"/>
      <c r="L162" s="350"/>
      <c r="M162" s="350"/>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row>
    <row r="163" spans="1:37" ht="12.5">
      <c r="A163" s="343"/>
      <c r="B163" s="916"/>
      <c r="C163" s="907" t="s">
        <v>146</v>
      </c>
      <c r="D163" s="908"/>
      <c r="E163" s="909">
        <f>E78+E134</f>
        <v>24</v>
      </c>
      <c r="F163" s="909"/>
      <c r="G163" s="909"/>
      <c r="H163" s="909"/>
      <c r="I163" s="909"/>
      <c r="J163" s="909"/>
      <c r="K163" s="909"/>
      <c r="L163" s="350"/>
      <c r="M163" s="350"/>
      <c r="Q163" s="177"/>
      <c r="R163" s="177"/>
      <c r="S163" s="177"/>
      <c r="T163" s="177"/>
      <c r="U163" s="177"/>
      <c r="V163" s="177"/>
      <c r="W163" s="177"/>
      <c r="X163" s="177"/>
      <c r="Y163" s="177"/>
      <c r="Z163" s="177"/>
      <c r="AA163" s="177"/>
      <c r="AB163" s="177"/>
      <c r="AC163" s="177"/>
      <c r="AD163" s="177"/>
      <c r="AE163" s="177"/>
      <c r="AF163" s="177"/>
      <c r="AG163" s="177"/>
      <c r="AH163" s="177"/>
      <c r="AI163" s="177"/>
      <c r="AJ163" s="177"/>
      <c r="AK163" s="177"/>
    </row>
    <row r="164" spans="1:37" ht="12.5">
      <c r="A164" s="343"/>
      <c r="B164" s="908"/>
      <c r="C164" s="910" t="s">
        <v>33</v>
      </c>
      <c r="D164" s="908"/>
      <c r="E164" s="917">
        <f>E79+E135</f>
        <v>742</v>
      </c>
      <c r="F164" s="917"/>
      <c r="G164" s="917"/>
      <c r="H164" s="917"/>
      <c r="I164" s="917"/>
      <c r="J164" s="917"/>
      <c r="K164" s="917"/>
      <c r="L164" s="354"/>
      <c r="M164" s="354"/>
      <c r="Q164" s="177"/>
      <c r="R164" s="177"/>
      <c r="S164" s="177"/>
      <c r="T164" s="177"/>
      <c r="U164" s="177"/>
      <c r="V164" s="177"/>
      <c r="W164" s="177"/>
      <c r="X164" s="177"/>
      <c r="Y164" s="177"/>
      <c r="Z164" s="177"/>
      <c r="AA164" s="177"/>
      <c r="AB164" s="177"/>
      <c r="AC164" s="177"/>
      <c r="AD164" s="177"/>
      <c r="AE164" s="177"/>
      <c r="AF164" s="177"/>
      <c r="AG164" s="177"/>
      <c r="AH164" s="177"/>
      <c r="AI164" s="177"/>
      <c r="AJ164" s="177"/>
      <c r="AK164" s="177"/>
    </row>
    <row r="165" spans="1:37" ht="12.5">
      <c r="A165" s="343"/>
      <c r="B165" s="908"/>
      <c r="C165" s="910" t="s">
        <v>34</v>
      </c>
      <c r="D165" s="908"/>
      <c r="E165" s="917">
        <f>E80+E136</f>
        <v>846</v>
      </c>
      <c r="F165" s="917"/>
      <c r="G165" s="917"/>
      <c r="H165" s="917"/>
      <c r="I165" s="917"/>
      <c r="J165" s="917"/>
      <c r="K165" s="917"/>
      <c r="L165" s="354"/>
      <c r="M165" s="354"/>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77"/>
    </row>
    <row r="166" spans="1:37" ht="14">
      <c r="A166" s="343"/>
      <c r="B166" s="908"/>
      <c r="C166" s="910" t="s">
        <v>35</v>
      </c>
      <c r="D166" s="908"/>
      <c r="E166" s="911">
        <f>E81+E137</f>
        <v>410</v>
      </c>
      <c r="F166" s="911"/>
      <c r="G166" s="911"/>
      <c r="H166" s="911"/>
      <c r="I166" s="911"/>
      <c r="J166" s="911"/>
      <c r="K166" s="911"/>
      <c r="L166" s="351"/>
      <c r="M166" s="351"/>
      <c r="Q166" s="177"/>
      <c r="R166" s="177"/>
      <c r="S166" s="177"/>
      <c r="T166" s="177"/>
      <c r="U166" s="177"/>
      <c r="V166" s="177"/>
      <c r="W166" s="177"/>
      <c r="X166" s="177"/>
      <c r="Y166" s="177"/>
      <c r="Z166" s="177"/>
      <c r="AA166" s="177"/>
      <c r="AB166" s="177"/>
      <c r="AC166" s="177"/>
      <c r="AD166" s="177"/>
      <c r="AE166" s="177"/>
      <c r="AF166" s="177"/>
      <c r="AG166" s="177"/>
      <c r="AH166" s="177"/>
      <c r="AI166" s="177"/>
      <c r="AJ166" s="177"/>
      <c r="AK166" s="177"/>
    </row>
    <row r="167" spans="1:37" ht="14">
      <c r="A167" s="343"/>
      <c r="B167" s="908"/>
      <c r="C167" s="908"/>
      <c r="D167" s="908" t="s">
        <v>81</v>
      </c>
      <c r="E167" s="911">
        <f t="shared" ref="E167" si="210">SUM(E159:E166)</f>
        <v>3746</v>
      </c>
      <c r="F167" s="911"/>
      <c r="G167" s="911"/>
      <c r="H167" s="911"/>
      <c r="I167" s="911"/>
      <c r="J167" s="911"/>
      <c r="K167" s="911"/>
      <c r="L167" s="351"/>
      <c r="M167" s="351"/>
      <c r="Q167" s="177"/>
      <c r="R167" s="177"/>
      <c r="S167" s="177"/>
      <c r="T167" s="177"/>
      <c r="U167" s="177"/>
      <c r="V167" s="177"/>
      <c r="W167" s="177"/>
      <c r="X167" s="177"/>
      <c r="Y167" s="177"/>
      <c r="Z167" s="177"/>
      <c r="AA167" s="177"/>
      <c r="AB167" s="177"/>
      <c r="AC167" s="177"/>
      <c r="AD167" s="177"/>
      <c r="AE167" s="177"/>
      <c r="AF167" s="177"/>
      <c r="AG167" s="177"/>
      <c r="AH167" s="177"/>
      <c r="AI167" s="177"/>
      <c r="AJ167" s="177"/>
      <c r="AK167" s="177"/>
    </row>
    <row r="168" spans="1:37" ht="12.5">
      <c r="A168" s="343"/>
      <c r="B168" s="912" t="s">
        <v>1</v>
      </c>
      <c r="C168" s="913"/>
      <c r="D168" s="914"/>
      <c r="E168" s="915">
        <f t="shared" ref="E168" si="211">E156-E167</f>
        <v>1929</v>
      </c>
      <c r="F168" s="915"/>
      <c r="G168" s="915"/>
      <c r="H168" s="915"/>
      <c r="I168" s="915"/>
      <c r="J168" s="915"/>
      <c r="K168" s="915"/>
      <c r="L168" s="353"/>
      <c r="M168" s="353"/>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177"/>
    </row>
    <row r="169" spans="1:37" ht="12.5">
      <c r="A169" s="343"/>
      <c r="B169" s="916" t="s">
        <v>129</v>
      </c>
      <c r="C169" s="908"/>
      <c r="D169" s="908"/>
      <c r="E169" s="917">
        <f>E84+E140</f>
        <v>215</v>
      </c>
      <c r="F169" s="917"/>
      <c r="G169" s="917"/>
      <c r="H169" s="917"/>
      <c r="I169" s="917"/>
      <c r="J169" s="917"/>
      <c r="K169" s="917"/>
      <c r="L169" s="354"/>
      <c r="M169" s="354"/>
      <c r="Q169" s="177"/>
      <c r="R169" s="177"/>
      <c r="S169" s="177"/>
      <c r="T169" s="177"/>
      <c r="U169" s="177"/>
      <c r="V169" s="177"/>
      <c r="W169" s="177"/>
      <c r="X169" s="177"/>
      <c r="Y169" s="177"/>
      <c r="Z169" s="177"/>
      <c r="AA169" s="177"/>
      <c r="AB169" s="177"/>
      <c r="AC169" s="177"/>
      <c r="AD169" s="177"/>
      <c r="AE169" s="177"/>
      <c r="AF169" s="177"/>
      <c r="AG169" s="177"/>
      <c r="AH169" s="177"/>
      <c r="AI169" s="177"/>
      <c r="AJ169" s="177"/>
      <c r="AK169" s="177"/>
    </row>
    <row r="170" spans="1:37" ht="14">
      <c r="A170" s="343"/>
      <c r="B170" s="916" t="s">
        <v>212</v>
      </c>
      <c r="C170" s="908"/>
      <c r="D170" s="908"/>
      <c r="E170" s="911">
        <f>E141+E85</f>
        <v>0</v>
      </c>
      <c r="F170" s="911"/>
      <c r="G170" s="911"/>
      <c r="H170" s="911"/>
      <c r="I170" s="911"/>
      <c r="J170" s="911"/>
      <c r="K170" s="911"/>
      <c r="L170" s="351"/>
      <c r="M170" s="351"/>
      <c r="N170" s="351">
        <f t="shared" ref="N170" si="212">N141+N85</f>
        <v>0</v>
      </c>
      <c r="Q170" s="177"/>
      <c r="R170" s="177"/>
      <c r="S170" s="177"/>
      <c r="T170" s="177"/>
      <c r="U170" s="177"/>
      <c r="V170" s="177"/>
      <c r="W170" s="177"/>
      <c r="X170" s="177"/>
      <c r="Y170" s="177"/>
      <c r="Z170" s="177"/>
      <c r="AA170" s="177"/>
      <c r="AB170" s="177"/>
      <c r="AC170" s="177"/>
      <c r="AD170" s="177"/>
      <c r="AE170" s="177"/>
      <c r="AF170" s="177"/>
      <c r="AG170" s="177"/>
      <c r="AH170" s="177"/>
      <c r="AI170" s="177"/>
      <c r="AJ170" s="177"/>
      <c r="AK170" s="177"/>
    </row>
    <row r="171" spans="1:37" ht="12.5">
      <c r="A171" s="343"/>
      <c r="B171" s="918" t="s">
        <v>117</v>
      </c>
      <c r="C171" s="919"/>
      <c r="D171" s="908"/>
      <c r="E171" s="917">
        <f t="shared" ref="E171" si="213">E168-E169-E170</f>
        <v>1714</v>
      </c>
      <c r="F171" s="917"/>
      <c r="G171" s="917"/>
      <c r="H171" s="917"/>
      <c r="I171" s="917"/>
      <c r="J171" s="917"/>
      <c r="K171" s="917"/>
      <c r="L171" s="354"/>
      <c r="M171" s="354"/>
      <c r="Q171" s="177"/>
      <c r="R171" s="177"/>
      <c r="S171" s="177"/>
      <c r="T171" s="177"/>
      <c r="U171" s="177"/>
      <c r="V171" s="177"/>
      <c r="W171" s="177"/>
      <c r="X171" s="177"/>
      <c r="Y171" s="177"/>
      <c r="Z171" s="177"/>
      <c r="AA171" s="177"/>
      <c r="AB171" s="177"/>
      <c r="AC171" s="177"/>
      <c r="AD171" s="177"/>
      <c r="AE171" s="177"/>
      <c r="AF171" s="177"/>
      <c r="AG171" s="177"/>
      <c r="AH171" s="177"/>
      <c r="AI171" s="177"/>
      <c r="AJ171" s="177"/>
      <c r="AK171" s="177"/>
    </row>
    <row r="172" spans="1:37" ht="14">
      <c r="A172" s="343"/>
      <c r="B172" s="916" t="s">
        <v>118</v>
      </c>
      <c r="C172" s="919"/>
      <c r="D172" s="908"/>
      <c r="E172" s="911">
        <f>E87+E143</f>
        <v>357</v>
      </c>
      <c r="F172" s="911"/>
      <c r="G172" s="911"/>
      <c r="H172" s="911"/>
      <c r="I172" s="911"/>
      <c r="J172" s="911"/>
      <c r="K172" s="911"/>
      <c r="L172" s="351"/>
      <c r="M172" s="351"/>
      <c r="Q172" s="177"/>
      <c r="R172" s="177"/>
      <c r="S172" s="177"/>
      <c r="T172" s="177"/>
      <c r="U172" s="177"/>
      <c r="V172" s="177"/>
      <c r="W172" s="177"/>
      <c r="X172" s="177"/>
      <c r="Y172" s="177"/>
      <c r="Z172" s="177"/>
      <c r="AA172" s="177"/>
      <c r="AB172" s="177"/>
      <c r="AC172" s="177"/>
      <c r="AD172" s="177"/>
      <c r="AE172" s="177"/>
      <c r="AF172" s="177"/>
      <c r="AG172" s="177"/>
      <c r="AH172" s="177"/>
      <c r="AI172" s="177"/>
      <c r="AJ172" s="177"/>
      <c r="AK172" s="177"/>
    </row>
    <row r="173" spans="1:37" ht="14">
      <c r="A173" s="343"/>
      <c r="B173" s="912" t="s">
        <v>2</v>
      </c>
      <c r="C173" s="905"/>
      <c r="D173" s="905"/>
      <c r="E173" s="920">
        <f t="shared" ref="E173" si="214">E171-E172</f>
        <v>1357</v>
      </c>
      <c r="F173" s="920"/>
      <c r="G173" s="920"/>
      <c r="H173" s="920"/>
      <c r="I173" s="920"/>
      <c r="J173" s="920"/>
      <c r="K173" s="920"/>
      <c r="L173" s="355"/>
      <c r="M173" s="355"/>
      <c r="Q173" s="177"/>
      <c r="R173" s="177"/>
      <c r="S173" s="177"/>
      <c r="T173" s="177"/>
      <c r="U173" s="177"/>
      <c r="V173" s="177"/>
      <c r="W173" s="177"/>
      <c r="X173" s="177"/>
      <c r="Y173" s="177"/>
      <c r="Z173" s="177"/>
      <c r="AA173" s="177"/>
      <c r="AB173" s="177"/>
      <c r="AC173" s="177"/>
      <c r="AD173" s="177"/>
      <c r="AE173" s="177"/>
      <c r="AF173" s="177"/>
      <c r="AG173" s="177"/>
      <c r="AH173" s="177"/>
      <c r="AI173" s="177"/>
      <c r="AJ173" s="177"/>
      <c r="AK173" s="177"/>
    </row>
    <row r="174" spans="1:37" ht="37.9" customHeight="1">
      <c r="A174" s="343"/>
      <c r="B174" s="1078" t="s">
        <v>103</v>
      </c>
      <c r="C174" s="1078"/>
      <c r="D174" s="1078"/>
      <c r="E174" s="979">
        <f>SUM('QTD P&amp;L'!E162:H162)</f>
        <v>1346</v>
      </c>
      <c r="F174" s="979"/>
      <c r="G174" s="979"/>
      <c r="H174" s="979"/>
      <c r="I174" s="979"/>
      <c r="J174" s="979"/>
      <c r="K174" s="979"/>
      <c r="L174" s="367"/>
      <c r="M174" s="367"/>
      <c r="Q174" s="177"/>
      <c r="R174" s="177"/>
      <c r="S174" s="177"/>
      <c r="T174" s="177"/>
      <c r="U174" s="177"/>
      <c r="V174" s="177"/>
      <c r="W174" s="177"/>
      <c r="X174" s="177"/>
      <c r="Y174" s="177"/>
      <c r="Z174" s="177"/>
      <c r="AA174" s="177"/>
      <c r="AB174" s="177"/>
      <c r="AC174" s="177"/>
      <c r="AD174" s="177"/>
      <c r="AE174" s="177"/>
      <c r="AF174" s="177"/>
      <c r="AG174" s="177"/>
      <c r="AH174" s="177"/>
      <c r="AI174" s="177"/>
      <c r="AJ174" s="177"/>
      <c r="AK174" s="177"/>
    </row>
    <row r="175" spans="1:37">
      <c r="A175" s="343"/>
      <c r="B175" s="900"/>
      <c r="C175" s="900"/>
      <c r="D175" s="900"/>
      <c r="E175" s="976"/>
      <c r="F175" s="976"/>
      <c r="G175" s="976"/>
      <c r="H175" s="976"/>
      <c r="I175" s="976"/>
      <c r="J175" s="976"/>
      <c r="K175" s="976"/>
      <c r="L175" s="365"/>
      <c r="M175" s="365"/>
      <c r="Q175" s="177"/>
      <c r="R175" s="177"/>
      <c r="Z175" s="177"/>
      <c r="AA175" s="177"/>
      <c r="AB175" s="177"/>
      <c r="AC175" s="177"/>
      <c r="AD175" s="177"/>
      <c r="AE175" s="177"/>
      <c r="AF175" s="177"/>
      <c r="AG175" s="177"/>
      <c r="AH175" s="177"/>
    </row>
    <row r="176" spans="1:37" ht="12.5">
      <c r="A176" s="343"/>
      <c r="B176" s="922" t="s">
        <v>151</v>
      </c>
      <c r="C176" s="922"/>
      <c r="D176" s="922"/>
      <c r="E176" s="923"/>
      <c r="F176" s="923"/>
      <c r="G176" s="923"/>
      <c r="H176" s="923"/>
      <c r="I176" s="923"/>
      <c r="J176" s="923"/>
      <c r="K176" s="923"/>
      <c r="L176" s="357"/>
      <c r="M176" s="357"/>
      <c r="Q176" s="177"/>
      <c r="R176" s="177"/>
      <c r="Z176" s="177"/>
      <c r="AA176" s="177"/>
      <c r="AB176" s="177"/>
      <c r="AC176" s="177"/>
      <c r="AD176" s="177"/>
      <c r="AE176" s="177"/>
      <c r="AF176" s="177"/>
      <c r="AG176" s="177"/>
      <c r="AH176" s="177"/>
    </row>
    <row r="177" spans="1:34" ht="13">
      <c r="A177" s="342"/>
      <c r="B177" s="922"/>
      <c r="C177" s="924" t="s">
        <v>28</v>
      </c>
      <c r="D177" s="922"/>
      <c r="E177" s="925">
        <f>E92+E146</f>
        <v>1.82</v>
      </c>
      <c r="F177" s="925"/>
      <c r="G177" s="925"/>
      <c r="H177" s="925"/>
      <c r="I177" s="925"/>
      <c r="J177" s="925"/>
      <c r="K177" s="925"/>
      <c r="L177" s="358"/>
      <c r="M177" s="358"/>
      <c r="Q177" s="177"/>
      <c r="R177" s="177"/>
      <c r="Z177" s="177"/>
      <c r="AA177" s="177"/>
      <c r="AB177" s="177"/>
      <c r="AC177" s="177"/>
      <c r="AD177" s="177"/>
      <c r="AE177" s="177"/>
      <c r="AF177" s="177"/>
      <c r="AG177" s="177"/>
      <c r="AH177" s="177"/>
    </row>
    <row r="178" spans="1:34" ht="12.5">
      <c r="A178" s="343"/>
      <c r="B178" s="922"/>
      <c r="C178" s="924" t="s">
        <v>29</v>
      </c>
      <c r="D178" s="922"/>
      <c r="E178" s="925">
        <f>E93+E147</f>
        <v>1.8</v>
      </c>
      <c r="F178" s="925"/>
      <c r="G178" s="925"/>
      <c r="H178" s="925"/>
      <c r="I178" s="925"/>
      <c r="J178" s="925"/>
      <c r="K178" s="925"/>
      <c r="L178" s="358"/>
      <c r="M178" s="358"/>
      <c r="Q178" s="177"/>
      <c r="R178" s="177"/>
      <c r="Z178" s="177"/>
      <c r="AA178" s="177"/>
      <c r="AB178" s="177"/>
      <c r="AC178" s="177"/>
      <c r="AD178" s="177"/>
      <c r="AE178" s="177"/>
      <c r="AF178" s="177"/>
      <c r="AG178" s="177"/>
      <c r="AH178" s="177"/>
    </row>
    <row r="179" spans="1:34">
      <c r="A179" s="343"/>
      <c r="B179" s="900"/>
      <c r="C179" s="900"/>
      <c r="D179" s="900"/>
      <c r="E179" s="976"/>
      <c r="F179" s="976"/>
      <c r="G179" s="976"/>
      <c r="H179" s="976"/>
      <c r="I179" s="976"/>
      <c r="J179" s="976"/>
      <c r="K179" s="976"/>
      <c r="L179" s="365"/>
      <c r="M179" s="365"/>
      <c r="Q179" s="177"/>
      <c r="R179" s="177"/>
    </row>
    <row r="180" spans="1:34">
      <c r="A180" s="343"/>
      <c r="B180" s="900"/>
      <c r="C180" s="900"/>
      <c r="D180" s="900"/>
      <c r="E180" s="976"/>
      <c r="F180" s="976"/>
      <c r="G180" s="976"/>
      <c r="H180" s="976"/>
      <c r="I180" s="976"/>
      <c r="J180" s="976"/>
      <c r="K180" s="976"/>
      <c r="L180" s="365"/>
      <c r="M180" s="365"/>
      <c r="Q180" s="177"/>
      <c r="R180" s="177"/>
    </row>
    <row r="181" spans="1:34">
      <c r="A181" s="343"/>
      <c r="B181" s="900"/>
      <c r="C181" s="900"/>
      <c r="D181" s="900"/>
      <c r="E181" s="976"/>
      <c r="F181" s="976"/>
      <c r="G181" s="976"/>
      <c r="H181" s="976"/>
      <c r="I181" s="976"/>
      <c r="J181" s="976"/>
      <c r="K181" s="976"/>
      <c r="L181" s="365"/>
      <c r="M181" s="365"/>
      <c r="Q181" s="177"/>
      <c r="R181" s="177"/>
    </row>
    <row r="182" spans="1:34" ht="13">
      <c r="A182" s="342" t="s">
        <v>149</v>
      </c>
      <c r="B182" s="926"/>
      <c r="C182" s="927"/>
      <c r="D182" s="926"/>
      <c r="E182" s="927"/>
      <c r="F182" s="927"/>
      <c r="G182" s="927"/>
      <c r="H182" s="927"/>
      <c r="I182" s="927"/>
      <c r="J182" s="927"/>
      <c r="K182" s="927"/>
      <c r="L182" s="359"/>
      <c r="M182" s="359"/>
      <c r="Q182" s="177"/>
      <c r="R182" s="177"/>
    </row>
    <row r="183" spans="1:34" ht="12.5">
      <c r="A183" s="360"/>
      <c r="B183" s="926"/>
      <c r="C183" s="927"/>
      <c r="D183" s="926"/>
      <c r="E183" s="902" t="str">
        <f>E6</f>
        <v>Q2</v>
      </c>
      <c r="F183" s="902"/>
      <c r="G183" s="902"/>
      <c r="H183" s="902"/>
      <c r="I183" s="902"/>
      <c r="J183" s="902"/>
      <c r="K183" s="902"/>
      <c r="L183" s="345"/>
      <c r="M183" s="345"/>
      <c r="O183" s="11"/>
      <c r="Q183" s="177"/>
      <c r="R183" s="177"/>
    </row>
    <row r="184" spans="1:34" ht="12.5">
      <c r="A184" s="368"/>
      <c r="B184" s="980"/>
      <c r="C184" s="980"/>
      <c r="D184" s="980"/>
      <c r="E184" s="902" t="str">
        <f>E7</f>
        <v>CY16</v>
      </c>
      <c r="F184" s="902"/>
      <c r="G184" s="902"/>
      <c r="H184" s="902"/>
      <c r="I184" s="902"/>
      <c r="J184" s="902"/>
      <c r="K184" s="902"/>
      <c r="L184" s="345"/>
      <c r="M184" s="345"/>
      <c r="O184" s="11"/>
      <c r="Q184" s="177"/>
      <c r="R184" s="177"/>
    </row>
    <row r="185" spans="1:34" ht="12.5">
      <c r="A185" s="360"/>
      <c r="B185" s="926"/>
      <c r="C185" s="927"/>
      <c r="D185" s="926"/>
      <c r="E185" s="903" t="s">
        <v>87</v>
      </c>
      <c r="F185" s="903"/>
      <c r="G185" s="903"/>
      <c r="H185" s="903"/>
      <c r="I185" s="903"/>
      <c r="J185" s="903"/>
      <c r="K185" s="903"/>
      <c r="L185" s="346"/>
      <c r="M185" s="346"/>
      <c r="O185" s="11"/>
      <c r="Q185" s="177"/>
      <c r="R185" s="177"/>
    </row>
    <row r="186" spans="1:34" ht="12.5">
      <c r="A186" s="360"/>
      <c r="B186" s="926"/>
      <c r="C186" s="927"/>
      <c r="D186" s="926"/>
      <c r="E186" s="927"/>
      <c r="F186" s="927"/>
      <c r="G186" s="927"/>
      <c r="H186" s="927"/>
      <c r="I186" s="927"/>
      <c r="J186" s="927"/>
      <c r="K186" s="927"/>
      <c r="L186" s="359"/>
      <c r="M186" s="359"/>
      <c r="O186" s="220"/>
      <c r="Q186" s="177"/>
      <c r="R186" s="177"/>
    </row>
    <row r="187" spans="1:34" ht="12.5">
      <c r="A187" s="360"/>
      <c r="B187" s="904" t="s">
        <v>82</v>
      </c>
      <c r="C187" s="927"/>
      <c r="D187" s="926"/>
      <c r="E187" s="927"/>
      <c r="F187" s="927"/>
      <c r="G187" s="927"/>
      <c r="H187" s="927"/>
      <c r="I187" s="927"/>
      <c r="J187" s="927"/>
      <c r="K187" s="927"/>
      <c r="L187" s="359"/>
      <c r="M187" s="359"/>
      <c r="Q187" s="177"/>
      <c r="R187" s="177"/>
    </row>
    <row r="188" spans="1:34" ht="12.5">
      <c r="A188" s="360"/>
      <c r="B188" s="904"/>
      <c r="C188" s="904" t="s">
        <v>143</v>
      </c>
      <c r="D188" s="905"/>
      <c r="E188" s="927"/>
      <c r="F188" s="927"/>
      <c r="G188" s="927"/>
      <c r="H188" s="927"/>
      <c r="I188" s="927"/>
      <c r="J188" s="927"/>
      <c r="K188" s="927"/>
      <c r="L188" s="359"/>
      <c r="M188" s="359"/>
      <c r="Q188" s="177"/>
      <c r="R188" s="177"/>
    </row>
    <row r="189" spans="1:34" ht="12.5">
      <c r="A189" s="349"/>
      <c r="B189" s="916"/>
      <c r="C189" s="907" t="s">
        <v>145</v>
      </c>
      <c r="D189" s="908"/>
      <c r="E189" s="928">
        <f>E159/E$156</f>
        <v>0.14801762114537445</v>
      </c>
      <c r="F189" s="928"/>
      <c r="G189" s="928"/>
      <c r="H189" s="928"/>
      <c r="I189" s="928"/>
      <c r="J189" s="928"/>
      <c r="K189" s="928"/>
      <c r="L189" s="361"/>
      <c r="M189" s="361"/>
      <c r="O189" s="23"/>
      <c r="P189" s="228"/>
      <c r="Q189" s="177"/>
      <c r="R189" s="177"/>
      <c r="S189" s="228"/>
      <c r="T189" s="228"/>
      <c r="U189" s="228"/>
      <c r="V189" s="228"/>
      <c r="W189" s="228"/>
      <c r="X189" s="228"/>
      <c r="Z189" s="228"/>
      <c r="AA189" s="228"/>
      <c r="AB189" s="228"/>
      <c r="AC189" s="228"/>
      <c r="AD189" s="228"/>
      <c r="AE189" s="228"/>
      <c r="AF189" s="228"/>
      <c r="AG189" s="228"/>
      <c r="AH189" s="228"/>
    </row>
    <row r="190" spans="1:34" ht="12.5">
      <c r="A190" s="349"/>
      <c r="B190" s="916"/>
      <c r="C190" s="907" t="s">
        <v>146</v>
      </c>
      <c r="D190" s="908"/>
      <c r="E190" s="928">
        <f t="shared" ref="E190" si="215">E160/E$156</f>
        <v>5.920704845814978E-2</v>
      </c>
      <c r="F190" s="928"/>
      <c r="G190" s="928"/>
      <c r="H190" s="928"/>
      <c r="I190" s="928"/>
      <c r="J190" s="928"/>
      <c r="K190" s="928"/>
      <c r="L190" s="361"/>
      <c r="M190" s="361"/>
      <c r="O190" s="23"/>
      <c r="P190" s="228"/>
      <c r="Q190" s="177"/>
      <c r="R190" s="177"/>
      <c r="S190" s="228"/>
      <c r="T190" s="228"/>
      <c r="U190" s="228"/>
      <c r="V190" s="228"/>
      <c r="W190" s="228"/>
      <c r="X190" s="228"/>
      <c r="Z190" s="228"/>
      <c r="AA190" s="228"/>
      <c r="AB190" s="228"/>
      <c r="AC190" s="228"/>
      <c r="AD190" s="228"/>
      <c r="AE190" s="228"/>
      <c r="AF190" s="228"/>
      <c r="AG190" s="228"/>
      <c r="AH190" s="228"/>
    </row>
    <row r="191" spans="1:34" ht="12.5">
      <c r="A191" s="349"/>
      <c r="B191" s="916"/>
      <c r="C191" s="904" t="s">
        <v>144</v>
      </c>
      <c r="D191" s="908"/>
      <c r="E191" s="928"/>
      <c r="F191" s="928"/>
      <c r="G191" s="928"/>
      <c r="H191" s="928"/>
      <c r="I191" s="928"/>
      <c r="J191" s="928"/>
      <c r="K191" s="928"/>
      <c r="L191" s="361"/>
      <c r="M191" s="361"/>
      <c r="O191" s="23"/>
      <c r="P191" s="228"/>
      <c r="Q191" s="177"/>
      <c r="R191" s="177"/>
      <c r="S191" s="228"/>
      <c r="T191" s="228"/>
      <c r="U191" s="228"/>
      <c r="V191" s="228"/>
      <c r="W191" s="228"/>
      <c r="X191" s="228"/>
      <c r="Z191" s="228"/>
      <c r="AA191" s="228"/>
      <c r="AB191" s="228"/>
      <c r="AC191" s="228"/>
      <c r="AD191" s="228"/>
      <c r="AE191" s="228"/>
      <c r="AF191" s="228"/>
      <c r="AG191" s="228"/>
      <c r="AH191" s="228"/>
    </row>
    <row r="192" spans="1:34" ht="12.5">
      <c r="A192" s="349"/>
      <c r="B192" s="916"/>
      <c r="C192" s="907" t="s">
        <v>147</v>
      </c>
      <c r="D192" s="908"/>
      <c r="E192" s="928">
        <f t="shared" ref="E192" si="216">E162/E$156</f>
        <v>9.6563876651982378E-2</v>
      </c>
      <c r="F192" s="928"/>
      <c r="G192" s="928"/>
      <c r="H192" s="928"/>
      <c r="I192" s="928"/>
      <c r="J192" s="928"/>
      <c r="K192" s="928"/>
      <c r="L192" s="361"/>
      <c r="M192" s="361"/>
      <c r="O192" s="23"/>
      <c r="P192" s="228"/>
      <c r="Q192" s="177"/>
      <c r="R192" s="177"/>
      <c r="S192" s="228"/>
      <c r="T192" s="228"/>
      <c r="U192" s="228"/>
      <c r="V192" s="228"/>
      <c r="W192" s="228"/>
      <c r="X192" s="228"/>
      <c r="Z192" s="228"/>
      <c r="AA192" s="228"/>
      <c r="AB192" s="228"/>
      <c r="AC192" s="228"/>
      <c r="AD192" s="228"/>
      <c r="AE192" s="228"/>
      <c r="AF192" s="228"/>
      <c r="AG192" s="228"/>
      <c r="AH192" s="228"/>
    </row>
    <row r="193" spans="1:34" ht="12.5">
      <c r="A193" s="349"/>
      <c r="B193" s="916"/>
      <c r="C193" s="907" t="s">
        <v>146</v>
      </c>
      <c r="D193" s="908"/>
      <c r="E193" s="928">
        <f t="shared" ref="E193" si="217">E163/E$156</f>
        <v>4.2290748898678411E-3</v>
      </c>
      <c r="F193" s="928"/>
      <c r="G193" s="928"/>
      <c r="H193" s="928"/>
      <c r="I193" s="928"/>
      <c r="J193" s="928"/>
      <c r="K193" s="928"/>
      <c r="L193" s="361"/>
      <c r="M193" s="361"/>
      <c r="O193" s="23"/>
      <c r="P193" s="228"/>
      <c r="Q193" s="177"/>
      <c r="R193" s="177"/>
      <c r="S193" s="228"/>
      <c r="T193" s="228"/>
      <c r="U193" s="228"/>
      <c r="V193" s="228"/>
      <c r="W193" s="228"/>
      <c r="X193" s="228"/>
      <c r="Z193" s="228"/>
      <c r="AA193" s="228"/>
      <c r="AB193" s="228"/>
      <c r="AC193" s="228"/>
      <c r="AD193" s="228"/>
      <c r="AE193" s="228"/>
      <c r="AF193" s="228"/>
      <c r="AG193" s="228"/>
      <c r="AH193" s="228"/>
    </row>
    <row r="194" spans="1:34" ht="12.5">
      <c r="A194" s="349"/>
      <c r="B194" s="908"/>
      <c r="C194" s="910" t="s">
        <v>33</v>
      </c>
      <c r="D194" s="908"/>
      <c r="E194" s="928">
        <f t="shared" ref="E194" si="218">E164/E$156</f>
        <v>0.1307488986784141</v>
      </c>
      <c r="F194" s="928"/>
      <c r="G194" s="928"/>
      <c r="H194" s="928"/>
      <c r="I194" s="928"/>
      <c r="J194" s="928"/>
      <c r="K194" s="928"/>
      <c r="L194" s="361"/>
      <c r="M194" s="361"/>
      <c r="O194" s="23"/>
      <c r="P194" s="228"/>
      <c r="Q194" s="177"/>
      <c r="R194" s="177"/>
      <c r="S194" s="228"/>
      <c r="T194" s="228"/>
      <c r="U194" s="228"/>
      <c r="V194" s="228"/>
      <c r="W194" s="228"/>
      <c r="X194" s="228"/>
      <c r="Z194" s="228"/>
      <c r="AA194" s="228"/>
      <c r="AB194" s="228"/>
      <c r="AC194" s="228"/>
      <c r="AD194" s="228"/>
      <c r="AE194" s="228"/>
      <c r="AF194" s="228"/>
      <c r="AG194" s="228"/>
      <c r="AH194" s="228"/>
    </row>
    <row r="195" spans="1:34" ht="12.5">
      <c r="A195" s="349"/>
      <c r="B195" s="908"/>
      <c r="C195" s="910" t="s">
        <v>34</v>
      </c>
      <c r="D195" s="908"/>
      <c r="E195" s="928">
        <f t="shared" ref="E195" si="219">E165/E$156</f>
        <v>0.1490748898678414</v>
      </c>
      <c r="F195" s="928"/>
      <c r="G195" s="928"/>
      <c r="H195" s="928"/>
      <c r="I195" s="928"/>
      <c r="J195" s="928"/>
      <c r="K195" s="928"/>
      <c r="L195" s="361"/>
      <c r="M195" s="361"/>
      <c r="O195" s="23"/>
      <c r="P195" s="228"/>
      <c r="Q195" s="177"/>
      <c r="R195" s="177"/>
      <c r="S195" s="228"/>
      <c r="T195" s="228"/>
      <c r="U195" s="228"/>
      <c r="V195" s="228"/>
      <c r="W195" s="228"/>
      <c r="X195" s="228"/>
      <c r="Z195" s="228"/>
      <c r="AA195" s="228"/>
      <c r="AB195" s="228"/>
      <c r="AC195" s="228"/>
      <c r="AD195" s="228"/>
      <c r="AE195" s="228"/>
      <c r="AF195" s="228"/>
      <c r="AG195" s="228"/>
      <c r="AH195" s="228"/>
    </row>
    <row r="196" spans="1:34" ht="14">
      <c r="A196" s="349"/>
      <c r="B196" s="908"/>
      <c r="C196" s="910" t="s">
        <v>35</v>
      </c>
      <c r="D196" s="908"/>
      <c r="E196" s="929">
        <f t="shared" ref="E196" si="220">E166/E$156</f>
        <v>7.2246696035242294E-2</v>
      </c>
      <c r="F196" s="929"/>
      <c r="G196" s="929"/>
      <c r="H196" s="929"/>
      <c r="I196" s="929"/>
      <c r="J196" s="929"/>
      <c r="K196" s="929"/>
      <c r="L196" s="362"/>
      <c r="M196" s="362"/>
      <c r="O196" s="24"/>
      <c r="P196" s="228"/>
      <c r="Q196" s="177"/>
      <c r="R196" s="177"/>
      <c r="S196" s="228"/>
      <c r="T196" s="228"/>
      <c r="U196" s="228"/>
      <c r="V196" s="228"/>
      <c r="W196" s="228"/>
      <c r="X196" s="228"/>
      <c r="Z196" s="228"/>
      <c r="AA196" s="228"/>
      <c r="AB196" s="228"/>
      <c r="AC196" s="228"/>
      <c r="AD196" s="228"/>
      <c r="AE196" s="228"/>
      <c r="AF196" s="228"/>
      <c r="AG196" s="228"/>
      <c r="AH196" s="228"/>
    </row>
    <row r="197" spans="1:34" ht="14">
      <c r="A197" s="349"/>
      <c r="B197" s="908"/>
      <c r="C197" s="908"/>
      <c r="D197" s="908" t="s">
        <v>0</v>
      </c>
      <c r="E197" s="929">
        <f t="shared" ref="E197" si="221">E167/E$156</f>
        <v>0.66008810572687227</v>
      </c>
      <c r="F197" s="929"/>
      <c r="G197" s="929"/>
      <c r="H197" s="929"/>
      <c r="I197" s="929"/>
      <c r="J197" s="929"/>
      <c r="K197" s="929"/>
      <c r="L197" s="362"/>
      <c r="M197" s="362"/>
      <c r="O197" s="24"/>
      <c r="P197" s="228"/>
      <c r="Q197" s="177"/>
      <c r="R197" s="177"/>
      <c r="S197" s="228"/>
      <c r="T197" s="228"/>
      <c r="U197" s="228"/>
      <c r="V197" s="228"/>
      <c r="W197" s="228"/>
      <c r="X197" s="228"/>
      <c r="Z197" s="228"/>
      <c r="AA197" s="228"/>
      <c r="AB197" s="228"/>
      <c r="AC197" s="228"/>
      <c r="AD197" s="228"/>
      <c r="AE197" s="228"/>
      <c r="AF197" s="228"/>
      <c r="AG197" s="228"/>
      <c r="AH197" s="228"/>
    </row>
    <row r="198" spans="1:34" ht="12.5">
      <c r="A198" s="352"/>
      <c r="B198" s="912" t="s">
        <v>1</v>
      </c>
      <c r="C198" s="913"/>
      <c r="D198" s="914"/>
      <c r="E198" s="930">
        <f t="shared" ref="E198" si="222">E168/E$156</f>
        <v>0.33991189427312773</v>
      </c>
      <c r="F198" s="930"/>
      <c r="G198" s="930"/>
      <c r="H198" s="930"/>
      <c r="I198" s="930"/>
      <c r="J198" s="930"/>
      <c r="K198" s="930"/>
      <c r="L198" s="363"/>
      <c r="M198" s="363"/>
      <c r="O198" s="22"/>
      <c r="P198" s="228"/>
      <c r="Q198" s="177"/>
      <c r="R198" s="177"/>
      <c r="S198" s="228"/>
      <c r="T198" s="228"/>
      <c r="U198" s="228"/>
      <c r="V198" s="228"/>
      <c r="W198" s="228"/>
      <c r="X198" s="228"/>
      <c r="Z198" s="228"/>
      <c r="AA198" s="228"/>
      <c r="AB198" s="228"/>
      <c r="AC198" s="228"/>
      <c r="AD198" s="228"/>
      <c r="AE198" s="228"/>
      <c r="AF198" s="228"/>
      <c r="AG198" s="228"/>
      <c r="AH198" s="228"/>
    </row>
    <row r="199" spans="1:34" ht="14">
      <c r="A199" s="349"/>
      <c r="B199" s="916" t="s">
        <v>129</v>
      </c>
      <c r="C199" s="908"/>
      <c r="D199" s="908"/>
      <c r="E199" s="928">
        <f t="shared" ref="E199" si="223">E169/E$156</f>
        <v>3.7885462555066078E-2</v>
      </c>
      <c r="F199" s="928"/>
      <c r="G199" s="928"/>
      <c r="H199" s="928"/>
      <c r="I199" s="928"/>
      <c r="J199" s="928"/>
      <c r="K199" s="928"/>
      <c r="L199" s="361"/>
      <c r="M199" s="361"/>
      <c r="O199" s="24"/>
      <c r="P199" s="228"/>
      <c r="Q199" s="177"/>
      <c r="R199" s="177"/>
      <c r="S199" s="228"/>
      <c r="T199" s="228"/>
      <c r="U199" s="228"/>
      <c r="V199" s="228"/>
      <c r="W199" s="228"/>
      <c r="X199" s="228"/>
      <c r="Z199" s="228"/>
      <c r="AA199" s="228"/>
      <c r="AB199" s="228"/>
      <c r="AC199" s="228"/>
      <c r="AD199" s="228"/>
      <c r="AE199" s="228"/>
      <c r="AF199" s="228"/>
      <c r="AG199" s="228"/>
      <c r="AH199" s="228"/>
    </row>
    <row r="200" spans="1:34" ht="14">
      <c r="A200" s="349"/>
      <c r="B200" s="916" t="s">
        <v>212</v>
      </c>
      <c r="C200" s="908"/>
      <c r="D200" s="908"/>
      <c r="E200" s="929">
        <f>E170/E$156</f>
        <v>0</v>
      </c>
      <c r="F200" s="929"/>
      <c r="G200" s="929"/>
      <c r="H200" s="929"/>
      <c r="I200" s="929"/>
      <c r="J200" s="929"/>
      <c r="K200" s="929"/>
      <c r="L200" s="362"/>
      <c r="M200" s="362"/>
      <c r="O200" s="272"/>
      <c r="P200" s="228"/>
      <c r="Q200" s="177"/>
      <c r="R200" s="177"/>
      <c r="S200" s="228"/>
      <c r="T200" s="228"/>
      <c r="U200" s="228"/>
      <c r="V200" s="228"/>
      <c r="W200" s="228"/>
      <c r="X200" s="228"/>
      <c r="Z200" s="228"/>
      <c r="AA200" s="228"/>
      <c r="AB200" s="228"/>
      <c r="AC200" s="228"/>
      <c r="AD200" s="228"/>
      <c r="AE200" s="228"/>
      <c r="AF200" s="228"/>
      <c r="AG200" s="228"/>
      <c r="AH200" s="228"/>
    </row>
    <row r="201" spans="1:34" ht="12.5">
      <c r="A201" s="349"/>
      <c r="B201" s="918" t="s">
        <v>117</v>
      </c>
      <c r="C201" s="919"/>
      <c r="D201" s="908"/>
      <c r="E201" s="928">
        <f t="shared" ref="E201" si="224">E171/E$156</f>
        <v>0.30202643171806165</v>
      </c>
      <c r="F201" s="928"/>
      <c r="G201" s="928"/>
      <c r="H201" s="928"/>
      <c r="I201" s="928"/>
      <c r="J201" s="928"/>
      <c r="K201" s="928"/>
      <c r="L201" s="361"/>
      <c r="M201" s="361"/>
      <c r="O201" s="23"/>
      <c r="P201" s="228"/>
      <c r="Q201" s="177"/>
      <c r="R201" s="177"/>
      <c r="S201" s="228"/>
      <c r="T201" s="228"/>
      <c r="U201" s="228"/>
      <c r="V201" s="228"/>
      <c r="W201" s="228"/>
      <c r="X201" s="228"/>
      <c r="Z201" s="228"/>
      <c r="AA201" s="228"/>
      <c r="AB201" s="228"/>
      <c r="AC201" s="228"/>
      <c r="AD201" s="228"/>
      <c r="AE201" s="228"/>
      <c r="AF201" s="228"/>
      <c r="AG201" s="228"/>
      <c r="AH201" s="228"/>
    </row>
    <row r="202" spans="1:34" ht="14">
      <c r="A202" s="349"/>
      <c r="B202" s="916" t="s">
        <v>118</v>
      </c>
      <c r="C202" s="919"/>
      <c r="D202" s="908"/>
      <c r="E202" s="929">
        <f t="shared" ref="E202" si="225">E172/E$156</f>
        <v>6.2907488986784138E-2</v>
      </c>
      <c r="F202" s="929"/>
      <c r="G202" s="929"/>
      <c r="H202" s="929"/>
      <c r="I202" s="929"/>
      <c r="J202" s="929"/>
      <c r="K202" s="929"/>
      <c r="L202" s="362"/>
      <c r="M202" s="362"/>
      <c r="O202" s="24"/>
      <c r="P202" s="228"/>
      <c r="Q202" s="177"/>
      <c r="R202" s="177"/>
      <c r="S202" s="228"/>
      <c r="T202" s="228"/>
      <c r="U202" s="228"/>
      <c r="V202" s="228"/>
      <c r="W202" s="228"/>
      <c r="X202" s="228"/>
      <c r="Z202" s="228"/>
      <c r="AA202" s="228"/>
      <c r="AB202" s="228"/>
      <c r="AC202" s="228"/>
      <c r="AD202" s="228"/>
      <c r="AE202" s="228"/>
      <c r="AF202" s="228"/>
      <c r="AG202" s="228"/>
      <c r="AH202" s="228"/>
    </row>
    <row r="203" spans="1:34" ht="14">
      <c r="A203" s="347"/>
      <c r="B203" s="912" t="s">
        <v>2</v>
      </c>
      <c r="C203" s="905"/>
      <c r="D203" s="905"/>
      <c r="E203" s="931">
        <f>E173/E$156</f>
        <v>0.23911894273127754</v>
      </c>
      <c r="F203" s="931"/>
      <c r="G203" s="931"/>
      <c r="H203" s="931"/>
      <c r="I203" s="931"/>
      <c r="J203" s="931"/>
      <c r="K203" s="931"/>
      <c r="L203" s="364"/>
      <c r="M203" s="364"/>
      <c r="O203" s="25"/>
      <c r="P203" s="228"/>
      <c r="Q203" s="177"/>
      <c r="R203" s="177"/>
      <c r="S203" s="228"/>
      <c r="T203" s="228"/>
      <c r="U203" s="228"/>
      <c r="V203" s="228"/>
      <c r="W203" s="228"/>
      <c r="X203" s="228"/>
      <c r="Z203" s="228"/>
      <c r="AA203" s="228"/>
      <c r="AB203" s="228"/>
      <c r="AC203" s="228"/>
      <c r="AD203" s="228"/>
      <c r="AE203" s="228"/>
      <c r="AF203" s="228"/>
      <c r="AG203" s="228"/>
      <c r="AH203" s="228"/>
    </row>
    <row r="204" spans="1:34">
      <c r="Q204" s="177"/>
    </row>
    <row r="205" spans="1:34" s="436" customFormat="1" ht="12.5">
      <c r="A205" s="676"/>
      <c r="B205" s="676"/>
      <c r="C205" s="676"/>
      <c r="D205" s="676"/>
      <c r="E205" s="470"/>
      <c r="F205" s="470"/>
      <c r="G205" s="470"/>
      <c r="H205" s="470"/>
      <c r="I205" s="470"/>
      <c r="J205" s="470"/>
      <c r="K205" s="470"/>
      <c r="L205" s="470"/>
      <c r="M205" s="470"/>
      <c r="Q205" s="571"/>
    </row>
    <row r="206" spans="1:34" s="436" customFormat="1" ht="12.5">
      <c r="A206" s="676"/>
      <c r="B206" s="676"/>
      <c r="C206" s="676"/>
      <c r="D206" s="676"/>
      <c r="E206" s="470"/>
      <c r="F206" s="470"/>
      <c r="G206" s="470"/>
      <c r="H206" s="711"/>
      <c r="I206" s="711"/>
      <c r="J206" s="711"/>
      <c r="K206" s="711"/>
      <c r="L206" s="677"/>
      <c r="M206" s="677"/>
      <c r="N206" s="677"/>
      <c r="Q206" s="571"/>
    </row>
    <row r="207" spans="1:34" s="436" customFormat="1" ht="12.5">
      <c r="A207" s="676"/>
      <c r="B207" s="676"/>
      <c r="C207" s="676"/>
      <c r="D207" s="676"/>
      <c r="E207" s="470"/>
      <c r="F207" s="470"/>
      <c r="G207" s="470"/>
      <c r="H207" s="711"/>
      <c r="I207" s="711"/>
      <c r="J207" s="711"/>
      <c r="K207" s="711"/>
      <c r="L207" s="677"/>
      <c r="M207" s="677"/>
      <c r="N207" s="677"/>
      <c r="Q207" s="571"/>
    </row>
    <row r="208" spans="1:34" s="436" customFormat="1" ht="12.5">
      <c r="A208" s="676"/>
      <c r="B208" s="676"/>
      <c r="C208" s="676"/>
      <c r="D208" s="676"/>
      <c r="E208" s="470"/>
      <c r="F208" s="470"/>
      <c r="G208" s="470"/>
      <c r="H208" s="470"/>
      <c r="I208" s="470"/>
      <c r="J208" s="470"/>
      <c r="K208" s="470"/>
      <c r="L208" s="470"/>
      <c r="M208" s="470"/>
      <c r="N208" s="470"/>
      <c r="Q208" s="571"/>
    </row>
    <row r="209" spans="1:17" s="436" customFormat="1" ht="14">
      <c r="A209" s="676"/>
      <c r="B209" s="676"/>
      <c r="C209" s="676"/>
      <c r="D209" s="676"/>
      <c r="E209" s="471"/>
      <c r="F209" s="471"/>
      <c r="G209" s="471"/>
      <c r="H209" s="473"/>
      <c r="I209" s="473"/>
      <c r="J209" s="473"/>
      <c r="K209" s="473"/>
      <c r="L209" s="678"/>
      <c r="M209" s="678"/>
      <c r="N209" s="470"/>
      <c r="Q209" s="571"/>
    </row>
    <row r="210" spans="1:17" s="436" customFormat="1" ht="14">
      <c r="A210" s="676"/>
      <c r="B210" s="676"/>
      <c r="C210" s="676"/>
      <c r="D210" s="676"/>
      <c r="E210" s="471"/>
      <c r="F210" s="471"/>
      <c r="G210" s="471"/>
      <c r="H210" s="473"/>
      <c r="I210" s="473"/>
      <c r="J210" s="473"/>
      <c r="K210" s="473"/>
      <c r="L210" s="678"/>
      <c r="M210" s="678"/>
      <c r="N210" s="470"/>
    </row>
    <row r="211" spans="1:17" s="436" customFormat="1" ht="12.5">
      <c r="A211" s="676"/>
      <c r="B211" s="676"/>
      <c r="C211" s="676"/>
      <c r="D211" s="676"/>
      <c r="E211" s="471"/>
      <c r="F211" s="471"/>
      <c r="G211" s="471"/>
      <c r="H211" s="712"/>
      <c r="I211" s="712"/>
      <c r="J211" s="712"/>
      <c r="K211" s="712"/>
      <c r="L211" s="470"/>
      <c r="M211" s="470"/>
      <c r="N211" s="470"/>
    </row>
    <row r="212" spans="1:17" s="436" customFormat="1" ht="12.5">
      <c r="A212" s="676"/>
      <c r="B212" s="676"/>
      <c r="C212" s="676"/>
      <c r="D212" s="676"/>
      <c r="E212" s="471"/>
      <c r="F212" s="471"/>
      <c r="G212" s="471"/>
      <c r="H212" s="712"/>
      <c r="I212" s="712"/>
      <c r="J212" s="712"/>
      <c r="K212" s="712"/>
      <c r="L212" s="470"/>
      <c r="M212" s="470"/>
      <c r="N212" s="470"/>
    </row>
    <row r="213" spans="1:17" s="436" customFormat="1" ht="12.5">
      <c r="A213" s="676"/>
      <c r="B213" s="676"/>
      <c r="C213" s="676"/>
      <c r="D213" s="676"/>
      <c r="E213" s="471"/>
      <c r="F213" s="471"/>
      <c r="G213" s="471"/>
      <c r="H213" s="712"/>
      <c r="I213" s="712"/>
      <c r="J213" s="712"/>
      <c r="K213" s="712"/>
      <c r="L213" s="470"/>
      <c r="M213" s="470"/>
      <c r="N213" s="470"/>
    </row>
    <row r="214" spans="1:17" s="436" customFormat="1" ht="12.5">
      <c r="A214" s="676"/>
      <c r="B214" s="676"/>
      <c r="C214" s="676"/>
      <c r="D214" s="676"/>
      <c r="E214" s="472"/>
      <c r="F214" s="472"/>
      <c r="G214" s="472"/>
      <c r="H214" s="712"/>
      <c r="I214" s="712"/>
      <c r="J214" s="712"/>
      <c r="K214" s="712"/>
      <c r="L214" s="470"/>
      <c r="M214" s="470"/>
      <c r="N214" s="470"/>
    </row>
    <row r="215" spans="1:17" s="436" customFormat="1" ht="12.5">
      <c r="A215" s="676"/>
      <c r="B215" s="676"/>
      <c r="C215" s="676"/>
      <c r="D215" s="676"/>
      <c r="E215" s="472"/>
      <c r="F215" s="472"/>
      <c r="G215" s="472"/>
      <c r="H215" s="712"/>
      <c r="I215" s="712"/>
      <c r="J215" s="712"/>
      <c r="K215" s="712"/>
      <c r="L215" s="470"/>
      <c r="M215" s="470"/>
      <c r="N215" s="470"/>
    </row>
    <row r="216" spans="1:17" s="436" customFormat="1" ht="14">
      <c r="A216" s="676"/>
      <c r="B216" s="676"/>
      <c r="C216" s="676"/>
      <c r="D216" s="676"/>
      <c r="E216" s="473"/>
      <c r="F216" s="473"/>
      <c r="G216" s="473"/>
      <c r="H216" s="712"/>
      <c r="I216" s="712"/>
      <c r="J216" s="712"/>
      <c r="K216" s="712"/>
      <c r="L216" s="470"/>
      <c r="M216" s="470"/>
      <c r="N216" s="470"/>
    </row>
    <row r="217" spans="1:17" s="436" customFormat="1" ht="14">
      <c r="A217" s="676"/>
      <c r="B217" s="676"/>
      <c r="C217" s="676"/>
      <c r="D217" s="676"/>
      <c r="E217" s="473"/>
      <c r="F217" s="473"/>
      <c r="G217" s="473"/>
      <c r="H217" s="712"/>
      <c r="I217" s="712"/>
      <c r="J217" s="712"/>
      <c r="K217" s="712"/>
      <c r="L217" s="470"/>
      <c r="M217" s="470"/>
      <c r="N217" s="470"/>
    </row>
    <row r="218" spans="1:17" s="436" customFormat="1" ht="12.5">
      <c r="A218" s="676"/>
      <c r="B218" s="676"/>
      <c r="C218" s="676"/>
      <c r="D218" s="676"/>
      <c r="E218" s="474"/>
      <c r="F218" s="474"/>
      <c r="G218" s="474"/>
      <c r="H218" s="712"/>
      <c r="I218" s="712"/>
      <c r="J218" s="712"/>
      <c r="K218" s="712"/>
      <c r="L218" s="470"/>
      <c r="M218" s="470"/>
      <c r="N218" s="470"/>
    </row>
    <row r="219" spans="1:17" s="436" customFormat="1" ht="12.5">
      <c r="A219" s="676"/>
      <c r="B219" s="676"/>
      <c r="C219" s="676"/>
      <c r="D219" s="676"/>
      <c r="E219" s="472"/>
      <c r="F219" s="472"/>
      <c r="G219" s="472"/>
      <c r="H219" s="712"/>
      <c r="I219" s="712"/>
      <c r="J219" s="712"/>
      <c r="K219" s="712"/>
      <c r="L219" s="470"/>
      <c r="M219" s="470"/>
      <c r="N219" s="470"/>
    </row>
    <row r="220" spans="1:17" s="436" customFormat="1" ht="14">
      <c r="A220" s="676"/>
      <c r="B220" s="676"/>
      <c r="C220" s="676"/>
      <c r="D220" s="676"/>
      <c r="E220" s="473"/>
      <c r="F220" s="473"/>
      <c r="G220" s="473"/>
      <c r="H220" s="712"/>
      <c r="I220" s="712"/>
      <c r="J220" s="712"/>
      <c r="K220" s="712"/>
      <c r="L220" s="470"/>
      <c r="M220" s="470"/>
      <c r="N220" s="470"/>
    </row>
    <row r="221" spans="1:17" s="436" customFormat="1" ht="12.5">
      <c r="A221" s="676"/>
      <c r="B221" s="676"/>
      <c r="C221" s="676"/>
      <c r="D221" s="676"/>
      <c r="E221" s="472"/>
      <c r="F221" s="472"/>
      <c r="G221" s="472"/>
      <c r="H221" s="712"/>
      <c r="I221" s="712"/>
      <c r="J221" s="712"/>
      <c r="K221" s="712"/>
      <c r="L221" s="470"/>
      <c r="M221" s="470"/>
      <c r="N221" s="470"/>
    </row>
    <row r="222" spans="1:17" s="436" customFormat="1" ht="14">
      <c r="A222" s="676"/>
      <c r="B222" s="676"/>
      <c r="C222" s="676"/>
      <c r="D222" s="676"/>
      <c r="E222" s="440"/>
      <c r="F222" s="440"/>
      <c r="G222" s="440"/>
      <c r="H222" s="712"/>
      <c r="I222" s="712"/>
      <c r="J222" s="712"/>
      <c r="K222" s="712"/>
      <c r="L222" s="470"/>
      <c r="M222" s="470"/>
      <c r="N222" s="470"/>
    </row>
    <row r="223" spans="1:17" s="436" customFormat="1" ht="15">
      <c r="A223" s="676"/>
      <c r="B223" s="676"/>
      <c r="C223" s="676"/>
      <c r="D223" s="676"/>
      <c r="E223" s="442"/>
      <c r="F223" s="442"/>
      <c r="G223" s="442"/>
      <c r="H223" s="713"/>
      <c r="I223" s="713"/>
      <c r="J223" s="713"/>
      <c r="K223" s="713"/>
      <c r="L223" s="679"/>
      <c r="M223" s="679"/>
      <c r="N223" s="589"/>
    </row>
    <row r="224" spans="1:17" s="436" customFormat="1">
      <c r="A224" s="676"/>
      <c r="B224" s="676"/>
      <c r="C224" s="676"/>
      <c r="D224" s="676"/>
      <c r="E224" s="443"/>
      <c r="F224" s="443"/>
      <c r="G224" s="443"/>
      <c r="H224" s="714"/>
      <c r="I224" s="714"/>
      <c r="J224" s="714"/>
      <c r="K224" s="714"/>
      <c r="L224" s="679"/>
      <c r="M224" s="679"/>
      <c r="N224" s="589"/>
    </row>
    <row r="225" spans="1:14" s="436" customFormat="1" ht="15">
      <c r="A225" s="676"/>
      <c r="B225" s="676"/>
      <c r="C225" s="676"/>
      <c r="D225" s="676"/>
      <c r="E225" s="442"/>
      <c r="F225" s="442"/>
      <c r="G225" s="442"/>
      <c r="H225" s="713"/>
      <c r="I225" s="713"/>
      <c r="J225" s="713"/>
      <c r="K225" s="713"/>
      <c r="L225" s="679"/>
      <c r="M225" s="679"/>
      <c r="N225" s="589"/>
    </row>
    <row r="226" spans="1:14" s="436" customFormat="1">
      <c r="A226" s="676"/>
      <c r="B226" s="676"/>
      <c r="C226" s="676"/>
      <c r="D226" s="676"/>
      <c r="E226" s="446"/>
      <c r="F226" s="446"/>
      <c r="G226" s="446"/>
      <c r="H226" s="715"/>
      <c r="I226" s="715"/>
      <c r="J226" s="715"/>
      <c r="K226" s="715"/>
      <c r="L226" s="679"/>
      <c r="M226" s="679"/>
      <c r="N226" s="589"/>
    </row>
    <row r="227" spans="1:14" s="436" customFormat="1">
      <c r="A227" s="676"/>
      <c r="B227" s="676"/>
      <c r="C227" s="676"/>
      <c r="D227" s="676"/>
      <c r="E227" s="680"/>
      <c r="F227" s="680"/>
      <c r="G227" s="680"/>
      <c r="H227" s="715"/>
      <c r="I227" s="715"/>
      <c r="J227" s="715"/>
      <c r="K227" s="715"/>
      <c r="L227" s="679"/>
      <c r="M227" s="679"/>
      <c r="N227" s="589"/>
    </row>
    <row r="228" spans="1:14" s="436" customFormat="1">
      <c r="A228" s="676"/>
      <c r="B228" s="676"/>
      <c r="C228" s="676"/>
      <c r="D228" s="676"/>
      <c r="E228" s="680"/>
      <c r="F228" s="680"/>
      <c r="G228" s="680"/>
      <c r="H228" s="715"/>
      <c r="I228" s="715"/>
      <c r="J228" s="715"/>
      <c r="K228" s="715"/>
      <c r="L228" s="679"/>
      <c r="M228" s="679"/>
      <c r="N228" s="589"/>
    </row>
    <row r="229" spans="1:14" s="436" customFormat="1">
      <c r="A229" s="676"/>
      <c r="B229" s="676"/>
      <c r="C229" s="676"/>
      <c r="D229" s="676"/>
      <c r="E229" s="681"/>
      <c r="F229" s="681"/>
      <c r="G229" s="681"/>
      <c r="H229" s="716"/>
      <c r="I229" s="716"/>
      <c r="J229" s="716"/>
      <c r="K229" s="716"/>
      <c r="L229" s="679"/>
      <c r="M229" s="679"/>
      <c r="N229" s="589"/>
    </row>
    <row r="230" spans="1:14" s="436" customFormat="1">
      <c r="A230" s="676"/>
      <c r="B230" s="676"/>
      <c r="C230" s="676"/>
      <c r="D230" s="676"/>
      <c r="E230" s="681"/>
      <c r="F230" s="681"/>
      <c r="G230" s="681"/>
      <c r="H230" s="716"/>
      <c r="I230" s="716"/>
      <c r="J230" s="716"/>
      <c r="K230" s="716"/>
      <c r="L230" s="679"/>
      <c r="M230" s="679"/>
      <c r="N230" s="589"/>
    </row>
    <row r="231" spans="1:14" s="436" customFormat="1">
      <c r="A231" s="676"/>
      <c r="B231" s="676"/>
      <c r="C231" s="676"/>
      <c r="D231" s="676"/>
      <c r="E231" s="682"/>
      <c r="F231" s="682"/>
      <c r="G231" s="682"/>
      <c r="H231" s="717"/>
      <c r="I231" s="717"/>
      <c r="J231" s="717"/>
      <c r="K231" s="717"/>
      <c r="L231" s="679"/>
      <c r="M231" s="679"/>
      <c r="N231" s="589"/>
    </row>
    <row r="232" spans="1:14" s="436" customFormat="1">
      <c r="A232" s="676"/>
      <c r="B232" s="676"/>
      <c r="C232" s="676"/>
      <c r="D232" s="676"/>
      <c r="E232" s="682"/>
      <c r="F232" s="682"/>
      <c r="G232" s="682"/>
      <c r="H232" s="717"/>
      <c r="I232" s="717"/>
      <c r="J232" s="717"/>
      <c r="K232" s="717"/>
      <c r="L232" s="679"/>
      <c r="M232" s="679"/>
      <c r="N232" s="589"/>
    </row>
    <row r="233" spans="1:14" s="436" customFormat="1" ht="15">
      <c r="A233" s="676"/>
      <c r="B233" s="676"/>
      <c r="C233" s="676"/>
      <c r="D233" s="676"/>
      <c r="E233" s="683"/>
      <c r="F233" s="683"/>
      <c r="G233" s="683"/>
      <c r="H233" s="717"/>
      <c r="I233" s="717"/>
      <c r="J233" s="717"/>
      <c r="K233" s="717"/>
      <c r="L233" s="679"/>
      <c r="M233" s="679"/>
      <c r="N233" s="589"/>
    </row>
    <row r="234" spans="1:14" s="436" customFormat="1">
      <c r="A234" s="676"/>
      <c r="B234" s="676"/>
      <c r="C234" s="676"/>
      <c r="D234" s="676"/>
      <c r="E234" s="682"/>
      <c r="F234" s="682"/>
      <c r="G234" s="682"/>
      <c r="H234" s="717"/>
      <c r="I234" s="717"/>
      <c r="J234" s="717"/>
      <c r="K234" s="717"/>
      <c r="L234" s="679"/>
      <c r="M234" s="679"/>
      <c r="N234" s="589"/>
    </row>
    <row r="235" spans="1:14" s="436" customFormat="1">
      <c r="A235" s="676"/>
      <c r="B235" s="676"/>
      <c r="C235" s="676"/>
      <c r="D235" s="676"/>
      <c r="E235" s="684"/>
      <c r="F235" s="684"/>
      <c r="G235" s="684"/>
      <c r="H235" s="716"/>
      <c r="I235" s="716"/>
      <c r="J235" s="716"/>
      <c r="K235" s="716"/>
      <c r="L235" s="679"/>
      <c r="M235" s="679"/>
      <c r="N235" s="589"/>
    </row>
    <row r="236" spans="1:14" s="436" customFormat="1">
      <c r="A236" s="676"/>
      <c r="B236" s="676"/>
      <c r="C236" s="676"/>
      <c r="D236" s="676"/>
      <c r="E236" s="685"/>
      <c r="F236" s="685"/>
      <c r="G236" s="685"/>
      <c r="H236" s="716"/>
      <c r="I236" s="716"/>
      <c r="J236" s="716"/>
      <c r="K236" s="716"/>
      <c r="L236" s="679"/>
      <c r="M236" s="679"/>
      <c r="N236" s="589"/>
    </row>
    <row r="237" spans="1:14" s="436" customFormat="1">
      <c r="A237" s="676"/>
      <c r="B237" s="676"/>
      <c r="C237" s="676"/>
      <c r="D237" s="676"/>
      <c r="E237" s="475"/>
      <c r="F237" s="475"/>
      <c r="G237" s="475"/>
      <c r="H237" s="716"/>
      <c r="I237" s="716"/>
      <c r="J237" s="716"/>
      <c r="K237" s="716"/>
      <c r="L237" s="679"/>
      <c r="M237" s="679"/>
      <c r="N237" s="589"/>
    </row>
    <row r="238" spans="1:14" s="436" customFormat="1">
      <c r="A238" s="676"/>
      <c r="B238" s="676"/>
      <c r="C238" s="676"/>
      <c r="D238" s="676"/>
      <c r="E238" s="475"/>
      <c r="F238" s="475"/>
      <c r="G238" s="475"/>
      <c r="H238" s="716"/>
      <c r="I238" s="716"/>
      <c r="J238" s="716"/>
      <c r="K238" s="716"/>
      <c r="L238" s="679"/>
      <c r="M238" s="679"/>
      <c r="N238" s="589"/>
    </row>
    <row r="239" spans="1:14" s="436" customFormat="1">
      <c r="A239" s="676"/>
      <c r="B239" s="676"/>
      <c r="C239" s="676"/>
      <c r="D239" s="676"/>
      <c r="E239" s="475"/>
      <c r="F239" s="475"/>
      <c r="G239" s="475"/>
      <c r="H239" s="686"/>
      <c r="I239" s="686"/>
      <c r="J239" s="686"/>
      <c r="K239" s="686"/>
      <c r="L239" s="686"/>
      <c r="M239" s="686"/>
      <c r="N239" s="589"/>
    </row>
    <row r="240" spans="1:14" s="436" customFormat="1">
      <c r="A240" s="676"/>
      <c r="B240" s="676"/>
      <c r="C240" s="676"/>
      <c r="D240" s="676"/>
      <c r="E240" s="687"/>
      <c r="F240" s="687"/>
      <c r="G240" s="687"/>
      <c r="H240" s="686"/>
      <c r="I240" s="686"/>
      <c r="J240" s="686"/>
      <c r="K240" s="686"/>
      <c r="L240" s="686"/>
      <c r="M240" s="686"/>
      <c r="N240" s="589"/>
    </row>
    <row r="241" spans="1:14" s="436" customFormat="1">
      <c r="A241" s="676"/>
      <c r="B241" s="676"/>
      <c r="C241" s="676"/>
      <c r="D241" s="676"/>
      <c r="E241" s="687"/>
      <c r="F241" s="687"/>
      <c r="G241" s="687"/>
      <c r="H241" s="686"/>
      <c r="I241" s="686"/>
      <c r="J241" s="686"/>
      <c r="K241" s="686"/>
      <c r="L241" s="686"/>
      <c r="M241" s="686"/>
      <c r="N241" s="589"/>
    </row>
    <row r="242" spans="1:14" s="436" customFormat="1">
      <c r="A242" s="676"/>
      <c r="B242" s="676"/>
      <c r="C242" s="676"/>
      <c r="D242" s="676"/>
      <c r="E242" s="687"/>
      <c r="F242" s="687"/>
      <c r="G242" s="687"/>
      <c r="H242" s="686"/>
      <c r="I242" s="686"/>
      <c r="J242" s="686"/>
      <c r="K242" s="686"/>
      <c r="L242" s="686"/>
      <c r="M242" s="686"/>
      <c r="N242" s="589"/>
    </row>
    <row r="243" spans="1:14" s="436" customFormat="1">
      <c r="A243" s="676"/>
      <c r="B243" s="676"/>
      <c r="C243" s="676"/>
      <c r="D243" s="676"/>
      <c r="E243" s="476"/>
      <c r="F243" s="476"/>
      <c r="G243" s="476"/>
      <c r="H243" s="718"/>
      <c r="I243" s="718"/>
      <c r="J243" s="718"/>
      <c r="K243" s="718"/>
      <c r="L243" s="686"/>
      <c r="M243" s="686"/>
      <c r="N243" s="589"/>
    </row>
    <row r="244" spans="1:14" s="436" customFormat="1">
      <c r="A244" s="676"/>
      <c r="B244" s="676"/>
      <c r="C244" s="676"/>
      <c r="D244" s="676"/>
      <c r="E244" s="476"/>
      <c r="F244" s="476"/>
      <c r="G244" s="476"/>
      <c r="H244" s="718"/>
      <c r="I244" s="718"/>
      <c r="J244" s="718"/>
      <c r="K244" s="718"/>
      <c r="L244" s="686"/>
      <c r="M244" s="686"/>
      <c r="N244" s="589"/>
    </row>
    <row r="245" spans="1:14" s="436" customFormat="1">
      <c r="A245" s="676"/>
      <c r="B245" s="676"/>
      <c r="C245" s="676"/>
      <c r="D245" s="676"/>
      <c r="E245" s="476"/>
      <c r="F245" s="476"/>
      <c r="G245" s="476"/>
      <c r="H245" s="718"/>
      <c r="I245" s="718"/>
      <c r="J245" s="718"/>
      <c r="K245" s="718"/>
      <c r="L245" s="686"/>
      <c r="M245" s="686"/>
      <c r="N245" s="589"/>
    </row>
    <row r="246" spans="1:14" s="436" customFormat="1">
      <c r="A246" s="676"/>
      <c r="B246" s="676"/>
      <c r="C246" s="676"/>
      <c r="D246" s="676"/>
      <c r="E246" s="476"/>
      <c r="F246" s="476"/>
      <c r="G246" s="476"/>
      <c r="H246" s="718"/>
      <c r="I246" s="718"/>
      <c r="J246" s="718"/>
      <c r="K246" s="718"/>
      <c r="L246" s="686"/>
      <c r="M246" s="686"/>
      <c r="N246" s="589"/>
    </row>
    <row r="247" spans="1:14" s="436" customFormat="1">
      <c r="A247" s="676"/>
      <c r="B247" s="676"/>
      <c r="C247" s="676"/>
      <c r="D247" s="676"/>
      <c r="E247" s="476"/>
      <c r="F247" s="476"/>
      <c r="G247" s="476"/>
      <c r="H247" s="718"/>
      <c r="I247" s="718"/>
      <c r="J247" s="718"/>
      <c r="K247" s="718"/>
      <c r="L247" s="686"/>
      <c r="M247" s="686"/>
      <c r="N247" s="589"/>
    </row>
    <row r="248" spans="1:14" s="436" customFormat="1">
      <c r="A248" s="676"/>
      <c r="B248" s="676"/>
      <c r="C248" s="676"/>
      <c r="D248" s="676"/>
      <c r="E248" s="476"/>
      <c r="F248" s="476"/>
      <c r="G248" s="476"/>
      <c r="H248" s="718"/>
      <c r="I248" s="718"/>
      <c r="J248" s="718"/>
      <c r="K248" s="718"/>
      <c r="L248" s="686"/>
      <c r="M248" s="686"/>
      <c r="N248" s="589"/>
    </row>
    <row r="249" spans="1:14" s="436" customFormat="1">
      <c r="A249" s="676"/>
      <c r="B249" s="676"/>
      <c r="C249" s="676"/>
      <c r="D249" s="676"/>
      <c r="E249" s="476"/>
      <c r="F249" s="476"/>
      <c r="G249" s="476"/>
      <c r="H249" s="718"/>
      <c r="I249" s="718"/>
      <c r="J249" s="718"/>
      <c r="K249" s="718"/>
      <c r="L249" s="686"/>
      <c r="M249" s="686"/>
      <c r="N249" s="589"/>
    </row>
    <row r="250" spans="1:14" s="436" customFormat="1">
      <c r="A250" s="676"/>
      <c r="B250" s="676"/>
      <c r="C250" s="676"/>
      <c r="D250" s="676"/>
      <c r="E250" s="476"/>
      <c r="F250" s="476"/>
      <c r="G250" s="476"/>
      <c r="H250" s="718"/>
      <c r="I250" s="718"/>
      <c r="J250" s="718"/>
      <c r="K250" s="718"/>
      <c r="L250" s="686"/>
      <c r="M250" s="686"/>
      <c r="N250" s="589"/>
    </row>
    <row r="251" spans="1:14" s="436" customFormat="1" ht="15">
      <c r="A251" s="676"/>
      <c r="B251" s="676"/>
      <c r="C251" s="676"/>
      <c r="D251" s="676"/>
      <c r="E251" s="477"/>
      <c r="F251" s="477"/>
      <c r="G251" s="477"/>
      <c r="H251" s="718"/>
      <c r="I251" s="718"/>
      <c r="J251" s="718"/>
      <c r="K251" s="718"/>
      <c r="L251" s="686"/>
      <c r="M251" s="686"/>
      <c r="N251" s="589"/>
    </row>
    <row r="252" spans="1:14" s="436" customFormat="1">
      <c r="A252" s="676"/>
      <c r="B252" s="676"/>
      <c r="C252" s="676"/>
      <c r="D252" s="676"/>
      <c r="E252" s="478"/>
      <c r="F252" s="478"/>
      <c r="G252" s="478"/>
      <c r="H252" s="718"/>
      <c r="I252" s="718"/>
      <c r="J252" s="718"/>
      <c r="K252" s="718"/>
      <c r="L252" s="686"/>
      <c r="M252" s="686"/>
      <c r="N252" s="589"/>
    </row>
    <row r="253" spans="1:14" s="436" customFormat="1">
      <c r="A253" s="676"/>
      <c r="B253" s="676"/>
      <c r="C253" s="676"/>
      <c r="D253" s="676"/>
      <c r="E253" s="476"/>
      <c r="F253" s="476"/>
      <c r="G253" s="476"/>
      <c r="H253" s="718"/>
      <c r="I253" s="718"/>
      <c r="J253" s="718"/>
      <c r="K253" s="718"/>
      <c r="L253" s="686"/>
      <c r="M253" s="686"/>
      <c r="N253" s="589"/>
    </row>
    <row r="254" spans="1:14" s="436" customFormat="1" ht="15">
      <c r="A254" s="676"/>
      <c r="B254" s="676"/>
      <c r="C254" s="676"/>
      <c r="D254" s="676"/>
      <c r="E254" s="477"/>
      <c r="F254" s="477"/>
      <c r="G254" s="477"/>
      <c r="H254" s="718"/>
      <c r="I254" s="718"/>
      <c r="J254" s="718"/>
      <c r="K254" s="718"/>
      <c r="L254" s="686"/>
      <c r="M254" s="686"/>
      <c r="N254" s="589"/>
    </row>
    <row r="255" spans="1:14" s="436" customFormat="1">
      <c r="A255" s="676"/>
      <c r="B255" s="676"/>
      <c r="C255" s="676"/>
      <c r="D255" s="676"/>
      <c r="E255" s="476"/>
      <c r="F255" s="476"/>
      <c r="G255" s="476"/>
      <c r="H255" s="718"/>
      <c r="I255" s="718"/>
      <c r="J255" s="718"/>
      <c r="K255" s="718"/>
      <c r="L255" s="686"/>
      <c r="M255" s="686"/>
      <c r="N255" s="589"/>
    </row>
    <row r="256" spans="1:14" s="436" customFormat="1" ht="15">
      <c r="A256" s="676"/>
      <c r="B256" s="676"/>
      <c r="C256" s="676"/>
      <c r="D256" s="676"/>
      <c r="E256" s="477"/>
      <c r="F256" s="477"/>
      <c r="G256" s="477"/>
      <c r="H256" s="718"/>
      <c r="I256" s="718"/>
      <c r="J256" s="718"/>
      <c r="K256" s="718"/>
      <c r="L256" s="686"/>
      <c r="M256" s="686"/>
      <c r="N256" s="589"/>
    </row>
    <row r="257" spans="1:14" s="436" customFormat="1" ht="15">
      <c r="A257" s="676"/>
      <c r="B257" s="676"/>
      <c r="C257" s="676"/>
      <c r="D257" s="676"/>
      <c r="E257" s="467"/>
      <c r="F257" s="467"/>
      <c r="G257" s="467"/>
      <c r="H257" s="718"/>
      <c r="I257" s="718"/>
      <c r="J257" s="718"/>
      <c r="K257" s="718"/>
      <c r="L257" s="686"/>
      <c r="M257" s="686"/>
      <c r="N257" s="589"/>
    </row>
    <row r="258" spans="1:14" s="436" customFormat="1" ht="15">
      <c r="A258" s="676"/>
      <c r="B258" s="676"/>
      <c r="C258" s="676"/>
      <c r="D258" s="676"/>
      <c r="E258" s="467"/>
      <c r="F258" s="467"/>
      <c r="G258" s="467"/>
      <c r="H258" s="718"/>
      <c r="I258" s="718"/>
      <c r="J258" s="718"/>
      <c r="K258" s="718"/>
      <c r="L258" s="686"/>
      <c r="M258" s="686"/>
      <c r="N258" s="589"/>
    </row>
    <row r="259" spans="1:14" s="436" customFormat="1" ht="15">
      <c r="A259" s="676"/>
      <c r="B259" s="676"/>
      <c r="C259" s="676"/>
      <c r="D259" s="676"/>
      <c r="E259" s="467"/>
      <c r="F259" s="467"/>
      <c r="G259" s="467"/>
      <c r="H259" s="718"/>
      <c r="I259" s="718"/>
      <c r="J259" s="718"/>
      <c r="K259" s="718"/>
      <c r="L259" s="686"/>
      <c r="M259" s="686"/>
      <c r="N259" s="589"/>
    </row>
    <row r="260" spans="1:14" s="436" customFormat="1" ht="15">
      <c r="A260" s="676"/>
      <c r="B260" s="676"/>
      <c r="C260" s="676"/>
      <c r="D260" s="676"/>
      <c r="E260" s="467"/>
      <c r="F260" s="467"/>
      <c r="G260" s="467"/>
      <c r="H260" s="718"/>
      <c r="I260" s="718"/>
      <c r="J260" s="718"/>
      <c r="K260" s="718"/>
      <c r="L260" s="686"/>
      <c r="M260" s="686"/>
      <c r="N260" s="589"/>
    </row>
    <row r="261" spans="1:14" s="436" customFormat="1">
      <c r="A261" s="676"/>
      <c r="B261" s="676"/>
      <c r="C261" s="676"/>
      <c r="D261" s="676"/>
      <c r="E261" s="686"/>
      <c r="F261" s="686"/>
      <c r="G261" s="686"/>
      <c r="H261" s="686"/>
      <c r="I261" s="686"/>
      <c r="J261" s="686"/>
      <c r="K261" s="686"/>
      <c r="L261" s="686"/>
      <c r="M261" s="686"/>
      <c r="N261" s="589"/>
    </row>
    <row r="262" spans="1:14" s="436" customFormat="1">
      <c r="A262" s="676"/>
      <c r="B262" s="676"/>
      <c r="C262" s="676"/>
      <c r="D262" s="676"/>
      <c r="E262" s="686"/>
      <c r="F262" s="686"/>
      <c r="G262" s="686"/>
      <c r="H262" s="686"/>
      <c r="I262" s="686"/>
      <c r="J262" s="686"/>
      <c r="K262" s="686"/>
      <c r="L262" s="686"/>
      <c r="M262" s="686"/>
      <c r="N262" s="589"/>
    </row>
    <row r="263" spans="1:14" s="436" customFormat="1">
      <c r="A263" s="676"/>
      <c r="B263" s="676"/>
      <c r="C263" s="676"/>
      <c r="D263" s="676"/>
      <c r="E263" s="475"/>
      <c r="F263" s="475"/>
      <c r="G263" s="475"/>
      <c r="H263" s="686"/>
      <c r="I263" s="686"/>
      <c r="J263" s="686"/>
      <c r="K263" s="686"/>
      <c r="L263" s="686"/>
      <c r="M263" s="686"/>
      <c r="N263" s="589"/>
    </row>
    <row r="264" spans="1:14" s="436" customFormat="1">
      <c r="A264" s="676"/>
      <c r="B264" s="676"/>
      <c r="C264" s="676"/>
      <c r="D264" s="676"/>
      <c r="E264" s="475"/>
      <c r="F264" s="475"/>
      <c r="G264" s="475"/>
      <c r="H264" s="686"/>
      <c r="I264" s="686"/>
      <c r="J264" s="686"/>
      <c r="K264" s="686"/>
      <c r="L264" s="686"/>
      <c r="M264" s="686"/>
      <c r="N264" s="589"/>
    </row>
    <row r="265" spans="1:14" s="436" customFormat="1">
      <c r="A265" s="676"/>
      <c r="B265" s="676"/>
      <c r="C265" s="676"/>
      <c r="D265" s="676"/>
      <c r="E265" s="475"/>
      <c r="F265" s="475"/>
      <c r="G265" s="475"/>
      <c r="H265" s="686"/>
      <c r="I265" s="686"/>
      <c r="J265" s="686"/>
      <c r="K265" s="686"/>
      <c r="L265" s="686"/>
      <c r="M265" s="686"/>
      <c r="N265" s="589"/>
    </row>
    <row r="266" spans="1:14" s="436" customFormat="1">
      <c r="A266" s="676"/>
      <c r="B266" s="676"/>
      <c r="C266" s="676"/>
      <c r="D266" s="676"/>
      <c r="E266" s="688"/>
      <c r="F266" s="688"/>
      <c r="G266" s="688"/>
      <c r="H266" s="686"/>
      <c r="I266" s="686"/>
      <c r="J266" s="686"/>
      <c r="K266" s="686"/>
      <c r="L266" s="686"/>
      <c r="M266" s="686"/>
      <c r="N266" s="589"/>
    </row>
    <row r="267" spans="1:14" s="436" customFormat="1">
      <c r="A267" s="676"/>
      <c r="B267" s="676"/>
      <c r="C267" s="676"/>
      <c r="D267" s="676"/>
      <c r="E267" s="470"/>
      <c r="F267" s="470"/>
      <c r="G267" s="470"/>
      <c r="H267" s="709"/>
      <c r="I267" s="709"/>
      <c r="J267" s="709"/>
      <c r="K267" s="709"/>
      <c r="L267" s="686"/>
      <c r="M267" s="686"/>
      <c r="N267" s="589"/>
    </row>
    <row r="268" spans="1:14" s="436" customFormat="1">
      <c r="A268" s="676"/>
      <c r="B268" s="676"/>
      <c r="C268" s="676"/>
      <c r="D268" s="676"/>
      <c r="E268" s="470"/>
      <c r="F268" s="470"/>
      <c r="G268" s="470"/>
      <c r="H268" s="709"/>
      <c r="I268" s="709"/>
      <c r="J268" s="709"/>
      <c r="K268" s="709"/>
      <c r="L268" s="686"/>
      <c r="M268" s="686"/>
      <c r="N268" s="589"/>
    </row>
    <row r="269" spans="1:14" s="436" customFormat="1">
      <c r="A269" s="676"/>
      <c r="B269" s="676"/>
      <c r="C269" s="676"/>
      <c r="D269" s="676"/>
      <c r="E269" s="470"/>
      <c r="F269" s="470"/>
      <c r="G269" s="470"/>
      <c r="H269" s="709"/>
      <c r="I269" s="709"/>
      <c r="J269" s="709"/>
      <c r="K269" s="709"/>
      <c r="L269" s="686"/>
      <c r="M269" s="686"/>
      <c r="N269" s="589"/>
    </row>
    <row r="270" spans="1:14" s="436" customFormat="1">
      <c r="A270" s="676"/>
      <c r="B270" s="676"/>
      <c r="C270" s="676"/>
      <c r="D270" s="676"/>
      <c r="E270" s="471"/>
      <c r="F270" s="471"/>
      <c r="G270" s="471"/>
      <c r="H270" s="719"/>
      <c r="I270" s="719"/>
      <c r="J270" s="719"/>
      <c r="K270" s="719"/>
      <c r="L270" s="686"/>
      <c r="M270" s="686"/>
      <c r="N270" s="589"/>
    </row>
    <row r="271" spans="1:14" s="436" customFormat="1">
      <c r="A271" s="676"/>
      <c r="B271" s="676"/>
      <c r="C271" s="676"/>
      <c r="D271" s="676"/>
      <c r="E271" s="471"/>
      <c r="F271" s="471"/>
      <c r="G271" s="471"/>
      <c r="H271" s="719"/>
      <c r="I271" s="719"/>
      <c r="J271" s="719"/>
      <c r="K271" s="719"/>
      <c r="L271" s="686"/>
      <c r="M271" s="686"/>
      <c r="N271" s="589"/>
    </row>
    <row r="272" spans="1:14" s="436" customFormat="1">
      <c r="A272" s="676"/>
      <c r="B272" s="676"/>
      <c r="C272" s="676"/>
      <c r="D272" s="676"/>
      <c r="E272" s="471"/>
      <c r="F272" s="471"/>
      <c r="G272" s="471"/>
      <c r="H272" s="719"/>
      <c r="I272" s="719"/>
      <c r="J272" s="719"/>
      <c r="K272" s="719"/>
      <c r="L272" s="686"/>
      <c r="M272" s="686"/>
      <c r="N272" s="589"/>
    </row>
    <row r="273" spans="1:14" s="436" customFormat="1">
      <c r="A273" s="676"/>
      <c r="B273" s="676"/>
      <c r="C273" s="676"/>
      <c r="D273" s="676"/>
      <c r="E273" s="471"/>
      <c r="F273" s="471"/>
      <c r="G273" s="471"/>
      <c r="H273" s="719"/>
      <c r="I273" s="719"/>
      <c r="J273" s="719"/>
      <c r="K273" s="719"/>
      <c r="L273" s="686"/>
      <c r="M273" s="686"/>
      <c r="N273" s="589"/>
    </row>
    <row r="274" spans="1:14" s="436" customFormat="1">
      <c r="A274" s="676"/>
      <c r="B274" s="676"/>
      <c r="C274" s="676"/>
      <c r="D274" s="676"/>
      <c r="E274" s="471"/>
      <c r="F274" s="471"/>
      <c r="G274" s="471"/>
      <c r="H274" s="719"/>
      <c r="I274" s="719"/>
      <c r="J274" s="719"/>
      <c r="K274" s="719"/>
      <c r="L274" s="686"/>
      <c r="M274" s="686"/>
      <c r="N274" s="589"/>
    </row>
    <row r="275" spans="1:14" s="436" customFormat="1">
      <c r="A275" s="676"/>
      <c r="B275" s="676"/>
      <c r="C275" s="676"/>
      <c r="D275" s="676"/>
      <c r="E275" s="472"/>
      <c r="F275" s="472"/>
      <c r="G275" s="472"/>
      <c r="H275" s="719"/>
      <c r="I275" s="719"/>
      <c r="J275" s="719"/>
      <c r="K275" s="719"/>
      <c r="L275" s="686"/>
      <c r="M275" s="686"/>
      <c r="N275" s="589"/>
    </row>
    <row r="276" spans="1:14" s="436" customFormat="1">
      <c r="A276" s="676"/>
      <c r="B276" s="676"/>
      <c r="C276" s="676"/>
      <c r="D276" s="676"/>
      <c r="E276" s="472"/>
      <c r="F276" s="472"/>
      <c r="G276" s="472"/>
      <c r="H276" s="719"/>
      <c r="I276" s="719"/>
      <c r="J276" s="719"/>
      <c r="K276" s="719"/>
      <c r="L276" s="686"/>
      <c r="M276" s="686"/>
      <c r="N276" s="589"/>
    </row>
    <row r="277" spans="1:14" s="436" customFormat="1" ht="15">
      <c r="A277" s="676"/>
      <c r="B277" s="676"/>
      <c r="C277" s="676"/>
      <c r="D277" s="676"/>
      <c r="E277" s="473"/>
      <c r="F277" s="473"/>
      <c r="G277" s="473"/>
      <c r="H277" s="719"/>
      <c r="I277" s="719"/>
      <c r="J277" s="719"/>
      <c r="K277" s="719"/>
      <c r="L277" s="686"/>
      <c r="M277" s="686"/>
      <c r="N277" s="589"/>
    </row>
    <row r="278" spans="1:14" s="436" customFormat="1" ht="15">
      <c r="A278" s="676"/>
      <c r="B278" s="676"/>
      <c r="C278" s="676"/>
      <c r="D278" s="676"/>
      <c r="E278" s="473"/>
      <c r="F278" s="473"/>
      <c r="G278" s="473"/>
      <c r="H278" s="719"/>
      <c r="I278" s="719"/>
      <c r="J278" s="719"/>
      <c r="K278" s="719"/>
      <c r="L278" s="686"/>
      <c r="M278" s="686"/>
      <c r="N278" s="589"/>
    </row>
    <row r="279" spans="1:14" s="436" customFormat="1">
      <c r="A279" s="676"/>
      <c r="B279" s="676"/>
      <c r="C279" s="676"/>
      <c r="D279" s="676"/>
      <c r="E279" s="474"/>
      <c r="F279" s="474"/>
      <c r="G279" s="441"/>
      <c r="H279" s="719"/>
      <c r="I279" s="719"/>
      <c r="J279" s="719"/>
      <c r="K279" s="719"/>
      <c r="L279" s="686"/>
      <c r="M279" s="686"/>
      <c r="N279" s="589"/>
    </row>
    <row r="280" spans="1:14" s="436" customFormat="1">
      <c r="A280" s="676"/>
      <c r="B280" s="676"/>
      <c r="C280" s="676"/>
      <c r="D280" s="676"/>
      <c r="E280" s="472"/>
      <c r="F280" s="472"/>
      <c r="G280" s="439"/>
      <c r="H280" s="719"/>
      <c r="I280" s="719"/>
      <c r="J280" s="719"/>
      <c r="K280" s="719"/>
      <c r="L280" s="686"/>
      <c r="M280" s="686"/>
      <c r="N280" s="589"/>
    </row>
    <row r="281" spans="1:14" s="436" customFormat="1" ht="15">
      <c r="A281" s="676"/>
      <c r="B281" s="676"/>
      <c r="C281" s="676"/>
      <c r="D281" s="676"/>
      <c r="E281" s="473"/>
      <c r="F281" s="473"/>
      <c r="G281" s="440"/>
      <c r="H281" s="719"/>
      <c r="I281" s="719"/>
      <c r="J281" s="719"/>
      <c r="K281" s="719"/>
      <c r="L281" s="686"/>
      <c r="M281" s="686"/>
      <c r="N281" s="589"/>
    </row>
    <row r="282" spans="1:14" s="436" customFormat="1">
      <c r="A282" s="676"/>
      <c r="B282" s="676"/>
      <c r="C282" s="676"/>
      <c r="D282" s="676"/>
      <c r="E282" s="472"/>
      <c r="F282" s="472"/>
      <c r="G282" s="472"/>
      <c r="H282" s="719"/>
      <c r="I282" s="719"/>
      <c r="J282" s="719"/>
      <c r="K282" s="719"/>
      <c r="L282" s="686"/>
      <c r="M282" s="686"/>
      <c r="N282" s="589"/>
    </row>
    <row r="283" spans="1:14" s="436" customFormat="1" ht="15">
      <c r="A283" s="676"/>
      <c r="B283" s="676"/>
      <c r="C283" s="676"/>
      <c r="D283" s="676"/>
      <c r="E283" s="473"/>
      <c r="F283" s="473"/>
      <c r="G283" s="440"/>
      <c r="H283" s="719"/>
      <c r="I283" s="719"/>
      <c r="J283" s="719"/>
      <c r="K283" s="719"/>
      <c r="L283" s="686"/>
      <c r="M283" s="686"/>
      <c r="N283" s="589"/>
    </row>
    <row r="284" spans="1:14" s="436" customFormat="1" ht="15">
      <c r="A284" s="676"/>
      <c r="B284" s="676"/>
      <c r="C284" s="676"/>
      <c r="D284" s="676"/>
      <c r="E284" s="480"/>
      <c r="F284" s="480"/>
      <c r="G284" s="442"/>
      <c r="H284" s="709"/>
      <c r="I284" s="709"/>
      <c r="J284" s="709"/>
      <c r="K284" s="709"/>
      <c r="L284" s="686"/>
      <c r="M284" s="686"/>
      <c r="N284" s="589"/>
    </row>
    <row r="285" spans="1:14" s="436" customFormat="1">
      <c r="A285" s="676"/>
      <c r="B285" s="676"/>
      <c r="C285" s="676"/>
      <c r="D285" s="676"/>
      <c r="E285" s="481"/>
      <c r="F285" s="481"/>
      <c r="G285" s="443"/>
      <c r="H285" s="720"/>
      <c r="I285" s="720"/>
      <c r="J285" s="720"/>
      <c r="K285" s="720"/>
      <c r="L285" s="686"/>
      <c r="M285" s="686"/>
      <c r="N285" s="589"/>
    </row>
    <row r="286" spans="1:14" s="436" customFormat="1" ht="15">
      <c r="A286" s="676"/>
      <c r="B286" s="676"/>
      <c r="C286" s="676"/>
      <c r="D286" s="676"/>
      <c r="E286" s="480"/>
      <c r="F286" s="480"/>
      <c r="G286" s="480"/>
      <c r="H286" s="709"/>
      <c r="I286" s="709"/>
      <c r="J286" s="709"/>
      <c r="K286" s="709"/>
      <c r="L286" s="686"/>
      <c r="M286" s="686"/>
      <c r="N286" s="589"/>
    </row>
    <row r="287" spans="1:14" s="436" customFormat="1">
      <c r="A287" s="676"/>
      <c r="B287" s="676"/>
      <c r="C287" s="676"/>
      <c r="D287" s="676"/>
      <c r="E287" s="482"/>
      <c r="F287" s="482"/>
      <c r="G287" s="482"/>
      <c r="H287" s="721"/>
      <c r="I287" s="721"/>
      <c r="J287" s="721"/>
      <c r="K287" s="721"/>
      <c r="L287" s="686"/>
      <c r="M287" s="686"/>
      <c r="N287" s="589"/>
    </row>
    <row r="288" spans="1:14" s="436" customFormat="1">
      <c r="A288" s="676"/>
      <c r="B288" s="676"/>
      <c r="C288" s="676"/>
      <c r="D288" s="676"/>
      <c r="E288" s="689"/>
      <c r="F288" s="689"/>
      <c r="G288" s="680"/>
      <c r="H288" s="721"/>
      <c r="I288" s="721"/>
      <c r="J288" s="721"/>
      <c r="K288" s="721"/>
      <c r="L288" s="686"/>
      <c r="M288" s="686"/>
      <c r="N288" s="589"/>
    </row>
    <row r="289" spans="1:14" s="436" customFormat="1">
      <c r="A289" s="676"/>
      <c r="B289" s="676"/>
      <c r="C289" s="676"/>
      <c r="D289" s="676"/>
      <c r="E289" s="689"/>
      <c r="F289" s="689"/>
      <c r="G289" s="680"/>
      <c r="H289" s="721"/>
      <c r="I289" s="721"/>
      <c r="J289" s="721"/>
      <c r="K289" s="721"/>
      <c r="L289" s="686"/>
      <c r="M289" s="686"/>
      <c r="N289" s="589"/>
    </row>
    <row r="290" spans="1:14" s="436" customFormat="1">
      <c r="A290" s="676"/>
      <c r="B290" s="676"/>
      <c r="C290" s="676"/>
      <c r="D290" s="676"/>
      <c r="E290" s="684"/>
      <c r="F290" s="684"/>
      <c r="G290" s="684"/>
      <c r="H290" s="686"/>
      <c r="I290" s="686"/>
      <c r="J290" s="686"/>
      <c r="K290" s="686"/>
      <c r="L290" s="686"/>
      <c r="M290" s="686"/>
      <c r="N290" s="589"/>
    </row>
    <row r="291" spans="1:14" s="436" customFormat="1">
      <c r="A291" s="676"/>
      <c r="B291" s="676"/>
      <c r="C291" s="676"/>
      <c r="D291" s="676"/>
      <c r="E291" s="684"/>
      <c r="F291" s="684"/>
      <c r="G291" s="684"/>
      <c r="H291" s="686"/>
      <c r="I291" s="686"/>
      <c r="J291" s="686"/>
      <c r="K291" s="686"/>
      <c r="L291" s="686"/>
      <c r="M291" s="686"/>
      <c r="N291" s="589"/>
    </row>
    <row r="292" spans="1:14" s="436" customFormat="1">
      <c r="A292" s="676"/>
      <c r="B292" s="676"/>
      <c r="C292" s="676"/>
      <c r="D292" s="676"/>
      <c r="E292" s="685"/>
      <c r="F292" s="685"/>
      <c r="G292" s="685"/>
      <c r="H292" s="686"/>
      <c r="I292" s="686"/>
      <c r="J292" s="686"/>
      <c r="K292" s="686"/>
      <c r="L292" s="686"/>
      <c r="M292" s="686"/>
      <c r="N292" s="589"/>
    </row>
    <row r="293" spans="1:14" s="436" customFormat="1">
      <c r="A293" s="676"/>
      <c r="B293" s="676"/>
      <c r="C293" s="676"/>
      <c r="D293" s="676"/>
      <c r="E293" s="475"/>
      <c r="F293" s="475"/>
      <c r="G293" s="475"/>
      <c r="H293" s="686"/>
      <c r="I293" s="686"/>
      <c r="J293" s="686"/>
      <c r="K293" s="686"/>
      <c r="L293" s="686"/>
      <c r="M293" s="686"/>
      <c r="N293" s="589"/>
    </row>
    <row r="294" spans="1:14" s="436" customFormat="1">
      <c r="A294" s="676"/>
      <c r="B294" s="676"/>
      <c r="C294" s="676"/>
      <c r="D294" s="676"/>
      <c r="E294" s="475"/>
      <c r="F294" s="475"/>
      <c r="G294" s="475"/>
      <c r="H294" s="686"/>
      <c r="I294" s="686"/>
      <c r="J294" s="686"/>
      <c r="K294" s="686"/>
      <c r="L294" s="686"/>
      <c r="M294" s="686"/>
      <c r="N294" s="589"/>
    </row>
    <row r="295" spans="1:14" s="436" customFormat="1">
      <c r="A295" s="676"/>
      <c r="B295" s="676"/>
      <c r="C295" s="676"/>
      <c r="D295" s="676"/>
      <c r="E295" s="475"/>
      <c r="F295" s="475"/>
      <c r="G295" s="475"/>
      <c r="H295" s="686"/>
      <c r="I295" s="686"/>
      <c r="J295" s="686"/>
      <c r="K295" s="686"/>
      <c r="L295" s="686"/>
      <c r="M295" s="686"/>
      <c r="N295" s="589"/>
    </row>
    <row r="296" spans="1:14" s="436" customFormat="1">
      <c r="A296" s="676"/>
      <c r="B296" s="676"/>
      <c r="C296" s="676"/>
      <c r="D296" s="676"/>
      <c r="E296" s="601"/>
      <c r="F296" s="601"/>
      <c r="G296" s="601"/>
      <c r="H296" s="686"/>
      <c r="I296" s="686"/>
      <c r="J296" s="686"/>
      <c r="K296" s="686"/>
      <c r="L296" s="686"/>
      <c r="M296" s="686"/>
      <c r="N296" s="589"/>
    </row>
    <row r="297" spans="1:14" s="436" customFormat="1">
      <c r="A297" s="676"/>
      <c r="B297" s="676"/>
      <c r="C297" s="676"/>
      <c r="D297" s="676"/>
      <c r="E297" s="601"/>
      <c r="F297" s="601"/>
      <c r="G297" s="601"/>
      <c r="H297" s="686"/>
      <c r="I297" s="686"/>
      <c r="J297" s="686"/>
      <c r="K297" s="686"/>
      <c r="L297" s="686"/>
      <c r="M297" s="686"/>
      <c r="N297" s="589"/>
    </row>
    <row r="298" spans="1:14" s="436" customFormat="1">
      <c r="A298" s="676"/>
      <c r="B298" s="676"/>
      <c r="C298" s="676"/>
      <c r="D298" s="676"/>
      <c r="E298" s="601"/>
      <c r="F298" s="601"/>
      <c r="G298" s="601"/>
      <c r="H298" s="686"/>
      <c r="I298" s="686"/>
      <c r="J298" s="686"/>
      <c r="K298" s="686"/>
      <c r="L298" s="686"/>
      <c r="M298" s="686"/>
      <c r="N298" s="589"/>
    </row>
    <row r="299" spans="1:14" s="436" customFormat="1">
      <c r="A299" s="676"/>
      <c r="B299" s="676"/>
      <c r="C299" s="676"/>
      <c r="D299" s="676"/>
      <c r="E299" s="476"/>
      <c r="F299" s="476"/>
      <c r="G299" s="476"/>
      <c r="H299" s="718"/>
      <c r="I299" s="718"/>
      <c r="J299" s="718"/>
      <c r="K299" s="718"/>
      <c r="L299" s="686"/>
      <c r="M299" s="686"/>
      <c r="N299" s="589"/>
    </row>
    <row r="300" spans="1:14" s="436" customFormat="1">
      <c r="A300" s="676"/>
      <c r="B300" s="676"/>
      <c r="C300" s="676"/>
      <c r="D300" s="676"/>
      <c r="E300" s="476"/>
      <c r="F300" s="476"/>
      <c r="G300" s="476"/>
      <c r="H300" s="718"/>
      <c r="I300" s="718"/>
      <c r="J300" s="718"/>
      <c r="K300" s="718"/>
      <c r="L300" s="686"/>
      <c r="M300" s="686"/>
      <c r="N300" s="589"/>
    </row>
    <row r="301" spans="1:14" s="436" customFormat="1">
      <c r="A301" s="676"/>
      <c r="B301" s="676"/>
      <c r="C301" s="676"/>
      <c r="D301" s="676"/>
      <c r="E301" s="476"/>
      <c r="F301" s="476"/>
      <c r="G301" s="476"/>
      <c r="H301" s="718"/>
      <c r="I301" s="718"/>
      <c r="J301" s="718"/>
      <c r="K301" s="718"/>
      <c r="L301" s="686"/>
      <c r="M301" s="686"/>
      <c r="N301" s="589"/>
    </row>
    <row r="302" spans="1:14" s="436" customFormat="1">
      <c r="A302" s="676"/>
      <c r="B302" s="676"/>
      <c r="C302" s="676"/>
      <c r="D302" s="676"/>
      <c r="E302" s="476"/>
      <c r="F302" s="476"/>
      <c r="G302" s="476"/>
      <c r="H302" s="718"/>
      <c r="I302" s="718"/>
      <c r="J302" s="718"/>
      <c r="K302" s="718"/>
      <c r="L302" s="686"/>
      <c r="M302" s="686"/>
      <c r="N302" s="589"/>
    </row>
    <row r="303" spans="1:14" s="436" customFormat="1">
      <c r="A303" s="676"/>
      <c r="B303" s="676"/>
      <c r="C303" s="676"/>
      <c r="D303" s="676"/>
      <c r="E303" s="476"/>
      <c r="F303" s="476"/>
      <c r="G303" s="476"/>
      <c r="H303" s="718"/>
      <c r="I303" s="718"/>
      <c r="J303" s="718"/>
      <c r="K303" s="718"/>
      <c r="L303" s="686"/>
      <c r="M303" s="686"/>
      <c r="N303" s="589"/>
    </row>
    <row r="304" spans="1:14" s="436" customFormat="1">
      <c r="A304" s="676"/>
      <c r="B304" s="676"/>
      <c r="C304" s="676"/>
      <c r="D304" s="676"/>
      <c r="E304" s="476"/>
      <c r="F304" s="476"/>
      <c r="G304" s="476"/>
      <c r="H304" s="718"/>
      <c r="I304" s="718"/>
      <c r="J304" s="718"/>
      <c r="K304" s="718"/>
      <c r="L304" s="686"/>
      <c r="M304" s="686"/>
      <c r="N304" s="589"/>
    </row>
    <row r="305" spans="1:14" s="436" customFormat="1">
      <c r="A305" s="676"/>
      <c r="B305" s="676"/>
      <c r="C305" s="676"/>
      <c r="D305" s="676"/>
      <c r="E305" s="476"/>
      <c r="F305" s="476"/>
      <c r="G305" s="476"/>
      <c r="H305" s="718"/>
      <c r="I305" s="718"/>
      <c r="J305" s="718"/>
      <c r="K305" s="718"/>
      <c r="L305" s="686"/>
      <c r="M305" s="686"/>
      <c r="N305" s="589"/>
    </row>
    <row r="306" spans="1:14" s="436" customFormat="1" ht="15">
      <c r="A306" s="676"/>
      <c r="B306" s="676"/>
      <c r="C306" s="676"/>
      <c r="D306" s="676"/>
      <c r="E306" s="477"/>
      <c r="F306" s="477"/>
      <c r="G306" s="477"/>
      <c r="H306" s="718"/>
      <c r="I306" s="718"/>
      <c r="J306" s="718"/>
      <c r="K306" s="718"/>
      <c r="L306" s="686"/>
      <c r="M306" s="686"/>
      <c r="N306" s="589"/>
    </row>
    <row r="307" spans="1:14" s="436" customFormat="1" ht="15">
      <c r="A307" s="676"/>
      <c r="B307" s="676"/>
      <c r="C307" s="676"/>
      <c r="D307" s="676"/>
      <c r="E307" s="477"/>
      <c r="F307" s="477"/>
      <c r="G307" s="477"/>
      <c r="H307" s="718"/>
      <c r="I307" s="718"/>
      <c r="J307" s="718"/>
      <c r="K307" s="718"/>
      <c r="L307" s="686"/>
      <c r="M307" s="686"/>
      <c r="N307" s="589"/>
    </row>
    <row r="308" spans="1:14" s="436" customFormat="1">
      <c r="A308" s="676"/>
      <c r="B308" s="676"/>
      <c r="C308" s="676"/>
      <c r="D308" s="676"/>
      <c r="E308" s="478"/>
      <c r="F308" s="478"/>
      <c r="G308" s="478"/>
      <c r="H308" s="718"/>
      <c r="I308" s="718"/>
      <c r="J308" s="718"/>
      <c r="K308" s="718"/>
      <c r="L308" s="686"/>
      <c r="M308" s="686"/>
      <c r="N308" s="589"/>
    </row>
    <row r="309" spans="1:14" s="436" customFormat="1">
      <c r="A309" s="676"/>
      <c r="B309" s="676"/>
      <c r="C309" s="676"/>
      <c r="D309" s="676"/>
      <c r="E309" s="476"/>
      <c r="F309" s="476"/>
      <c r="G309" s="476"/>
      <c r="H309" s="718"/>
      <c r="I309" s="718"/>
      <c r="J309" s="718"/>
      <c r="K309" s="718"/>
      <c r="L309" s="686"/>
      <c r="M309" s="686"/>
      <c r="N309" s="589"/>
    </row>
    <row r="310" spans="1:14" s="436" customFormat="1" ht="15">
      <c r="A310" s="676"/>
      <c r="B310" s="676"/>
      <c r="C310" s="676"/>
      <c r="D310" s="676"/>
      <c r="E310" s="477"/>
      <c r="F310" s="477"/>
      <c r="G310" s="477"/>
      <c r="H310" s="718"/>
      <c r="I310" s="718"/>
      <c r="J310" s="718"/>
      <c r="K310" s="718"/>
      <c r="L310" s="686"/>
      <c r="M310" s="686"/>
      <c r="N310" s="589"/>
    </row>
    <row r="311" spans="1:14" s="436" customFormat="1">
      <c r="A311" s="676"/>
      <c r="B311" s="676"/>
      <c r="C311" s="676"/>
      <c r="D311" s="676"/>
      <c r="E311" s="476"/>
      <c r="F311" s="476"/>
      <c r="G311" s="476"/>
      <c r="H311" s="718"/>
      <c r="I311" s="718"/>
      <c r="J311" s="718"/>
      <c r="K311" s="718"/>
      <c r="L311" s="686"/>
      <c r="M311" s="686"/>
      <c r="N311" s="589"/>
    </row>
    <row r="312" spans="1:14" s="436" customFormat="1" ht="15">
      <c r="A312" s="676"/>
      <c r="B312" s="676"/>
      <c r="C312" s="676"/>
      <c r="D312" s="676"/>
      <c r="E312" s="477"/>
      <c r="F312" s="477"/>
      <c r="G312" s="477"/>
      <c r="H312" s="718"/>
      <c r="I312" s="718"/>
      <c r="J312" s="718"/>
      <c r="K312" s="718"/>
      <c r="L312" s="686"/>
      <c r="M312" s="686"/>
      <c r="N312" s="589"/>
    </row>
    <row r="313" spans="1:14" s="436" customFormat="1" ht="15">
      <c r="A313" s="676"/>
      <c r="B313" s="676"/>
      <c r="C313" s="676"/>
      <c r="D313" s="676"/>
      <c r="E313" s="467"/>
      <c r="F313" s="467"/>
      <c r="G313" s="467"/>
      <c r="H313" s="718"/>
      <c r="I313" s="718"/>
      <c r="J313" s="718"/>
      <c r="K313" s="718"/>
      <c r="L313" s="686"/>
      <c r="M313" s="686"/>
      <c r="N313" s="589"/>
    </row>
    <row r="314" spans="1:14" s="436" customFormat="1">
      <c r="A314" s="676"/>
      <c r="B314" s="676"/>
      <c r="C314" s="676"/>
      <c r="D314" s="676"/>
      <c r="E314" s="686"/>
      <c r="F314" s="686"/>
      <c r="G314" s="686"/>
      <c r="H314" s="686"/>
      <c r="I314" s="686"/>
      <c r="J314" s="686"/>
      <c r="K314" s="686"/>
      <c r="L314" s="686"/>
      <c r="M314" s="686"/>
      <c r="N314" s="589"/>
    </row>
    <row r="315" spans="1:14" s="436" customFormat="1">
      <c r="A315" s="676"/>
      <c r="B315" s="676"/>
      <c r="C315" s="676"/>
      <c r="D315" s="676"/>
      <c r="E315" s="686"/>
      <c r="F315" s="686"/>
      <c r="G315" s="686"/>
      <c r="H315" s="686"/>
      <c r="I315" s="686"/>
      <c r="J315" s="686"/>
      <c r="K315" s="686"/>
      <c r="L315" s="686"/>
      <c r="M315" s="686"/>
      <c r="N315" s="589"/>
    </row>
    <row r="316" spans="1:14" s="436" customFormat="1">
      <c r="A316" s="676"/>
      <c r="B316" s="676"/>
      <c r="C316" s="676"/>
      <c r="D316" s="676"/>
      <c r="E316" s="686"/>
      <c r="F316" s="686"/>
      <c r="G316" s="686"/>
      <c r="H316" s="686"/>
      <c r="I316" s="686"/>
      <c r="J316" s="686"/>
      <c r="K316" s="686"/>
      <c r="L316" s="686"/>
      <c r="M316" s="686"/>
      <c r="N316" s="589"/>
    </row>
    <row r="317" spans="1:14" s="436" customFormat="1">
      <c r="A317" s="676"/>
      <c r="B317" s="676"/>
      <c r="C317" s="676"/>
      <c r="D317" s="676"/>
      <c r="E317" s="686"/>
      <c r="F317" s="686"/>
      <c r="G317" s="686"/>
      <c r="H317" s="686"/>
      <c r="I317" s="686"/>
      <c r="J317" s="686"/>
      <c r="K317" s="686"/>
      <c r="L317" s="686"/>
      <c r="M317" s="686"/>
      <c r="N317" s="589"/>
    </row>
    <row r="318" spans="1:14" s="436" customFormat="1">
      <c r="A318" s="676"/>
      <c r="B318" s="676"/>
      <c r="C318" s="676"/>
      <c r="D318" s="676"/>
      <c r="E318" s="686"/>
      <c r="F318" s="686"/>
      <c r="G318" s="686"/>
      <c r="H318" s="686"/>
      <c r="I318" s="686"/>
      <c r="J318" s="686"/>
      <c r="K318" s="686"/>
      <c r="L318" s="686"/>
      <c r="M318" s="686"/>
      <c r="N318" s="589"/>
    </row>
    <row r="319" spans="1:14" s="436" customFormat="1">
      <c r="A319" s="676"/>
      <c r="B319" s="676"/>
      <c r="C319" s="676"/>
      <c r="D319" s="676"/>
      <c r="E319" s="475"/>
      <c r="F319" s="475"/>
      <c r="G319" s="475"/>
      <c r="H319" s="686"/>
      <c r="I319" s="686"/>
      <c r="J319" s="686"/>
      <c r="K319" s="686"/>
      <c r="L319" s="686"/>
      <c r="M319" s="686"/>
      <c r="N319" s="589"/>
    </row>
    <row r="320" spans="1:14" s="436" customFormat="1">
      <c r="A320" s="676"/>
      <c r="B320" s="676"/>
      <c r="C320" s="676"/>
      <c r="D320" s="676"/>
      <c r="E320" s="475"/>
      <c r="F320" s="475"/>
      <c r="G320" s="475"/>
      <c r="H320" s="686"/>
      <c r="I320" s="686"/>
      <c r="J320" s="686"/>
      <c r="K320" s="686"/>
      <c r="L320" s="686"/>
      <c r="M320" s="686"/>
      <c r="N320" s="589"/>
    </row>
    <row r="321" spans="1:14" s="436" customFormat="1">
      <c r="A321" s="676"/>
      <c r="B321" s="676"/>
      <c r="C321" s="676"/>
      <c r="D321" s="676"/>
      <c r="E321" s="475"/>
      <c r="F321" s="475"/>
      <c r="G321" s="475"/>
      <c r="H321" s="686"/>
      <c r="I321" s="686"/>
      <c r="J321" s="686"/>
      <c r="K321" s="686"/>
      <c r="L321" s="686"/>
      <c r="M321" s="686"/>
      <c r="N321" s="589"/>
    </row>
    <row r="322" spans="1:14" s="436" customFormat="1">
      <c r="A322" s="676"/>
      <c r="B322" s="676"/>
      <c r="C322" s="676"/>
      <c r="D322" s="676"/>
      <c r="E322" s="688"/>
      <c r="F322" s="688"/>
      <c r="G322" s="688"/>
      <c r="H322" s="686"/>
      <c r="I322" s="686"/>
      <c r="J322" s="686"/>
      <c r="K322" s="686"/>
      <c r="L322" s="686"/>
      <c r="M322" s="686"/>
      <c r="N322" s="589"/>
    </row>
    <row r="323" spans="1:14" s="436" customFormat="1">
      <c r="A323" s="676"/>
      <c r="B323" s="676"/>
      <c r="C323" s="676"/>
      <c r="D323" s="676"/>
      <c r="E323" s="470"/>
      <c r="F323" s="470"/>
      <c r="G323" s="470"/>
      <c r="H323" s="709"/>
      <c r="I323" s="709"/>
      <c r="J323" s="709"/>
      <c r="K323" s="709"/>
      <c r="L323" s="686"/>
      <c r="M323" s="686"/>
      <c r="N323" s="589"/>
    </row>
    <row r="324" spans="1:14" s="436" customFormat="1">
      <c r="A324" s="676"/>
      <c r="B324" s="676"/>
      <c r="C324" s="676"/>
      <c r="D324" s="676"/>
      <c r="E324" s="470"/>
      <c r="F324" s="470"/>
      <c r="G324" s="470"/>
      <c r="H324" s="709"/>
      <c r="I324" s="709"/>
      <c r="J324" s="709"/>
      <c r="K324" s="709"/>
      <c r="L324" s="686"/>
      <c r="M324" s="686"/>
      <c r="N324" s="589"/>
    </row>
    <row r="325" spans="1:14" s="436" customFormat="1">
      <c r="A325" s="676"/>
      <c r="B325" s="676"/>
      <c r="C325" s="676"/>
      <c r="D325" s="676"/>
      <c r="E325" s="470"/>
      <c r="F325" s="470"/>
      <c r="G325" s="470"/>
      <c r="H325" s="709"/>
      <c r="I325" s="709"/>
      <c r="J325" s="709"/>
      <c r="K325" s="709"/>
      <c r="L325" s="686"/>
      <c r="M325" s="686"/>
      <c r="N325" s="589"/>
    </row>
    <row r="326" spans="1:14" s="436" customFormat="1">
      <c r="A326" s="676"/>
      <c r="B326" s="676"/>
      <c r="C326" s="676"/>
      <c r="D326" s="676"/>
      <c r="E326" s="472"/>
      <c r="F326" s="472"/>
      <c r="G326" s="472"/>
      <c r="H326" s="719"/>
      <c r="I326" s="719"/>
      <c r="J326" s="719"/>
      <c r="K326" s="719"/>
      <c r="L326" s="686"/>
      <c r="M326" s="686"/>
      <c r="N326" s="589"/>
    </row>
    <row r="327" spans="1:14" s="436" customFormat="1">
      <c r="A327" s="676"/>
      <c r="B327" s="676"/>
      <c r="C327" s="676"/>
      <c r="D327" s="676"/>
      <c r="E327" s="472"/>
      <c r="F327" s="472"/>
      <c r="G327" s="472"/>
      <c r="H327" s="719"/>
      <c r="I327" s="719"/>
      <c r="J327" s="719"/>
      <c r="K327" s="719"/>
      <c r="L327" s="686"/>
      <c r="M327" s="686"/>
      <c r="N327" s="589"/>
    </row>
    <row r="328" spans="1:14" s="436" customFormat="1">
      <c r="A328" s="676"/>
      <c r="B328" s="676"/>
      <c r="C328" s="676"/>
      <c r="D328" s="676"/>
      <c r="E328" s="471"/>
      <c r="F328" s="471"/>
      <c r="G328" s="471"/>
      <c r="H328" s="719"/>
      <c r="I328" s="719"/>
      <c r="J328" s="719"/>
      <c r="K328" s="719"/>
      <c r="L328" s="686"/>
      <c r="M328" s="686"/>
      <c r="N328" s="589"/>
    </row>
    <row r="329" spans="1:14" s="436" customFormat="1">
      <c r="A329" s="676"/>
      <c r="B329" s="676"/>
      <c r="C329" s="676"/>
      <c r="D329" s="676"/>
      <c r="E329" s="472"/>
      <c r="F329" s="472"/>
      <c r="G329" s="472"/>
      <c r="H329" s="719"/>
      <c r="I329" s="719"/>
      <c r="J329" s="719"/>
      <c r="K329" s="719"/>
      <c r="L329" s="686"/>
      <c r="M329" s="686"/>
      <c r="N329" s="589"/>
    </row>
    <row r="330" spans="1:14" s="436" customFormat="1">
      <c r="A330" s="676"/>
      <c r="B330" s="676"/>
      <c r="C330" s="676"/>
      <c r="D330" s="676"/>
      <c r="E330" s="472"/>
      <c r="F330" s="472"/>
      <c r="G330" s="472"/>
      <c r="H330" s="719"/>
      <c r="I330" s="719"/>
      <c r="J330" s="719"/>
      <c r="K330" s="719"/>
      <c r="L330" s="686"/>
      <c r="M330" s="686"/>
      <c r="N330" s="589"/>
    </row>
    <row r="331" spans="1:14" s="436" customFormat="1">
      <c r="A331" s="676"/>
      <c r="B331" s="676"/>
      <c r="C331" s="676"/>
      <c r="D331" s="676"/>
      <c r="E331" s="472"/>
      <c r="F331" s="472"/>
      <c r="G331" s="472"/>
      <c r="H331" s="719"/>
      <c r="I331" s="719"/>
      <c r="J331" s="719"/>
      <c r="K331" s="719"/>
      <c r="L331" s="686"/>
      <c r="M331" s="686"/>
      <c r="N331" s="589"/>
    </row>
    <row r="332" spans="1:14" s="436" customFormat="1">
      <c r="A332" s="676"/>
      <c r="B332" s="676"/>
      <c r="C332" s="676"/>
      <c r="D332" s="676"/>
      <c r="E332" s="472"/>
      <c r="F332" s="472"/>
      <c r="G332" s="472"/>
      <c r="H332" s="719"/>
      <c r="I332" s="719"/>
      <c r="J332" s="719"/>
      <c r="K332" s="719"/>
      <c r="L332" s="686"/>
      <c r="M332" s="686"/>
      <c r="N332" s="589"/>
    </row>
    <row r="333" spans="1:14" s="436" customFormat="1" ht="15">
      <c r="A333" s="676"/>
      <c r="B333" s="676"/>
      <c r="C333" s="676"/>
      <c r="D333" s="676"/>
      <c r="E333" s="473"/>
      <c r="F333" s="473"/>
      <c r="G333" s="473"/>
      <c r="H333" s="719"/>
      <c r="I333" s="719"/>
      <c r="J333" s="719"/>
      <c r="K333" s="719"/>
      <c r="L333" s="686"/>
      <c r="M333" s="686"/>
      <c r="N333" s="589"/>
    </row>
    <row r="334" spans="1:14" s="436" customFormat="1" ht="15">
      <c r="A334" s="676"/>
      <c r="B334" s="676"/>
      <c r="C334" s="676"/>
      <c r="D334" s="676"/>
      <c r="E334" s="473"/>
      <c r="F334" s="473"/>
      <c r="G334" s="473"/>
      <c r="H334" s="719"/>
      <c r="I334" s="719"/>
      <c r="J334" s="719"/>
      <c r="K334" s="719"/>
      <c r="L334" s="686"/>
      <c r="M334" s="686"/>
      <c r="N334" s="589"/>
    </row>
    <row r="335" spans="1:14" s="436" customFormat="1">
      <c r="A335" s="676"/>
      <c r="B335" s="676"/>
      <c r="C335" s="676"/>
      <c r="D335" s="676"/>
      <c r="E335" s="474"/>
      <c r="F335" s="474"/>
      <c r="G335" s="474"/>
      <c r="H335" s="719"/>
      <c r="I335" s="719"/>
      <c r="J335" s="719"/>
      <c r="K335" s="719"/>
      <c r="L335" s="686"/>
      <c r="M335" s="686"/>
      <c r="N335" s="589"/>
    </row>
    <row r="336" spans="1:14" s="436" customFormat="1">
      <c r="A336" s="676"/>
      <c r="B336" s="676"/>
      <c r="C336" s="676"/>
      <c r="D336" s="676"/>
      <c r="E336" s="472"/>
      <c r="F336" s="472"/>
      <c r="G336" s="439"/>
      <c r="H336" s="719"/>
      <c r="I336" s="719"/>
      <c r="J336" s="719"/>
      <c r="K336" s="719"/>
      <c r="L336" s="686"/>
      <c r="M336" s="686"/>
      <c r="N336" s="589"/>
    </row>
    <row r="337" spans="1:14" s="436" customFormat="1" ht="15">
      <c r="A337" s="676"/>
      <c r="B337" s="676"/>
      <c r="C337" s="676"/>
      <c r="D337" s="676"/>
      <c r="E337" s="440"/>
      <c r="F337" s="440"/>
      <c r="G337" s="440"/>
      <c r="H337" s="719"/>
      <c r="I337" s="719"/>
      <c r="J337" s="719"/>
      <c r="K337" s="719"/>
      <c r="L337" s="686"/>
      <c r="M337" s="686"/>
      <c r="N337" s="589"/>
    </row>
    <row r="338" spans="1:14" s="436" customFormat="1">
      <c r="A338" s="676"/>
      <c r="B338" s="676"/>
      <c r="C338" s="676"/>
      <c r="D338" s="676"/>
      <c r="E338" s="472"/>
      <c r="F338" s="472"/>
      <c r="G338" s="472"/>
      <c r="H338" s="719"/>
      <c r="I338" s="719"/>
      <c r="J338" s="719"/>
      <c r="K338" s="719"/>
      <c r="L338" s="686"/>
      <c r="M338" s="686"/>
      <c r="N338" s="589"/>
    </row>
    <row r="339" spans="1:14" s="436" customFormat="1" ht="15">
      <c r="A339" s="676"/>
      <c r="B339" s="676"/>
      <c r="C339" s="676"/>
      <c r="D339" s="676"/>
      <c r="E339" s="473"/>
      <c r="F339" s="473"/>
      <c r="G339" s="440"/>
      <c r="H339" s="719"/>
      <c r="I339" s="719"/>
      <c r="J339" s="719"/>
      <c r="K339" s="719"/>
      <c r="L339" s="686"/>
      <c r="M339" s="686"/>
      <c r="N339" s="589"/>
    </row>
    <row r="340" spans="1:14" s="436" customFormat="1" ht="15">
      <c r="A340" s="676"/>
      <c r="B340" s="676"/>
      <c r="C340" s="676"/>
      <c r="D340" s="676"/>
      <c r="E340" s="442"/>
      <c r="F340" s="480"/>
      <c r="G340" s="480"/>
      <c r="H340" s="709"/>
      <c r="I340" s="709"/>
      <c r="J340" s="709"/>
      <c r="K340" s="709"/>
      <c r="L340" s="686"/>
      <c r="M340" s="686"/>
      <c r="N340" s="589"/>
    </row>
    <row r="341" spans="1:14" s="436" customFormat="1">
      <c r="A341" s="676"/>
      <c r="B341" s="676"/>
      <c r="C341" s="676"/>
      <c r="D341" s="676"/>
      <c r="E341" s="686"/>
      <c r="F341" s="686"/>
      <c r="G341" s="686"/>
      <c r="H341" s="686"/>
      <c r="I341" s="686"/>
      <c r="J341" s="686"/>
      <c r="K341" s="686"/>
      <c r="L341" s="686"/>
      <c r="M341" s="686"/>
      <c r="N341" s="589"/>
    </row>
    <row r="342" spans="1:14" s="436" customFormat="1">
      <c r="A342" s="676"/>
      <c r="B342" s="676"/>
      <c r="C342" s="676"/>
      <c r="D342" s="676"/>
      <c r="E342" s="690"/>
      <c r="F342" s="690"/>
      <c r="G342" s="691"/>
      <c r="H342" s="721"/>
      <c r="I342" s="721"/>
      <c r="J342" s="721"/>
      <c r="K342" s="721"/>
      <c r="L342" s="686"/>
      <c r="M342" s="686"/>
      <c r="N342" s="589"/>
    </row>
    <row r="343" spans="1:14" s="436" customFormat="1">
      <c r="A343" s="676"/>
      <c r="B343" s="676"/>
      <c r="C343" s="676"/>
      <c r="D343" s="676"/>
      <c r="E343" s="690"/>
      <c r="F343" s="690"/>
      <c r="G343" s="691"/>
      <c r="H343" s="721"/>
      <c r="I343" s="721"/>
      <c r="J343" s="721"/>
      <c r="K343" s="721"/>
      <c r="L343" s="686"/>
      <c r="M343" s="686"/>
      <c r="N343" s="589"/>
    </row>
    <row r="344" spans="1:14" s="436" customFormat="1">
      <c r="A344" s="676"/>
      <c r="B344" s="676"/>
      <c r="C344" s="676"/>
      <c r="D344" s="676"/>
      <c r="E344" s="686"/>
      <c r="F344" s="686"/>
      <c r="G344" s="686"/>
      <c r="H344" s="686"/>
      <c r="I344" s="686"/>
      <c r="J344" s="686"/>
      <c r="K344" s="686"/>
      <c r="L344" s="686"/>
      <c r="M344" s="686"/>
      <c r="N344" s="589"/>
    </row>
    <row r="345" spans="1:14" s="436" customFormat="1">
      <c r="A345" s="676"/>
      <c r="B345" s="676"/>
      <c r="C345" s="676"/>
      <c r="D345" s="676"/>
      <c r="E345" s="686"/>
      <c r="F345" s="686"/>
      <c r="G345" s="686"/>
      <c r="H345" s="686"/>
      <c r="I345" s="686"/>
      <c r="J345" s="686"/>
      <c r="K345" s="686"/>
      <c r="L345" s="686"/>
      <c r="M345" s="686"/>
      <c r="N345" s="589"/>
    </row>
    <row r="346" spans="1:14" s="436" customFormat="1">
      <c r="A346" s="676"/>
      <c r="B346" s="676"/>
      <c r="C346" s="676"/>
      <c r="D346" s="676"/>
      <c r="E346" s="692"/>
      <c r="F346" s="692"/>
      <c r="G346" s="692"/>
      <c r="H346" s="686"/>
      <c r="I346" s="686"/>
      <c r="J346" s="686"/>
      <c r="K346" s="686"/>
      <c r="L346" s="686"/>
      <c r="M346" s="686"/>
      <c r="N346" s="589"/>
    </row>
    <row r="347" spans="1:14" s="436" customFormat="1">
      <c r="A347" s="676"/>
      <c r="B347" s="676"/>
      <c r="C347" s="676"/>
      <c r="D347" s="676"/>
      <c r="E347" s="692"/>
      <c r="F347" s="692"/>
      <c r="G347" s="692"/>
      <c r="H347" s="686"/>
      <c r="I347" s="686"/>
      <c r="J347" s="686"/>
      <c r="K347" s="686"/>
      <c r="L347" s="686"/>
      <c r="M347" s="686"/>
      <c r="N347" s="589"/>
    </row>
    <row r="348" spans="1:14" s="436" customFormat="1">
      <c r="A348" s="676"/>
      <c r="B348" s="676"/>
      <c r="C348" s="676"/>
      <c r="D348" s="676"/>
      <c r="E348" s="693"/>
      <c r="F348" s="693"/>
      <c r="G348" s="693"/>
      <c r="H348" s="686"/>
      <c r="I348" s="686"/>
      <c r="J348" s="686"/>
      <c r="K348" s="686"/>
      <c r="L348" s="686"/>
      <c r="M348" s="686"/>
      <c r="N348" s="589"/>
    </row>
    <row r="349" spans="1:14" s="436" customFormat="1">
      <c r="A349" s="676"/>
      <c r="B349" s="676"/>
      <c r="C349" s="676"/>
      <c r="D349" s="676"/>
      <c r="E349" s="693"/>
      <c r="F349" s="693"/>
      <c r="G349" s="693"/>
      <c r="H349" s="686"/>
      <c r="I349" s="686"/>
      <c r="J349" s="686"/>
      <c r="K349" s="686"/>
      <c r="L349" s="686"/>
      <c r="M349" s="686"/>
      <c r="N349" s="589"/>
    </row>
    <row r="350" spans="1:14" s="436" customFormat="1">
      <c r="A350" s="676"/>
      <c r="B350" s="676"/>
      <c r="C350" s="676"/>
      <c r="D350" s="676"/>
      <c r="E350" s="693"/>
      <c r="F350" s="693"/>
      <c r="G350" s="693"/>
      <c r="H350" s="686"/>
      <c r="I350" s="686"/>
      <c r="J350" s="686"/>
      <c r="K350" s="686"/>
      <c r="L350" s="686"/>
      <c r="M350" s="686"/>
      <c r="N350" s="589"/>
    </row>
    <row r="351" spans="1:14" s="436" customFormat="1">
      <c r="A351" s="676"/>
      <c r="B351" s="676"/>
      <c r="C351" s="676"/>
      <c r="D351" s="676"/>
      <c r="E351" s="694"/>
      <c r="F351" s="694"/>
      <c r="G351" s="694"/>
      <c r="H351" s="686"/>
      <c r="I351" s="686"/>
      <c r="J351" s="686"/>
      <c r="K351" s="686"/>
      <c r="L351" s="686"/>
      <c r="M351" s="686"/>
      <c r="N351" s="589"/>
    </row>
    <row r="352" spans="1:14" s="436" customFormat="1">
      <c r="A352" s="676"/>
      <c r="B352" s="676"/>
      <c r="C352" s="676"/>
      <c r="D352" s="676"/>
      <c r="E352" s="695"/>
      <c r="F352" s="695"/>
      <c r="G352" s="695"/>
      <c r="H352" s="709"/>
      <c r="I352" s="709"/>
      <c r="J352" s="709"/>
      <c r="K352" s="709"/>
      <c r="L352" s="686"/>
      <c r="M352" s="686"/>
      <c r="N352" s="589"/>
    </row>
    <row r="353" spans="1:14" s="436" customFormat="1">
      <c r="A353" s="676"/>
      <c r="B353" s="676"/>
      <c r="C353" s="676"/>
      <c r="D353" s="676"/>
      <c r="E353" s="695"/>
      <c r="F353" s="695"/>
      <c r="G353" s="695"/>
      <c r="H353" s="709"/>
      <c r="I353" s="709"/>
      <c r="J353" s="709"/>
      <c r="K353" s="709"/>
      <c r="L353" s="686"/>
      <c r="M353" s="686"/>
      <c r="N353" s="589"/>
    </row>
    <row r="354" spans="1:14" s="436" customFormat="1">
      <c r="A354" s="676"/>
      <c r="B354" s="676"/>
      <c r="C354" s="676"/>
      <c r="D354" s="676"/>
      <c r="E354" s="695"/>
      <c r="F354" s="695"/>
      <c r="G354" s="695"/>
      <c r="H354" s="709"/>
      <c r="I354" s="709"/>
      <c r="J354" s="709"/>
      <c r="K354" s="709"/>
      <c r="L354" s="686"/>
      <c r="M354" s="686"/>
      <c r="N354" s="589"/>
    </row>
    <row r="355" spans="1:14" s="436" customFormat="1">
      <c r="A355" s="676"/>
      <c r="B355" s="676"/>
      <c r="C355" s="676"/>
      <c r="D355" s="676"/>
      <c r="E355" s="696"/>
      <c r="F355" s="696"/>
      <c r="G355" s="696"/>
      <c r="H355" s="719"/>
      <c r="I355" s="719"/>
      <c r="J355" s="719"/>
      <c r="K355" s="719"/>
      <c r="L355" s="686"/>
      <c r="M355" s="686"/>
      <c r="N355" s="589"/>
    </row>
    <row r="356" spans="1:14" s="436" customFormat="1">
      <c r="A356" s="676"/>
      <c r="B356" s="676"/>
      <c r="C356" s="676"/>
      <c r="D356" s="676"/>
      <c r="E356" s="696"/>
      <c r="F356" s="696"/>
      <c r="G356" s="696"/>
      <c r="H356" s="719"/>
      <c r="I356" s="719"/>
      <c r="J356" s="719"/>
      <c r="K356" s="719"/>
      <c r="L356" s="686"/>
      <c r="M356" s="686"/>
      <c r="N356" s="589"/>
    </row>
    <row r="357" spans="1:14" s="436" customFormat="1">
      <c r="A357" s="676"/>
      <c r="B357" s="676"/>
      <c r="C357" s="676"/>
      <c r="D357" s="676"/>
      <c r="E357" s="696"/>
      <c r="F357" s="696"/>
      <c r="G357" s="696"/>
      <c r="H357" s="719"/>
      <c r="I357" s="719"/>
      <c r="J357" s="719"/>
      <c r="K357" s="719"/>
      <c r="L357" s="686"/>
      <c r="M357" s="686"/>
      <c r="N357" s="589"/>
    </row>
    <row r="358" spans="1:14" s="436" customFormat="1">
      <c r="A358" s="676"/>
      <c r="B358" s="676"/>
      <c r="C358" s="676"/>
      <c r="D358" s="676"/>
      <c r="E358" s="696"/>
      <c r="F358" s="696"/>
      <c r="G358" s="696"/>
      <c r="H358" s="719"/>
      <c r="I358" s="719"/>
      <c r="J358" s="719"/>
      <c r="K358" s="719"/>
      <c r="L358" s="686"/>
      <c r="M358" s="686"/>
      <c r="N358" s="589"/>
    </row>
    <row r="359" spans="1:14" s="436" customFormat="1">
      <c r="A359" s="676"/>
      <c r="B359" s="676"/>
      <c r="C359" s="676"/>
      <c r="D359" s="676"/>
      <c r="E359" s="696"/>
      <c r="F359" s="696"/>
      <c r="G359" s="696"/>
      <c r="H359" s="719"/>
      <c r="I359" s="719"/>
      <c r="J359" s="719"/>
      <c r="K359" s="719"/>
      <c r="L359" s="686"/>
      <c r="M359" s="686"/>
      <c r="N359" s="589"/>
    </row>
    <row r="360" spans="1:14" s="436" customFormat="1">
      <c r="A360" s="676"/>
      <c r="B360" s="676"/>
      <c r="C360" s="676"/>
      <c r="D360" s="676"/>
      <c r="E360" s="697"/>
      <c r="F360" s="697"/>
      <c r="G360" s="697"/>
      <c r="H360" s="719"/>
      <c r="I360" s="719"/>
      <c r="J360" s="719"/>
      <c r="K360" s="719"/>
      <c r="L360" s="686"/>
      <c r="M360" s="686"/>
      <c r="N360" s="589"/>
    </row>
    <row r="361" spans="1:14" s="436" customFormat="1">
      <c r="A361" s="676"/>
      <c r="B361" s="676"/>
      <c r="C361" s="676"/>
      <c r="D361" s="676"/>
      <c r="E361" s="697"/>
      <c r="F361" s="697"/>
      <c r="G361" s="697"/>
      <c r="H361" s="719"/>
      <c r="I361" s="719"/>
      <c r="J361" s="719"/>
      <c r="K361" s="719"/>
      <c r="L361" s="686"/>
      <c r="M361" s="686"/>
      <c r="N361" s="589"/>
    </row>
    <row r="362" spans="1:14" s="436" customFormat="1" ht="15">
      <c r="A362" s="676"/>
      <c r="B362" s="676"/>
      <c r="C362" s="676"/>
      <c r="D362" s="676"/>
      <c r="E362" s="698"/>
      <c r="F362" s="698"/>
      <c r="G362" s="698"/>
      <c r="H362" s="719"/>
      <c r="I362" s="719"/>
      <c r="J362" s="719"/>
      <c r="K362" s="719"/>
      <c r="L362" s="686"/>
      <c r="M362" s="686"/>
      <c r="N362" s="589"/>
    </row>
    <row r="363" spans="1:14" s="436" customFormat="1" ht="15">
      <c r="A363" s="676"/>
      <c r="B363" s="676"/>
      <c r="C363" s="676"/>
      <c r="D363" s="676"/>
      <c r="E363" s="698"/>
      <c r="F363" s="698"/>
      <c r="G363" s="698"/>
      <c r="H363" s="719"/>
      <c r="I363" s="719"/>
      <c r="J363" s="719"/>
      <c r="K363" s="719"/>
      <c r="L363" s="686"/>
      <c r="M363" s="686"/>
      <c r="N363" s="589"/>
    </row>
    <row r="364" spans="1:14" s="436" customFormat="1">
      <c r="A364" s="676"/>
      <c r="B364" s="676"/>
      <c r="C364" s="676"/>
      <c r="D364" s="676"/>
      <c r="E364" s="699"/>
      <c r="F364" s="699"/>
      <c r="G364" s="699"/>
      <c r="H364" s="719"/>
      <c r="I364" s="719"/>
      <c r="J364" s="719"/>
      <c r="K364" s="719"/>
      <c r="L364" s="686"/>
      <c r="M364" s="686"/>
      <c r="N364" s="589"/>
    </row>
    <row r="365" spans="1:14" s="436" customFormat="1" ht="15">
      <c r="A365" s="676"/>
      <c r="B365" s="676"/>
      <c r="C365" s="676"/>
      <c r="D365" s="676"/>
      <c r="E365" s="697"/>
      <c r="F365" s="698"/>
      <c r="G365" s="698"/>
      <c r="H365" s="719"/>
      <c r="I365" s="719"/>
      <c r="J365" s="719"/>
      <c r="K365" s="719"/>
      <c r="L365" s="686"/>
      <c r="M365" s="686"/>
      <c r="N365" s="589"/>
    </row>
    <row r="366" spans="1:14" s="436" customFormat="1" ht="15">
      <c r="A366" s="676"/>
      <c r="B366" s="676"/>
      <c r="C366" s="676"/>
      <c r="D366" s="676"/>
      <c r="E366" s="698"/>
      <c r="F366" s="698"/>
      <c r="G366" s="698"/>
      <c r="H366" s="719"/>
      <c r="I366" s="719"/>
      <c r="J366" s="719"/>
      <c r="K366" s="719"/>
      <c r="L366" s="686"/>
      <c r="M366" s="686"/>
      <c r="N366" s="589"/>
    </row>
    <row r="367" spans="1:14" s="436" customFormat="1">
      <c r="A367" s="676"/>
      <c r="B367" s="676"/>
      <c r="C367" s="676"/>
      <c r="D367" s="676"/>
      <c r="E367" s="697"/>
      <c r="F367" s="697"/>
      <c r="G367" s="697"/>
      <c r="H367" s="719"/>
      <c r="I367" s="719"/>
      <c r="J367" s="719"/>
      <c r="K367" s="719"/>
      <c r="L367" s="686"/>
      <c r="M367" s="686"/>
      <c r="N367" s="589"/>
    </row>
    <row r="368" spans="1:14" s="436" customFormat="1" ht="15">
      <c r="A368" s="676"/>
      <c r="B368" s="676"/>
      <c r="C368" s="676"/>
      <c r="D368" s="676"/>
      <c r="E368" s="698"/>
      <c r="F368" s="698"/>
      <c r="G368" s="698"/>
      <c r="H368" s="719"/>
      <c r="I368" s="719"/>
      <c r="J368" s="719"/>
      <c r="K368" s="719"/>
      <c r="L368" s="686"/>
      <c r="M368" s="686"/>
      <c r="N368" s="589"/>
    </row>
    <row r="369" spans="1:14" s="436" customFormat="1" ht="15">
      <c r="A369" s="676"/>
      <c r="B369" s="676"/>
      <c r="C369" s="676"/>
      <c r="D369" s="676"/>
      <c r="E369" s="700"/>
      <c r="F369" s="700"/>
      <c r="G369" s="700"/>
      <c r="H369" s="709"/>
      <c r="I369" s="709"/>
      <c r="J369" s="709"/>
      <c r="K369" s="709"/>
      <c r="L369" s="686"/>
      <c r="M369" s="686"/>
      <c r="N369" s="589"/>
    </row>
    <row r="370" spans="1:14" s="436" customFormat="1">
      <c r="A370" s="676"/>
      <c r="B370" s="676"/>
      <c r="C370" s="676"/>
      <c r="D370" s="676"/>
      <c r="E370" s="701"/>
      <c r="F370" s="701"/>
      <c r="G370" s="701"/>
      <c r="H370" s="720"/>
      <c r="I370" s="720"/>
      <c r="J370" s="720"/>
      <c r="K370" s="720"/>
      <c r="L370" s="686"/>
      <c r="M370" s="686"/>
      <c r="N370" s="589"/>
    </row>
    <row r="371" spans="1:14" s="436" customFormat="1">
      <c r="A371" s="676"/>
      <c r="B371" s="676"/>
      <c r="C371" s="676"/>
      <c r="D371" s="676"/>
      <c r="E371" s="692"/>
      <c r="F371" s="692"/>
      <c r="G371" s="692"/>
      <c r="H371" s="686"/>
      <c r="I371" s="686"/>
      <c r="J371" s="686"/>
      <c r="K371" s="686"/>
      <c r="L371" s="686"/>
      <c r="M371" s="686"/>
      <c r="N371" s="589"/>
    </row>
    <row r="372" spans="1:14" s="436" customFormat="1">
      <c r="A372" s="676"/>
      <c r="B372" s="676"/>
      <c r="C372" s="676"/>
      <c r="D372" s="676"/>
      <c r="E372" s="702"/>
      <c r="F372" s="702"/>
      <c r="G372" s="702"/>
      <c r="H372" s="721"/>
      <c r="I372" s="721"/>
      <c r="J372" s="721"/>
      <c r="K372" s="721"/>
      <c r="L372" s="686"/>
      <c r="M372" s="686"/>
      <c r="N372" s="589"/>
    </row>
    <row r="373" spans="1:14" s="436" customFormat="1">
      <c r="A373" s="676"/>
      <c r="B373" s="676"/>
      <c r="C373" s="676"/>
      <c r="D373" s="676"/>
      <c r="E373" s="703"/>
      <c r="F373" s="703"/>
      <c r="G373" s="703"/>
      <c r="H373" s="721"/>
      <c r="I373" s="721"/>
      <c r="J373" s="721"/>
      <c r="K373" s="721"/>
      <c r="L373" s="686"/>
      <c r="M373" s="686"/>
      <c r="N373" s="589"/>
    </row>
    <row r="374" spans="1:14" s="436" customFormat="1">
      <c r="A374" s="676"/>
      <c r="B374" s="676"/>
      <c r="C374" s="676"/>
      <c r="D374" s="676"/>
      <c r="E374" s="703"/>
      <c r="F374" s="703"/>
      <c r="G374" s="703"/>
      <c r="H374" s="721"/>
      <c r="I374" s="721"/>
      <c r="J374" s="721"/>
      <c r="K374" s="721"/>
      <c r="L374" s="686"/>
      <c r="M374" s="686"/>
      <c r="N374" s="589"/>
    </row>
    <row r="375" spans="1:14" s="436" customFormat="1">
      <c r="A375" s="676"/>
      <c r="B375" s="676"/>
      <c r="C375" s="676"/>
      <c r="D375" s="676"/>
      <c r="E375" s="692"/>
      <c r="F375" s="692"/>
      <c r="G375" s="692"/>
      <c r="H375" s="686"/>
      <c r="I375" s="686"/>
      <c r="J375" s="686"/>
      <c r="K375" s="686"/>
      <c r="L375" s="686"/>
      <c r="M375" s="686"/>
      <c r="N375" s="589"/>
    </row>
    <row r="376" spans="1:14" s="436" customFormat="1">
      <c r="A376" s="676"/>
      <c r="B376" s="676"/>
      <c r="C376" s="676"/>
      <c r="D376" s="676"/>
      <c r="E376" s="692"/>
      <c r="F376" s="692"/>
      <c r="G376" s="692"/>
      <c r="H376" s="686"/>
      <c r="I376" s="686"/>
      <c r="J376" s="686"/>
      <c r="K376" s="686"/>
      <c r="L376" s="686"/>
      <c r="M376" s="686"/>
      <c r="N376" s="589"/>
    </row>
    <row r="377" spans="1:14" s="436" customFormat="1">
      <c r="A377" s="676"/>
      <c r="B377" s="676"/>
      <c r="C377" s="676"/>
      <c r="D377" s="676"/>
      <c r="E377" s="692"/>
      <c r="F377" s="692"/>
      <c r="G377" s="692"/>
      <c r="H377" s="686"/>
      <c r="I377" s="686"/>
      <c r="J377" s="686"/>
      <c r="K377" s="686"/>
      <c r="L377" s="686"/>
      <c r="M377" s="686"/>
      <c r="N377" s="589"/>
    </row>
    <row r="378" spans="1:14" s="436" customFormat="1">
      <c r="A378" s="676"/>
      <c r="B378" s="676"/>
      <c r="C378" s="676"/>
      <c r="D378" s="676"/>
      <c r="E378" s="704"/>
      <c r="F378" s="704"/>
      <c r="G378" s="704"/>
      <c r="H378" s="686"/>
      <c r="I378" s="686"/>
      <c r="J378" s="686"/>
      <c r="K378" s="686"/>
      <c r="L378" s="686"/>
      <c r="M378" s="686"/>
      <c r="N378" s="589"/>
    </row>
    <row r="379" spans="1:14" s="436" customFormat="1">
      <c r="A379" s="676"/>
      <c r="B379" s="676"/>
      <c r="C379" s="676"/>
      <c r="D379" s="676"/>
      <c r="E379" s="693"/>
      <c r="F379" s="693"/>
      <c r="G379" s="693"/>
      <c r="H379" s="686"/>
      <c r="I379" s="686"/>
      <c r="J379" s="686"/>
      <c r="K379" s="686"/>
      <c r="L379" s="686"/>
      <c r="M379" s="686"/>
      <c r="N379" s="589"/>
    </row>
    <row r="380" spans="1:14" s="436" customFormat="1">
      <c r="A380" s="676"/>
      <c r="B380" s="676"/>
      <c r="C380" s="676"/>
      <c r="D380" s="676"/>
      <c r="E380" s="693"/>
      <c r="F380" s="693"/>
      <c r="G380" s="693"/>
      <c r="H380" s="686"/>
      <c r="I380" s="686"/>
      <c r="J380" s="686"/>
      <c r="K380" s="686"/>
      <c r="L380" s="686"/>
      <c r="M380" s="686"/>
      <c r="N380" s="589"/>
    </row>
    <row r="381" spans="1:14" s="436" customFormat="1">
      <c r="A381" s="676"/>
      <c r="B381" s="676"/>
      <c r="C381" s="676"/>
      <c r="D381" s="676"/>
      <c r="E381" s="693"/>
      <c r="F381" s="693"/>
      <c r="G381" s="693"/>
      <c r="H381" s="686"/>
      <c r="I381" s="686"/>
      <c r="J381" s="686"/>
      <c r="K381" s="686"/>
      <c r="L381" s="686"/>
      <c r="M381" s="686"/>
      <c r="N381" s="589"/>
    </row>
    <row r="382" spans="1:14" s="436" customFormat="1">
      <c r="A382" s="676"/>
      <c r="B382" s="676"/>
      <c r="C382" s="676"/>
      <c r="D382" s="676"/>
      <c r="E382" s="704"/>
      <c r="F382" s="704"/>
      <c r="G382" s="704"/>
      <c r="H382" s="686"/>
      <c r="I382" s="686"/>
      <c r="J382" s="686"/>
      <c r="K382" s="686"/>
      <c r="L382" s="686"/>
      <c r="M382" s="686"/>
      <c r="N382" s="589"/>
    </row>
    <row r="383" spans="1:14" s="436" customFormat="1">
      <c r="A383" s="676"/>
      <c r="B383" s="676"/>
      <c r="C383" s="676"/>
      <c r="D383" s="676"/>
      <c r="E383" s="704"/>
      <c r="F383" s="704"/>
      <c r="G383" s="704"/>
      <c r="H383" s="686"/>
      <c r="I383" s="686"/>
      <c r="J383" s="686"/>
      <c r="K383" s="686"/>
      <c r="L383" s="686"/>
      <c r="M383" s="686"/>
      <c r="N383" s="589"/>
    </row>
    <row r="384" spans="1:14" s="436" customFormat="1">
      <c r="A384" s="676"/>
      <c r="B384" s="676"/>
      <c r="C384" s="676"/>
      <c r="D384" s="676"/>
      <c r="E384" s="704"/>
      <c r="F384" s="704"/>
      <c r="G384" s="704"/>
      <c r="H384" s="686"/>
      <c r="I384" s="686"/>
      <c r="J384" s="686"/>
      <c r="K384" s="686"/>
      <c r="L384" s="686"/>
      <c r="M384" s="686"/>
      <c r="N384" s="589"/>
    </row>
    <row r="385" spans="1:14" s="436" customFormat="1">
      <c r="A385" s="676"/>
      <c r="B385" s="676"/>
      <c r="C385" s="676"/>
      <c r="D385" s="676"/>
      <c r="E385" s="705"/>
      <c r="F385" s="705"/>
      <c r="G385" s="705"/>
      <c r="H385" s="718"/>
      <c r="I385" s="718"/>
      <c r="J385" s="718"/>
      <c r="K385" s="718"/>
      <c r="L385" s="686"/>
      <c r="M385" s="686"/>
      <c r="N385" s="589"/>
    </row>
    <row r="386" spans="1:14" s="436" customFormat="1">
      <c r="A386" s="676"/>
      <c r="B386" s="676"/>
      <c r="C386" s="676"/>
      <c r="D386" s="676"/>
      <c r="E386" s="705"/>
      <c r="F386" s="705"/>
      <c r="G386" s="705"/>
      <c r="H386" s="718"/>
      <c r="I386" s="718"/>
      <c r="J386" s="718"/>
      <c r="K386" s="718"/>
      <c r="L386" s="686"/>
      <c r="M386" s="686"/>
      <c r="N386" s="589"/>
    </row>
    <row r="387" spans="1:14" s="436" customFormat="1">
      <c r="A387" s="676"/>
      <c r="B387" s="676"/>
      <c r="C387" s="676"/>
      <c r="D387" s="676"/>
      <c r="E387" s="705"/>
      <c r="F387" s="705"/>
      <c r="G387" s="705"/>
      <c r="H387" s="718"/>
      <c r="I387" s="718"/>
      <c r="J387" s="718"/>
      <c r="K387" s="718"/>
      <c r="L387" s="686"/>
      <c r="M387" s="686"/>
      <c r="N387" s="589"/>
    </row>
    <row r="388" spans="1:14" s="436" customFormat="1">
      <c r="A388" s="676"/>
      <c r="B388" s="676"/>
      <c r="C388" s="676"/>
      <c r="D388" s="676"/>
      <c r="E388" s="705"/>
      <c r="F388" s="705"/>
      <c r="G388" s="705"/>
      <c r="H388" s="718"/>
      <c r="I388" s="718"/>
      <c r="J388" s="718"/>
      <c r="K388" s="718"/>
      <c r="L388" s="686"/>
      <c r="M388" s="686"/>
      <c r="N388" s="589"/>
    </row>
    <row r="389" spans="1:14" s="436" customFormat="1">
      <c r="A389" s="676"/>
      <c r="B389" s="676"/>
      <c r="C389" s="676"/>
      <c r="D389" s="676"/>
      <c r="E389" s="705"/>
      <c r="F389" s="705"/>
      <c r="G389" s="705"/>
      <c r="H389" s="718"/>
      <c r="I389" s="718"/>
      <c r="J389" s="718"/>
      <c r="K389" s="718"/>
      <c r="L389" s="686"/>
      <c r="M389" s="686"/>
      <c r="N389" s="589"/>
    </row>
    <row r="390" spans="1:14" s="436" customFormat="1">
      <c r="A390" s="676"/>
      <c r="B390" s="676"/>
      <c r="C390" s="676"/>
      <c r="D390" s="676"/>
      <c r="E390" s="705"/>
      <c r="F390" s="705"/>
      <c r="G390" s="705"/>
      <c r="H390" s="718"/>
      <c r="I390" s="718"/>
      <c r="J390" s="718"/>
      <c r="K390" s="718"/>
      <c r="L390" s="686"/>
      <c r="M390" s="686"/>
      <c r="N390" s="589"/>
    </row>
    <row r="391" spans="1:14" s="436" customFormat="1">
      <c r="A391" s="676"/>
      <c r="B391" s="676"/>
      <c r="C391" s="676"/>
      <c r="D391" s="676"/>
      <c r="E391" s="705"/>
      <c r="F391" s="705"/>
      <c r="G391" s="705"/>
      <c r="H391" s="718"/>
      <c r="I391" s="718"/>
      <c r="J391" s="718"/>
      <c r="K391" s="718"/>
      <c r="L391" s="686"/>
      <c r="M391" s="686"/>
      <c r="N391" s="589"/>
    </row>
    <row r="392" spans="1:14" s="436" customFormat="1" ht="15">
      <c r="A392" s="676"/>
      <c r="B392" s="676"/>
      <c r="C392" s="676"/>
      <c r="D392" s="676"/>
      <c r="E392" s="706"/>
      <c r="F392" s="706"/>
      <c r="G392" s="706"/>
      <c r="H392" s="718"/>
      <c r="I392" s="718"/>
      <c r="J392" s="718"/>
      <c r="K392" s="718"/>
      <c r="L392" s="686"/>
      <c r="M392" s="686"/>
      <c r="N392" s="589"/>
    </row>
    <row r="393" spans="1:14" s="436" customFormat="1" ht="15">
      <c r="A393" s="676"/>
      <c r="B393" s="676"/>
      <c r="C393" s="676"/>
      <c r="D393" s="676"/>
      <c r="E393" s="706"/>
      <c r="F393" s="706"/>
      <c r="G393" s="706"/>
      <c r="H393" s="718"/>
      <c r="I393" s="718"/>
      <c r="J393" s="718"/>
      <c r="K393" s="718"/>
      <c r="L393" s="686"/>
      <c r="M393" s="686"/>
      <c r="N393" s="589"/>
    </row>
    <row r="394" spans="1:14" s="436" customFormat="1">
      <c r="A394" s="676"/>
      <c r="B394" s="676"/>
      <c r="C394" s="676"/>
      <c r="D394" s="676"/>
      <c r="E394" s="707"/>
      <c r="F394" s="707"/>
      <c r="G394" s="707"/>
      <c r="H394" s="718"/>
      <c r="I394" s="718"/>
      <c r="J394" s="718"/>
      <c r="K394" s="718"/>
      <c r="L394" s="686"/>
      <c r="M394" s="686"/>
      <c r="N394" s="589"/>
    </row>
    <row r="395" spans="1:14" s="436" customFormat="1" ht="15">
      <c r="A395" s="676"/>
      <c r="B395" s="676"/>
      <c r="C395" s="676"/>
      <c r="D395" s="676"/>
      <c r="E395" s="705"/>
      <c r="F395" s="706"/>
      <c r="G395" s="706"/>
      <c r="H395" s="718"/>
      <c r="I395" s="718"/>
      <c r="J395" s="718"/>
      <c r="K395" s="718"/>
      <c r="L395" s="686"/>
      <c r="M395" s="686"/>
      <c r="N395" s="589"/>
    </row>
    <row r="396" spans="1:14" s="436" customFormat="1" ht="15">
      <c r="A396" s="676"/>
      <c r="B396" s="676"/>
      <c r="C396" s="676"/>
      <c r="D396" s="676"/>
      <c r="E396" s="706"/>
      <c r="F396" s="706"/>
      <c r="G396" s="706"/>
      <c r="H396" s="718"/>
      <c r="I396" s="718"/>
      <c r="J396" s="718"/>
      <c r="K396" s="718"/>
      <c r="L396" s="686"/>
      <c r="M396" s="686"/>
      <c r="N396" s="589"/>
    </row>
    <row r="397" spans="1:14" s="436" customFormat="1">
      <c r="A397" s="676"/>
      <c r="B397" s="676"/>
      <c r="C397" s="676"/>
      <c r="D397" s="676"/>
      <c r="E397" s="705"/>
      <c r="F397" s="705"/>
      <c r="G397" s="705"/>
      <c r="H397" s="718"/>
      <c r="I397" s="718"/>
      <c r="J397" s="718"/>
      <c r="K397" s="718"/>
      <c r="L397" s="686"/>
      <c r="M397" s="686"/>
      <c r="N397" s="589"/>
    </row>
    <row r="398" spans="1:14" s="436" customFormat="1" ht="15">
      <c r="A398" s="676"/>
      <c r="B398" s="676"/>
      <c r="C398" s="676"/>
      <c r="D398" s="676"/>
      <c r="E398" s="706"/>
      <c r="F398" s="706"/>
      <c r="G398" s="706"/>
      <c r="H398" s="718"/>
      <c r="I398" s="718"/>
      <c r="J398" s="718"/>
      <c r="K398" s="718"/>
      <c r="L398" s="686"/>
      <c r="M398" s="686"/>
      <c r="N398" s="589"/>
    </row>
    <row r="399" spans="1:14" s="436" customFormat="1" ht="15">
      <c r="A399" s="676"/>
      <c r="B399" s="676"/>
      <c r="C399" s="676"/>
      <c r="D399" s="676"/>
      <c r="E399" s="708"/>
      <c r="F399" s="708"/>
      <c r="G399" s="708"/>
      <c r="H399" s="718"/>
      <c r="I399" s="718"/>
      <c r="J399" s="718"/>
      <c r="K399" s="718"/>
      <c r="L399" s="686"/>
      <c r="M399" s="686"/>
      <c r="N399" s="589"/>
    </row>
    <row r="400" spans="1:14" s="436" customFormat="1">
      <c r="A400" s="676"/>
      <c r="B400" s="676"/>
      <c r="C400" s="676"/>
      <c r="D400" s="676"/>
      <c r="E400" s="686"/>
      <c r="F400" s="686"/>
      <c r="G400" s="686"/>
      <c r="H400" s="686"/>
      <c r="I400" s="686"/>
      <c r="J400" s="686"/>
      <c r="K400" s="686"/>
      <c r="L400" s="686"/>
      <c r="M400" s="686"/>
      <c r="N400" s="589"/>
    </row>
    <row r="401" spans="1:14" s="436" customFormat="1">
      <c r="A401" s="676"/>
      <c r="B401" s="676"/>
      <c r="C401" s="676"/>
      <c r="D401" s="676"/>
      <c r="E401" s="709"/>
      <c r="F401" s="709"/>
      <c r="G401" s="709"/>
      <c r="H401" s="709"/>
      <c r="I401" s="709"/>
      <c r="J401" s="709"/>
      <c r="K401" s="709"/>
      <c r="L401" s="709"/>
      <c r="M401" s="709"/>
      <c r="N401" s="589"/>
    </row>
    <row r="402" spans="1:14" s="436" customFormat="1">
      <c r="A402" s="676"/>
      <c r="B402" s="676"/>
      <c r="C402" s="676"/>
      <c r="D402" s="676"/>
      <c r="E402" s="709"/>
      <c r="F402" s="709"/>
      <c r="G402" s="709"/>
      <c r="H402" s="709"/>
      <c r="I402" s="709"/>
      <c r="J402" s="709"/>
      <c r="K402" s="709"/>
      <c r="L402" s="686"/>
      <c r="M402" s="686"/>
      <c r="N402" s="589"/>
    </row>
    <row r="403" spans="1:14" s="436" customFormat="1">
      <c r="A403" s="676"/>
      <c r="B403" s="676"/>
      <c r="C403" s="676"/>
      <c r="D403" s="676"/>
      <c r="E403" s="709"/>
      <c r="F403" s="709"/>
      <c r="G403" s="709"/>
      <c r="H403" s="709"/>
      <c r="I403" s="709"/>
      <c r="J403" s="709"/>
      <c r="K403" s="709"/>
      <c r="L403" s="686"/>
      <c r="M403" s="686"/>
      <c r="N403" s="589"/>
    </row>
    <row r="404" spans="1:14" s="436" customFormat="1">
      <c r="A404" s="676"/>
      <c r="B404" s="676"/>
      <c r="C404" s="676"/>
      <c r="D404" s="676"/>
      <c r="E404" s="709"/>
      <c r="F404" s="709"/>
      <c r="G404" s="709"/>
      <c r="H404" s="709"/>
      <c r="I404" s="709"/>
      <c r="J404" s="709"/>
      <c r="K404" s="709"/>
      <c r="L404" s="686"/>
      <c r="M404" s="686"/>
      <c r="N404" s="589"/>
    </row>
    <row r="405" spans="1:14" s="436" customFormat="1">
      <c r="A405" s="676"/>
      <c r="B405" s="676"/>
      <c r="C405" s="676"/>
      <c r="D405" s="676"/>
      <c r="E405" s="709"/>
      <c r="F405" s="709"/>
      <c r="G405" s="709"/>
      <c r="H405" s="709"/>
      <c r="I405" s="709"/>
      <c r="J405" s="709"/>
      <c r="K405" s="709"/>
      <c r="L405" s="686"/>
      <c r="M405" s="686"/>
      <c r="N405" s="589"/>
    </row>
    <row r="406" spans="1:14" s="436" customFormat="1">
      <c r="A406" s="676"/>
      <c r="B406" s="676"/>
      <c r="C406" s="676"/>
      <c r="D406" s="676"/>
      <c r="E406" s="709"/>
      <c r="F406" s="709"/>
      <c r="G406" s="709"/>
      <c r="H406" s="709"/>
      <c r="I406" s="709"/>
      <c r="J406" s="709"/>
      <c r="K406" s="709"/>
      <c r="L406" s="686"/>
      <c r="M406" s="686"/>
      <c r="N406" s="589"/>
    </row>
    <row r="407" spans="1:14" s="436" customFormat="1">
      <c r="A407" s="676"/>
      <c r="B407" s="676"/>
      <c r="C407" s="676"/>
      <c r="D407" s="676"/>
      <c r="E407" s="709"/>
      <c r="F407" s="709"/>
      <c r="G407" s="709"/>
      <c r="H407" s="709"/>
      <c r="I407" s="709"/>
      <c r="J407" s="709"/>
      <c r="K407" s="709"/>
      <c r="L407" s="686"/>
      <c r="M407" s="686"/>
      <c r="N407" s="589"/>
    </row>
    <row r="408" spans="1:14" s="436" customFormat="1">
      <c r="A408" s="676"/>
      <c r="B408" s="676"/>
      <c r="C408" s="676"/>
      <c r="D408" s="676"/>
      <c r="E408" s="709"/>
      <c r="F408" s="709"/>
      <c r="G408" s="709"/>
      <c r="H408" s="709"/>
      <c r="I408" s="709"/>
      <c r="J408" s="709"/>
      <c r="K408" s="709"/>
      <c r="L408" s="686"/>
      <c r="M408" s="686"/>
      <c r="N408" s="589"/>
    </row>
    <row r="409" spans="1:14" s="436" customFormat="1">
      <c r="A409" s="676"/>
      <c r="B409" s="676"/>
      <c r="C409" s="676"/>
      <c r="D409" s="676"/>
      <c r="E409" s="709"/>
      <c r="F409" s="709"/>
      <c r="G409" s="709"/>
      <c r="H409" s="709"/>
      <c r="I409" s="709"/>
      <c r="J409" s="709"/>
      <c r="K409" s="709"/>
      <c r="L409" s="686"/>
      <c r="M409" s="686"/>
      <c r="N409" s="589"/>
    </row>
    <row r="410" spans="1:14" s="436" customFormat="1">
      <c r="A410" s="676"/>
      <c r="B410" s="676"/>
      <c r="C410" s="676"/>
      <c r="D410" s="676"/>
      <c r="E410" s="709"/>
      <c r="F410" s="709"/>
      <c r="G410" s="709"/>
      <c r="H410" s="709"/>
      <c r="I410" s="709"/>
      <c r="J410" s="709"/>
      <c r="K410" s="709"/>
      <c r="L410" s="686"/>
      <c r="M410" s="686"/>
      <c r="N410" s="589"/>
    </row>
    <row r="411" spans="1:14" s="436" customFormat="1">
      <c r="A411" s="676"/>
      <c r="B411" s="676"/>
      <c r="C411" s="676"/>
      <c r="D411" s="676"/>
      <c r="E411" s="709"/>
      <c r="F411" s="709"/>
      <c r="G411" s="709"/>
      <c r="H411" s="709"/>
      <c r="I411" s="709"/>
      <c r="J411" s="709"/>
      <c r="K411" s="709"/>
      <c r="L411" s="686"/>
      <c r="M411" s="686"/>
      <c r="N411" s="589"/>
    </row>
    <row r="412" spans="1:14" s="436" customFormat="1">
      <c r="A412" s="676"/>
      <c r="B412" s="676"/>
      <c r="C412" s="676"/>
      <c r="D412" s="676"/>
      <c r="E412" s="709"/>
      <c r="F412" s="709"/>
      <c r="G412" s="709"/>
      <c r="H412" s="709"/>
      <c r="I412" s="709"/>
      <c r="J412" s="709"/>
      <c r="K412" s="709"/>
      <c r="L412" s="686"/>
      <c r="M412" s="686"/>
      <c r="N412" s="589"/>
    </row>
    <row r="413" spans="1:14" s="436" customFormat="1">
      <c r="A413" s="676"/>
      <c r="B413" s="676"/>
      <c r="C413" s="676"/>
      <c r="D413" s="676"/>
      <c r="E413" s="709"/>
      <c r="F413" s="709"/>
      <c r="G413" s="709"/>
      <c r="H413" s="709"/>
      <c r="I413" s="709"/>
      <c r="J413" s="709"/>
      <c r="K413" s="709"/>
      <c r="L413" s="686"/>
      <c r="M413" s="686"/>
      <c r="N413" s="589"/>
    </row>
    <row r="414" spans="1:14" s="436" customFormat="1">
      <c r="A414" s="676"/>
      <c r="B414" s="676"/>
      <c r="C414" s="676"/>
      <c r="D414" s="676"/>
      <c r="E414" s="709"/>
      <c r="F414" s="709"/>
      <c r="G414" s="709"/>
      <c r="H414" s="709"/>
      <c r="I414" s="709"/>
      <c r="J414" s="709"/>
      <c r="K414" s="709"/>
      <c r="L414" s="686"/>
      <c r="M414" s="686"/>
      <c r="N414" s="589"/>
    </row>
    <row r="415" spans="1:14" s="436" customFormat="1">
      <c r="A415" s="676"/>
      <c r="B415" s="676"/>
      <c r="C415" s="676"/>
      <c r="D415" s="676"/>
      <c r="E415" s="709"/>
      <c r="F415" s="709"/>
      <c r="G415" s="709"/>
      <c r="H415" s="709"/>
      <c r="I415" s="709"/>
      <c r="J415" s="709"/>
      <c r="K415" s="709"/>
      <c r="L415" s="686"/>
      <c r="M415" s="686"/>
      <c r="N415" s="589"/>
    </row>
    <row r="416" spans="1:14" s="436" customFormat="1">
      <c r="A416" s="676"/>
      <c r="B416" s="676"/>
      <c r="C416" s="676"/>
      <c r="D416" s="676"/>
      <c r="E416" s="709"/>
      <c r="F416" s="709"/>
      <c r="G416" s="709"/>
      <c r="H416" s="709"/>
      <c r="I416" s="709"/>
      <c r="J416" s="709"/>
      <c r="K416" s="709"/>
      <c r="L416" s="686"/>
      <c r="M416" s="686"/>
      <c r="N416" s="589"/>
    </row>
    <row r="417" spans="1:14" s="436" customFormat="1">
      <c r="A417" s="676"/>
      <c r="B417" s="676"/>
      <c r="C417" s="676"/>
      <c r="D417" s="676"/>
      <c r="E417" s="709"/>
      <c r="F417" s="709"/>
      <c r="G417" s="709"/>
      <c r="H417" s="709"/>
      <c r="I417" s="709"/>
      <c r="J417" s="709"/>
      <c r="K417" s="709"/>
      <c r="L417" s="686"/>
      <c r="M417" s="686"/>
      <c r="N417" s="589"/>
    </row>
    <row r="418" spans="1:14" s="436" customFormat="1">
      <c r="A418" s="676"/>
      <c r="B418" s="676"/>
      <c r="C418" s="676"/>
      <c r="D418" s="676"/>
      <c r="E418" s="709"/>
      <c r="F418" s="709"/>
      <c r="G418" s="709"/>
      <c r="H418" s="709"/>
      <c r="I418" s="709"/>
      <c r="J418" s="709"/>
      <c r="K418" s="709"/>
      <c r="L418" s="686"/>
      <c r="M418" s="686"/>
      <c r="N418" s="589"/>
    </row>
    <row r="419" spans="1:14" s="436" customFormat="1">
      <c r="A419" s="676"/>
      <c r="B419" s="676"/>
      <c r="C419" s="676"/>
      <c r="D419" s="676"/>
      <c r="E419" s="709"/>
      <c r="F419" s="709"/>
      <c r="G419" s="709"/>
      <c r="H419" s="709"/>
      <c r="I419" s="709"/>
      <c r="J419" s="709"/>
      <c r="K419" s="709"/>
      <c r="L419" s="686"/>
      <c r="M419" s="686"/>
      <c r="N419" s="589"/>
    </row>
    <row r="420" spans="1:14" s="436" customFormat="1">
      <c r="A420" s="676"/>
      <c r="B420" s="676"/>
      <c r="C420" s="676"/>
      <c r="D420" s="676"/>
      <c r="E420" s="709"/>
      <c r="F420" s="709"/>
      <c r="G420" s="709"/>
      <c r="H420" s="709"/>
      <c r="I420" s="709"/>
      <c r="J420" s="709"/>
      <c r="K420" s="709"/>
      <c r="L420" s="686"/>
      <c r="M420" s="686"/>
      <c r="N420" s="589"/>
    </row>
    <row r="421" spans="1:14" s="436" customFormat="1">
      <c r="A421" s="676"/>
      <c r="B421" s="676"/>
      <c r="C421" s="676"/>
      <c r="D421" s="676"/>
      <c r="E421" s="709"/>
      <c r="F421" s="709"/>
      <c r="G421" s="709"/>
      <c r="H421" s="709"/>
      <c r="I421" s="709"/>
      <c r="J421" s="709"/>
      <c r="K421" s="709"/>
      <c r="L421" s="686"/>
      <c r="M421" s="686"/>
      <c r="N421" s="589"/>
    </row>
    <row r="422" spans="1:14" s="436" customFormat="1">
      <c r="A422" s="676"/>
      <c r="B422" s="676"/>
      <c r="C422" s="676"/>
      <c r="D422" s="676"/>
      <c r="E422" s="709"/>
      <c r="F422" s="709"/>
      <c r="G422" s="709"/>
      <c r="H422" s="709"/>
      <c r="I422" s="709"/>
      <c r="J422" s="709"/>
      <c r="K422" s="709"/>
      <c r="L422" s="686"/>
      <c r="M422" s="686"/>
      <c r="N422" s="589"/>
    </row>
    <row r="423" spans="1:14" s="436" customFormat="1">
      <c r="A423" s="676"/>
      <c r="B423" s="676"/>
      <c r="C423" s="676"/>
      <c r="D423" s="676"/>
      <c r="E423" s="709"/>
      <c r="F423" s="709"/>
      <c r="G423" s="709"/>
      <c r="H423" s="709"/>
      <c r="I423" s="709"/>
      <c r="J423" s="709"/>
      <c r="K423" s="709"/>
      <c r="L423" s="686"/>
      <c r="M423" s="686"/>
      <c r="N423" s="589"/>
    </row>
    <row r="424" spans="1:14" s="436" customFormat="1">
      <c r="A424" s="676"/>
      <c r="B424" s="676"/>
      <c r="C424" s="676"/>
      <c r="D424" s="676"/>
      <c r="E424" s="709"/>
      <c r="F424" s="709"/>
      <c r="G424" s="709"/>
      <c r="H424" s="709"/>
      <c r="I424" s="709"/>
      <c r="J424" s="709"/>
      <c r="K424" s="709"/>
      <c r="L424" s="686"/>
      <c r="M424" s="686"/>
      <c r="N424" s="589"/>
    </row>
    <row r="425" spans="1:14" s="436" customFormat="1">
      <c r="A425" s="676"/>
      <c r="B425" s="676"/>
      <c r="C425" s="676"/>
      <c r="D425" s="676"/>
      <c r="E425" s="709"/>
      <c r="F425" s="709"/>
      <c r="G425" s="709"/>
      <c r="H425" s="709"/>
      <c r="I425" s="709"/>
      <c r="J425" s="709"/>
      <c r="K425" s="709"/>
      <c r="L425" s="686"/>
      <c r="M425" s="686"/>
      <c r="N425" s="589"/>
    </row>
    <row r="426" spans="1:14" s="436" customFormat="1">
      <c r="A426" s="676"/>
      <c r="B426" s="676"/>
      <c r="C426" s="676"/>
      <c r="D426" s="676"/>
      <c r="E426" s="709"/>
      <c r="F426" s="709"/>
      <c r="G426" s="709"/>
      <c r="H426" s="709"/>
      <c r="I426" s="709"/>
      <c r="J426" s="709"/>
      <c r="K426" s="709"/>
      <c r="L426" s="686"/>
      <c r="M426" s="686"/>
      <c r="N426" s="589"/>
    </row>
    <row r="427" spans="1:14" s="436" customFormat="1">
      <c r="A427" s="676"/>
      <c r="B427" s="676"/>
      <c r="C427" s="676"/>
      <c r="D427" s="676"/>
      <c r="E427" s="709"/>
      <c r="F427" s="709"/>
      <c r="G427" s="709"/>
      <c r="H427" s="709"/>
      <c r="I427" s="709"/>
      <c r="J427" s="709"/>
      <c r="K427" s="709"/>
      <c r="L427" s="686"/>
      <c r="M427" s="686"/>
      <c r="N427" s="589"/>
    </row>
    <row r="428" spans="1:14" s="436" customFormat="1">
      <c r="A428" s="676"/>
      <c r="B428" s="676"/>
      <c r="C428" s="676"/>
      <c r="D428" s="676"/>
      <c r="E428" s="709"/>
      <c r="F428" s="709"/>
      <c r="G428" s="709"/>
      <c r="H428" s="709"/>
      <c r="I428" s="709"/>
      <c r="J428" s="709"/>
      <c r="K428" s="709"/>
      <c r="L428" s="686"/>
      <c r="M428" s="686"/>
      <c r="N428" s="589"/>
    </row>
    <row r="429" spans="1:14" s="436" customFormat="1">
      <c r="A429" s="676"/>
      <c r="B429" s="676"/>
      <c r="C429" s="676"/>
      <c r="D429" s="676"/>
      <c r="E429" s="709"/>
      <c r="F429" s="709"/>
      <c r="G429" s="709"/>
      <c r="H429" s="709"/>
      <c r="I429" s="709"/>
      <c r="J429" s="709"/>
      <c r="K429" s="709"/>
      <c r="L429" s="686"/>
      <c r="M429" s="686"/>
      <c r="N429" s="589"/>
    </row>
    <row r="430" spans="1:14" s="436" customFormat="1">
      <c r="A430" s="676"/>
      <c r="B430" s="676"/>
      <c r="C430" s="676"/>
      <c r="D430" s="676"/>
      <c r="E430" s="709"/>
      <c r="F430" s="709"/>
      <c r="G430" s="709"/>
      <c r="H430" s="709"/>
      <c r="I430" s="709"/>
      <c r="J430" s="709"/>
      <c r="K430" s="709"/>
      <c r="L430" s="686"/>
      <c r="M430" s="686"/>
      <c r="N430" s="589"/>
    </row>
    <row r="431" spans="1:14" s="436" customFormat="1">
      <c r="A431" s="676"/>
      <c r="B431" s="676"/>
      <c r="C431" s="676"/>
      <c r="D431" s="676"/>
      <c r="E431" s="709"/>
      <c r="F431" s="709"/>
      <c r="G431" s="709"/>
      <c r="H431" s="709"/>
      <c r="I431" s="709"/>
      <c r="J431" s="709"/>
      <c r="K431" s="709"/>
      <c r="L431" s="686"/>
      <c r="M431" s="686"/>
      <c r="N431" s="589"/>
    </row>
    <row r="432" spans="1:14" s="436" customFormat="1">
      <c r="A432" s="676"/>
      <c r="B432" s="676"/>
      <c r="C432" s="676"/>
      <c r="D432" s="676"/>
      <c r="E432" s="709"/>
      <c r="F432" s="709"/>
      <c r="G432" s="709"/>
      <c r="H432" s="709"/>
      <c r="I432" s="709"/>
      <c r="J432" s="709"/>
      <c r="K432" s="709"/>
      <c r="L432" s="686"/>
      <c r="M432" s="686"/>
      <c r="N432" s="589"/>
    </row>
    <row r="433" spans="1:14" s="436" customFormat="1">
      <c r="A433" s="676"/>
      <c r="B433" s="676"/>
      <c r="C433" s="676"/>
      <c r="D433" s="676"/>
      <c r="E433" s="709"/>
      <c r="F433" s="709"/>
      <c r="G433" s="709"/>
      <c r="H433" s="709"/>
      <c r="I433" s="709"/>
      <c r="J433" s="709"/>
      <c r="K433" s="709"/>
      <c r="L433" s="686"/>
      <c r="M433" s="686"/>
      <c r="N433" s="589"/>
    </row>
    <row r="434" spans="1:14" s="436" customFormat="1">
      <c r="A434" s="676"/>
      <c r="B434" s="676"/>
      <c r="C434" s="676"/>
      <c r="D434" s="676"/>
      <c r="E434" s="709"/>
      <c r="F434" s="709"/>
      <c r="G434" s="709"/>
      <c r="H434" s="709"/>
      <c r="I434" s="709"/>
      <c r="J434" s="709"/>
      <c r="K434" s="709"/>
      <c r="L434" s="686"/>
      <c r="M434" s="686"/>
      <c r="N434" s="589"/>
    </row>
    <row r="435" spans="1:14" s="436" customFormat="1">
      <c r="A435" s="676"/>
      <c r="B435" s="676"/>
      <c r="C435" s="676"/>
      <c r="D435" s="676"/>
      <c r="E435" s="709"/>
      <c r="F435" s="709"/>
      <c r="G435" s="709"/>
      <c r="H435" s="709"/>
      <c r="I435" s="709"/>
      <c r="J435" s="709"/>
      <c r="K435" s="709"/>
      <c r="L435" s="686"/>
      <c r="M435" s="686"/>
      <c r="N435" s="589"/>
    </row>
    <row r="436" spans="1:14" s="436" customFormat="1">
      <c r="A436" s="676"/>
      <c r="B436" s="676"/>
      <c r="C436" s="676"/>
      <c r="D436" s="676"/>
      <c r="E436" s="709"/>
      <c r="F436" s="709"/>
      <c r="G436" s="709"/>
      <c r="H436" s="709"/>
      <c r="I436" s="709"/>
      <c r="J436" s="709"/>
      <c r="K436" s="709"/>
      <c r="L436" s="686"/>
      <c r="M436" s="686"/>
      <c r="N436" s="589"/>
    </row>
    <row r="437" spans="1:14" s="436" customFormat="1">
      <c r="A437" s="676"/>
      <c r="B437" s="676"/>
      <c r="C437" s="676"/>
      <c r="D437" s="676"/>
      <c r="E437" s="709"/>
      <c r="F437" s="709"/>
      <c r="G437" s="709"/>
      <c r="H437" s="709"/>
      <c r="I437" s="709"/>
      <c r="J437" s="709"/>
      <c r="K437" s="709"/>
      <c r="L437" s="686"/>
      <c r="M437" s="686"/>
      <c r="N437" s="589"/>
    </row>
    <row r="438" spans="1:14" s="436" customFormat="1">
      <c r="A438" s="676"/>
      <c r="B438" s="676"/>
      <c r="C438" s="676"/>
      <c r="D438" s="676"/>
      <c r="E438" s="709"/>
      <c r="F438" s="709"/>
      <c r="G438" s="709"/>
      <c r="H438" s="709"/>
      <c r="I438" s="709"/>
      <c r="J438" s="709"/>
      <c r="K438" s="709"/>
      <c r="L438" s="686"/>
      <c r="M438" s="686"/>
      <c r="N438" s="589"/>
    </row>
    <row r="439" spans="1:14" s="436" customFormat="1">
      <c r="A439" s="676"/>
      <c r="B439" s="676"/>
      <c r="C439" s="676"/>
      <c r="D439" s="676"/>
      <c r="E439" s="709"/>
      <c r="F439" s="709"/>
      <c r="G439" s="709"/>
      <c r="H439" s="709"/>
      <c r="I439" s="709"/>
      <c r="J439" s="709"/>
      <c r="K439" s="709"/>
      <c r="L439" s="686"/>
      <c r="M439" s="686"/>
      <c r="N439" s="589"/>
    </row>
    <row r="440" spans="1:14" s="436" customFormat="1">
      <c r="A440" s="676"/>
      <c r="B440" s="676"/>
      <c r="C440" s="676"/>
      <c r="D440" s="676"/>
      <c r="E440" s="709"/>
      <c r="F440" s="709"/>
      <c r="G440" s="709"/>
      <c r="H440" s="709"/>
      <c r="I440" s="709"/>
      <c r="J440" s="709"/>
      <c r="K440" s="709"/>
      <c r="L440" s="686"/>
      <c r="M440" s="686"/>
      <c r="N440" s="589"/>
    </row>
    <row r="441" spans="1:14" s="436" customFormat="1">
      <c r="A441" s="676"/>
      <c r="B441" s="676"/>
      <c r="C441" s="676"/>
      <c r="D441" s="676"/>
      <c r="E441" s="709"/>
      <c r="F441" s="709"/>
      <c r="G441" s="709"/>
      <c r="H441" s="709"/>
      <c r="I441" s="709"/>
      <c r="J441" s="709"/>
      <c r="K441" s="709"/>
      <c r="L441" s="686"/>
      <c r="M441" s="686"/>
      <c r="N441" s="589"/>
    </row>
    <row r="442" spans="1:14" s="436" customFormat="1">
      <c r="A442" s="676"/>
      <c r="B442" s="676"/>
      <c r="C442" s="676"/>
      <c r="D442" s="676"/>
      <c r="E442" s="709"/>
      <c r="F442" s="709"/>
      <c r="G442" s="709"/>
      <c r="H442" s="709"/>
      <c r="I442" s="709"/>
      <c r="J442" s="709"/>
      <c r="K442" s="709"/>
      <c r="L442" s="686"/>
      <c r="M442" s="686"/>
      <c r="N442" s="589"/>
    </row>
    <row r="443" spans="1:14" s="436" customFormat="1">
      <c r="A443" s="676"/>
      <c r="B443" s="676"/>
      <c r="C443" s="676"/>
      <c r="D443" s="676"/>
      <c r="E443" s="709"/>
      <c r="F443" s="709"/>
      <c r="G443" s="709"/>
      <c r="H443" s="709"/>
      <c r="I443" s="709"/>
      <c r="J443" s="709"/>
      <c r="K443" s="709"/>
      <c r="L443" s="686"/>
      <c r="M443" s="686"/>
      <c r="N443" s="589"/>
    </row>
    <row r="444" spans="1:14" s="436" customFormat="1">
      <c r="A444" s="676"/>
      <c r="B444" s="676"/>
      <c r="C444" s="676"/>
      <c r="D444" s="676"/>
      <c r="E444" s="709"/>
      <c r="F444" s="709"/>
      <c r="G444" s="709"/>
      <c r="H444" s="709"/>
      <c r="I444" s="709"/>
      <c r="J444" s="709"/>
      <c r="K444" s="709"/>
      <c r="L444" s="686"/>
      <c r="M444" s="686"/>
      <c r="N444" s="589"/>
    </row>
    <row r="445" spans="1:14" s="436" customFormat="1">
      <c r="A445" s="676"/>
      <c r="B445" s="676"/>
      <c r="C445" s="676"/>
      <c r="D445" s="676"/>
      <c r="E445" s="709"/>
      <c r="F445" s="709"/>
      <c r="G445" s="709"/>
      <c r="H445" s="709"/>
      <c r="I445" s="709"/>
      <c r="J445" s="709"/>
      <c r="K445" s="709"/>
      <c r="L445" s="686"/>
      <c r="M445" s="686"/>
      <c r="N445" s="589"/>
    </row>
    <row r="446" spans="1:14" s="436" customFormat="1">
      <c r="A446" s="676"/>
      <c r="B446" s="676"/>
      <c r="C446" s="676"/>
      <c r="D446" s="676"/>
      <c r="E446" s="709"/>
      <c r="F446" s="709"/>
      <c r="G446" s="709"/>
      <c r="H446" s="709"/>
      <c r="I446" s="709"/>
      <c r="J446" s="709"/>
      <c r="K446" s="709"/>
      <c r="L446" s="686"/>
      <c r="M446" s="686"/>
      <c r="N446" s="589"/>
    </row>
    <row r="447" spans="1:14" s="436" customFormat="1">
      <c r="A447" s="676"/>
      <c r="B447" s="676"/>
      <c r="C447" s="676"/>
      <c r="D447" s="676"/>
      <c r="E447" s="709"/>
      <c r="F447" s="709"/>
      <c r="G447" s="709"/>
      <c r="H447" s="709"/>
      <c r="I447" s="709"/>
      <c r="J447" s="709"/>
      <c r="K447" s="709"/>
      <c r="L447" s="686"/>
      <c r="M447" s="686"/>
      <c r="N447" s="589"/>
    </row>
    <row r="448" spans="1:14" s="436" customFormat="1">
      <c r="A448" s="676"/>
      <c r="B448" s="676"/>
      <c r="C448" s="676"/>
      <c r="D448" s="676"/>
      <c r="E448" s="709"/>
      <c r="F448" s="709"/>
      <c r="G448" s="709"/>
      <c r="H448" s="709"/>
      <c r="I448" s="709"/>
      <c r="J448" s="709"/>
      <c r="K448" s="709"/>
      <c r="L448" s="686"/>
      <c r="M448" s="686"/>
      <c r="N448" s="589"/>
    </row>
    <row r="449" spans="1:14" s="436" customFormat="1">
      <c r="A449" s="676"/>
      <c r="B449" s="676"/>
      <c r="C449" s="676"/>
      <c r="D449" s="676"/>
      <c r="E449" s="709"/>
      <c r="F449" s="709"/>
      <c r="G449" s="709"/>
      <c r="H449" s="709"/>
      <c r="I449" s="709"/>
      <c r="J449" s="709"/>
      <c r="K449" s="709"/>
      <c r="L449" s="686"/>
      <c r="M449" s="686"/>
      <c r="N449" s="589"/>
    </row>
    <row r="450" spans="1:14" s="436" customFormat="1">
      <c r="A450" s="676"/>
      <c r="B450" s="676"/>
      <c r="C450" s="676"/>
      <c r="D450" s="676"/>
      <c r="E450" s="709"/>
      <c r="F450" s="709"/>
      <c r="G450" s="709"/>
      <c r="H450" s="709"/>
      <c r="I450" s="709"/>
      <c r="J450" s="709"/>
      <c r="K450" s="709"/>
      <c r="L450" s="686"/>
      <c r="M450" s="686"/>
      <c r="N450" s="589"/>
    </row>
    <row r="451" spans="1:14" s="436" customFormat="1">
      <c r="A451" s="676"/>
      <c r="B451" s="676"/>
      <c r="C451" s="676"/>
      <c r="D451" s="676"/>
      <c r="E451" s="709"/>
      <c r="F451" s="709"/>
      <c r="G451" s="709"/>
      <c r="H451" s="709"/>
      <c r="I451" s="709"/>
      <c r="J451" s="709"/>
      <c r="K451" s="709"/>
      <c r="L451" s="686"/>
      <c r="M451" s="686"/>
      <c r="N451" s="589"/>
    </row>
    <row r="452" spans="1:14" s="436" customFormat="1">
      <c r="A452" s="676"/>
      <c r="B452" s="676"/>
      <c r="C452" s="676"/>
      <c r="D452" s="676"/>
      <c r="E452" s="709"/>
      <c r="F452" s="709"/>
      <c r="G452" s="709"/>
      <c r="H452" s="709"/>
      <c r="I452" s="709"/>
      <c r="J452" s="709"/>
      <c r="K452" s="709"/>
      <c r="L452" s="686"/>
      <c r="M452" s="686"/>
      <c r="N452" s="589"/>
    </row>
    <row r="453" spans="1:14" s="436" customFormat="1">
      <c r="A453" s="676"/>
      <c r="B453" s="676"/>
      <c r="C453" s="676"/>
      <c r="D453" s="676"/>
      <c r="E453" s="709"/>
      <c r="F453" s="709"/>
      <c r="G453" s="709"/>
      <c r="H453" s="709"/>
      <c r="I453" s="709"/>
      <c r="J453" s="709"/>
      <c r="K453" s="709"/>
      <c r="L453" s="686"/>
      <c r="M453" s="686"/>
      <c r="N453" s="589"/>
    </row>
    <row r="454" spans="1:14" s="436" customFormat="1">
      <c r="A454" s="676"/>
      <c r="B454" s="676"/>
      <c r="C454" s="676"/>
      <c r="D454" s="676"/>
      <c r="E454" s="709"/>
      <c r="F454" s="709"/>
      <c r="G454" s="709"/>
      <c r="H454" s="709"/>
      <c r="I454" s="709"/>
      <c r="J454" s="709"/>
      <c r="K454" s="709"/>
      <c r="L454" s="686"/>
      <c r="M454" s="686"/>
      <c r="N454" s="589"/>
    </row>
    <row r="455" spans="1:14" s="436" customFormat="1">
      <c r="A455" s="676"/>
      <c r="B455" s="676"/>
      <c r="C455" s="676"/>
      <c r="D455" s="676"/>
      <c r="E455" s="709"/>
      <c r="F455" s="709"/>
      <c r="G455" s="709"/>
      <c r="H455" s="709"/>
      <c r="I455" s="709"/>
      <c r="J455" s="709"/>
      <c r="K455" s="709"/>
      <c r="L455" s="686"/>
      <c r="M455" s="686"/>
      <c r="N455" s="589"/>
    </row>
    <row r="456" spans="1:14" s="436" customFormat="1">
      <c r="A456" s="676"/>
      <c r="B456" s="676"/>
      <c r="C456" s="676"/>
      <c r="D456" s="676"/>
      <c r="E456" s="709"/>
      <c r="F456" s="709"/>
      <c r="G456" s="709"/>
      <c r="H456" s="709"/>
      <c r="I456" s="709"/>
      <c r="J456" s="709"/>
      <c r="K456" s="709"/>
      <c r="L456" s="686"/>
      <c r="M456" s="686"/>
      <c r="N456" s="589"/>
    </row>
    <row r="457" spans="1:14" s="436" customFormat="1">
      <c r="A457" s="676"/>
      <c r="B457" s="676"/>
      <c r="C457" s="676"/>
      <c r="D457" s="676"/>
      <c r="E457" s="709"/>
      <c r="F457" s="709"/>
      <c r="G457" s="709"/>
      <c r="H457" s="709"/>
      <c r="I457" s="709"/>
      <c r="J457" s="709"/>
      <c r="K457" s="709"/>
      <c r="L457" s="686"/>
      <c r="M457" s="686"/>
      <c r="N457" s="589"/>
    </row>
    <row r="458" spans="1:14" s="436" customFormat="1">
      <c r="A458" s="676"/>
      <c r="B458" s="676"/>
      <c r="C458" s="676"/>
      <c r="D458" s="676"/>
      <c r="E458" s="709"/>
      <c r="F458" s="709"/>
      <c r="G458" s="709"/>
      <c r="H458" s="709"/>
      <c r="I458" s="709"/>
      <c r="J458" s="709"/>
      <c r="K458" s="709"/>
      <c r="L458" s="686"/>
      <c r="M458" s="686"/>
      <c r="N458" s="589"/>
    </row>
    <row r="459" spans="1:14" s="436" customFormat="1">
      <c r="A459" s="676"/>
      <c r="B459" s="676"/>
      <c r="C459" s="676"/>
      <c r="D459" s="676"/>
      <c r="E459" s="709"/>
      <c r="F459" s="709"/>
      <c r="G459" s="709"/>
      <c r="H459" s="709"/>
      <c r="I459" s="709"/>
      <c r="J459" s="709"/>
      <c r="K459" s="709"/>
      <c r="L459" s="686"/>
      <c r="M459" s="686"/>
      <c r="N459" s="589"/>
    </row>
    <row r="460" spans="1:14" s="436" customFormat="1">
      <c r="A460" s="676"/>
      <c r="B460" s="676"/>
      <c r="C460" s="676"/>
      <c r="D460" s="676"/>
      <c r="E460" s="709"/>
      <c r="F460" s="709"/>
      <c r="G460" s="709"/>
      <c r="H460" s="709"/>
      <c r="I460" s="709"/>
      <c r="J460" s="709"/>
      <c r="K460" s="709"/>
      <c r="L460" s="686"/>
      <c r="M460" s="686"/>
      <c r="N460" s="589"/>
    </row>
    <row r="461" spans="1:14" s="436" customFormat="1">
      <c r="A461" s="676"/>
      <c r="B461" s="676"/>
      <c r="C461" s="676"/>
      <c r="D461" s="676"/>
      <c r="E461" s="709"/>
      <c r="F461" s="709"/>
      <c r="G461" s="709"/>
      <c r="H461" s="709"/>
      <c r="I461" s="709"/>
      <c r="J461" s="709"/>
      <c r="K461" s="709"/>
      <c r="L461" s="686"/>
      <c r="M461" s="686"/>
      <c r="N461" s="589"/>
    </row>
    <row r="462" spans="1:14" s="436" customFormat="1">
      <c r="A462" s="676"/>
      <c r="B462" s="676"/>
      <c r="C462" s="676"/>
      <c r="D462" s="676"/>
      <c r="E462" s="709"/>
      <c r="F462" s="709"/>
      <c r="G462" s="709"/>
      <c r="H462" s="709"/>
      <c r="I462" s="709"/>
      <c r="J462" s="709"/>
      <c r="K462" s="709"/>
      <c r="L462" s="686"/>
      <c r="M462" s="686"/>
      <c r="N462" s="589"/>
    </row>
    <row r="463" spans="1:14" s="436" customFormat="1">
      <c r="A463" s="676"/>
      <c r="B463" s="676"/>
      <c r="C463" s="676"/>
      <c r="D463" s="676"/>
      <c r="E463" s="709"/>
      <c r="F463" s="709"/>
      <c r="G463" s="709"/>
      <c r="H463" s="709"/>
      <c r="I463" s="709"/>
      <c r="J463" s="709"/>
      <c r="K463" s="709"/>
      <c r="L463" s="686"/>
      <c r="M463" s="686"/>
      <c r="N463" s="589"/>
    </row>
    <row r="464" spans="1:14" s="436" customFormat="1">
      <c r="A464" s="676"/>
      <c r="B464" s="676"/>
      <c r="C464" s="676"/>
      <c r="D464" s="676"/>
      <c r="E464" s="709"/>
      <c r="F464" s="709"/>
      <c r="G464" s="709"/>
      <c r="H464" s="709"/>
      <c r="I464" s="709"/>
      <c r="J464" s="709"/>
      <c r="K464" s="709"/>
      <c r="L464" s="686"/>
      <c r="M464" s="686"/>
      <c r="N464" s="589"/>
    </row>
    <row r="465" spans="1:14" s="436" customFormat="1">
      <c r="A465" s="676"/>
      <c r="B465" s="676"/>
      <c r="C465" s="676"/>
      <c r="D465" s="676"/>
      <c r="E465" s="709"/>
      <c r="F465" s="709"/>
      <c r="G465" s="709"/>
      <c r="H465" s="709"/>
      <c r="I465" s="709"/>
      <c r="J465" s="709"/>
      <c r="K465" s="709"/>
      <c r="L465" s="686"/>
      <c r="M465" s="686"/>
      <c r="N465" s="589"/>
    </row>
    <row r="466" spans="1:14" s="436" customFormat="1">
      <c r="A466" s="676"/>
      <c r="B466" s="676"/>
      <c r="C466" s="676"/>
      <c r="D466" s="676"/>
      <c r="E466" s="709"/>
      <c r="F466" s="709"/>
      <c r="G466" s="709"/>
      <c r="H466" s="709"/>
      <c r="I466" s="709"/>
      <c r="J466" s="709"/>
      <c r="K466" s="709"/>
      <c r="L466" s="686"/>
      <c r="M466" s="686"/>
      <c r="N466" s="589"/>
    </row>
    <row r="467" spans="1:14" s="436" customFormat="1">
      <c r="A467" s="676"/>
      <c r="B467" s="676"/>
      <c r="C467" s="676"/>
      <c r="D467" s="676"/>
      <c r="E467" s="709"/>
      <c r="F467" s="709"/>
      <c r="G467" s="709"/>
      <c r="H467" s="709"/>
      <c r="I467" s="709"/>
      <c r="J467" s="709"/>
      <c r="K467" s="709"/>
      <c r="L467" s="686"/>
      <c r="M467" s="686"/>
      <c r="N467" s="589"/>
    </row>
    <row r="468" spans="1:14" s="436" customFormat="1">
      <c r="A468" s="676"/>
      <c r="B468" s="676"/>
      <c r="C468" s="676"/>
      <c r="D468" s="676"/>
      <c r="E468" s="709"/>
      <c r="F468" s="709"/>
      <c r="G468" s="709"/>
      <c r="H468" s="709"/>
      <c r="I468" s="709"/>
      <c r="J468" s="709"/>
      <c r="K468" s="709"/>
      <c r="L468" s="686"/>
      <c r="M468" s="686"/>
      <c r="N468" s="589"/>
    </row>
    <row r="469" spans="1:14" s="436" customFormat="1">
      <c r="A469" s="676"/>
      <c r="B469" s="676"/>
      <c r="C469" s="676"/>
      <c r="D469" s="676"/>
      <c r="E469" s="709"/>
      <c r="F469" s="709"/>
      <c r="G469" s="709"/>
      <c r="H469" s="709"/>
      <c r="I469" s="709"/>
      <c r="J469" s="709"/>
      <c r="K469" s="709"/>
      <c r="L469" s="686"/>
      <c r="M469" s="686"/>
      <c r="N469" s="589"/>
    </row>
    <row r="470" spans="1:14" s="436" customFormat="1">
      <c r="A470" s="676"/>
      <c r="B470" s="676"/>
      <c r="C470" s="676"/>
      <c r="D470" s="676"/>
      <c r="E470" s="709"/>
      <c r="F470" s="709"/>
      <c r="G470" s="709"/>
      <c r="H470" s="709"/>
      <c r="I470" s="709"/>
      <c r="J470" s="709"/>
      <c r="K470" s="709"/>
      <c r="L470" s="686"/>
      <c r="M470" s="686"/>
      <c r="N470" s="589"/>
    </row>
    <row r="471" spans="1:14" s="436" customFormat="1">
      <c r="A471" s="676"/>
      <c r="B471" s="676"/>
      <c r="C471" s="676"/>
      <c r="D471" s="676"/>
      <c r="E471" s="709"/>
      <c r="F471" s="709"/>
      <c r="G471" s="709"/>
      <c r="H471" s="709"/>
      <c r="I471" s="709"/>
      <c r="J471" s="709"/>
      <c r="K471" s="709"/>
      <c r="L471" s="686"/>
      <c r="M471" s="686"/>
      <c r="N471" s="589"/>
    </row>
    <row r="472" spans="1:14" s="436" customFormat="1">
      <c r="A472" s="676"/>
      <c r="B472" s="676"/>
      <c r="C472" s="676"/>
      <c r="D472" s="676"/>
      <c r="E472" s="709"/>
      <c r="F472" s="709"/>
      <c r="G472" s="709"/>
      <c r="H472" s="709"/>
      <c r="I472" s="709"/>
      <c r="J472" s="709"/>
      <c r="K472" s="709"/>
      <c r="L472" s="686"/>
      <c r="M472" s="686"/>
      <c r="N472" s="589"/>
    </row>
    <row r="473" spans="1:14" s="436" customFormat="1">
      <c r="A473" s="676"/>
      <c r="B473" s="676"/>
      <c r="C473" s="676"/>
      <c r="D473" s="676"/>
      <c r="E473" s="709"/>
      <c r="F473" s="709"/>
      <c r="G473" s="709"/>
      <c r="H473" s="709"/>
      <c r="I473" s="709"/>
      <c r="J473" s="709"/>
      <c r="K473" s="709"/>
      <c r="L473" s="686"/>
      <c r="M473" s="686"/>
      <c r="N473" s="589"/>
    </row>
    <row r="474" spans="1:14" s="436" customFormat="1">
      <c r="A474" s="676"/>
      <c r="B474" s="676"/>
      <c r="C474" s="676"/>
      <c r="D474" s="676"/>
      <c r="E474" s="709"/>
      <c r="F474" s="709"/>
      <c r="G474" s="709"/>
      <c r="H474" s="709"/>
      <c r="I474" s="709"/>
      <c r="J474" s="709"/>
      <c r="K474" s="709"/>
      <c r="L474" s="686"/>
      <c r="M474" s="686"/>
      <c r="N474" s="589"/>
    </row>
    <row r="475" spans="1:14" s="436" customFormat="1">
      <c r="A475" s="676"/>
      <c r="B475" s="676"/>
      <c r="C475" s="676"/>
      <c r="D475" s="676"/>
      <c r="E475" s="709"/>
      <c r="F475" s="709"/>
      <c r="G475" s="709"/>
      <c r="H475" s="709"/>
      <c r="I475" s="709"/>
      <c r="J475" s="709"/>
      <c r="K475" s="709"/>
      <c r="L475" s="686"/>
      <c r="M475" s="686"/>
      <c r="N475" s="589"/>
    </row>
    <row r="476" spans="1:14" s="436" customFormat="1">
      <c r="A476" s="676"/>
      <c r="B476" s="676"/>
      <c r="C476" s="676"/>
      <c r="D476" s="676"/>
      <c r="E476" s="709"/>
      <c r="F476" s="709"/>
      <c r="G476" s="709"/>
      <c r="H476" s="709"/>
      <c r="I476" s="709"/>
      <c r="J476" s="709"/>
      <c r="K476" s="709"/>
      <c r="L476" s="686"/>
      <c r="M476" s="686"/>
      <c r="N476" s="589"/>
    </row>
    <row r="477" spans="1:14" s="436" customFormat="1">
      <c r="A477" s="676"/>
      <c r="B477" s="676"/>
      <c r="C477" s="676"/>
      <c r="D477" s="676"/>
      <c r="E477" s="709"/>
      <c r="F477" s="709"/>
      <c r="G477" s="709"/>
      <c r="H477" s="709"/>
      <c r="I477" s="709"/>
      <c r="J477" s="709"/>
      <c r="K477" s="709"/>
      <c r="L477" s="686"/>
      <c r="M477" s="686"/>
      <c r="N477" s="589"/>
    </row>
    <row r="478" spans="1:14" s="436" customFormat="1">
      <c r="A478" s="676"/>
      <c r="B478" s="676"/>
      <c r="C478" s="676"/>
      <c r="D478" s="676"/>
      <c r="E478" s="709"/>
      <c r="F478" s="709"/>
      <c r="G478" s="709"/>
      <c r="H478" s="709"/>
      <c r="I478" s="709"/>
      <c r="J478" s="709"/>
      <c r="K478" s="709"/>
      <c r="L478" s="686"/>
      <c r="M478" s="686"/>
      <c r="N478" s="589"/>
    </row>
    <row r="479" spans="1:14" s="436" customFormat="1">
      <c r="A479" s="676"/>
      <c r="B479" s="676"/>
      <c r="C479" s="676"/>
      <c r="D479" s="676"/>
      <c r="E479" s="709"/>
      <c r="F479" s="709"/>
      <c r="G479" s="709"/>
      <c r="H479" s="709"/>
      <c r="I479" s="709"/>
      <c r="J479" s="709"/>
      <c r="K479" s="709"/>
      <c r="L479" s="686"/>
      <c r="M479" s="686"/>
      <c r="N479" s="589"/>
    </row>
    <row r="480" spans="1:14" s="436" customFormat="1">
      <c r="A480" s="676"/>
      <c r="B480" s="676"/>
      <c r="C480" s="676"/>
      <c r="D480" s="676"/>
      <c r="E480" s="709"/>
      <c r="F480" s="709"/>
      <c r="G480" s="709"/>
      <c r="H480" s="709"/>
      <c r="I480" s="709"/>
      <c r="J480" s="709"/>
      <c r="K480" s="709"/>
      <c r="L480" s="686"/>
      <c r="M480" s="686"/>
      <c r="N480" s="589"/>
    </row>
    <row r="481" spans="1:14" s="436" customFormat="1">
      <c r="A481" s="676"/>
      <c r="B481" s="676"/>
      <c r="C481" s="676"/>
      <c r="D481" s="676"/>
      <c r="E481" s="709"/>
      <c r="F481" s="709"/>
      <c r="G481" s="709"/>
      <c r="H481" s="709"/>
      <c r="I481" s="709"/>
      <c r="J481" s="709"/>
      <c r="K481" s="709"/>
      <c r="L481" s="686"/>
      <c r="M481" s="686"/>
      <c r="N481" s="589"/>
    </row>
    <row r="482" spans="1:14" s="436" customFormat="1">
      <c r="A482" s="676"/>
      <c r="B482" s="676"/>
      <c r="C482" s="676"/>
      <c r="D482" s="676"/>
      <c r="E482" s="709"/>
      <c r="F482" s="709"/>
      <c r="G482" s="709"/>
      <c r="H482" s="709"/>
      <c r="I482" s="709"/>
      <c r="J482" s="709"/>
      <c r="K482" s="709"/>
      <c r="L482" s="686"/>
      <c r="M482" s="686"/>
      <c r="N482" s="589"/>
    </row>
    <row r="483" spans="1:14" s="436" customFormat="1">
      <c r="A483" s="676"/>
      <c r="B483" s="676"/>
      <c r="C483" s="676"/>
      <c r="D483" s="676"/>
      <c r="E483" s="709"/>
      <c r="F483" s="709"/>
      <c r="G483" s="709"/>
      <c r="H483" s="709"/>
      <c r="I483" s="709"/>
      <c r="J483" s="709"/>
      <c r="K483" s="709"/>
      <c r="L483" s="686"/>
      <c r="M483" s="686"/>
      <c r="N483" s="589"/>
    </row>
    <row r="484" spans="1:14" s="436" customFormat="1">
      <c r="A484" s="676"/>
      <c r="B484" s="676"/>
      <c r="C484" s="676"/>
      <c r="D484" s="676"/>
      <c r="E484" s="709"/>
      <c r="F484" s="709"/>
      <c r="G484" s="709"/>
      <c r="H484" s="709"/>
      <c r="I484" s="709"/>
      <c r="J484" s="709"/>
      <c r="K484" s="709"/>
      <c r="L484" s="686"/>
      <c r="M484" s="686"/>
      <c r="N484" s="589"/>
    </row>
    <row r="485" spans="1:14" s="436" customFormat="1">
      <c r="A485" s="676"/>
      <c r="B485" s="676"/>
      <c r="C485" s="676"/>
      <c r="D485" s="676"/>
      <c r="E485" s="709"/>
      <c r="F485" s="709"/>
      <c r="G485" s="709"/>
      <c r="H485" s="709"/>
      <c r="I485" s="709"/>
      <c r="J485" s="709"/>
      <c r="K485" s="709"/>
      <c r="L485" s="686"/>
      <c r="M485" s="686"/>
      <c r="N485" s="589"/>
    </row>
    <row r="486" spans="1:14" s="436" customFormat="1">
      <c r="A486" s="676"/>
      <c r="B486" s="676"/>
      <c r="C486" s="676"/>
      <c r="D486" s="676"/>
      <c r="E486" s="709"/>
      <c r="F486" s="709"/>
      <c r="G486" s="709"/>
      <c r="H486" s="709"/>
      <c r="I486" s="709"/>
      <c r="J486" s="709"/>
      <c r="K486" s="709"/>
      <c r="L486" s="686"/>
      <c r="M486" s="686"/>
      <c r="N486" s="589"/>
    </row>
    <row r="487" spans="1:14" s="436" customFormat="1">
      <c r="A487" s="676"/>
      <c r="B487" s="676"/>
      <c r="C487" s="676"/>
      <c r="D487" s="676"/>
      <c r="E487" s="709"/>
      <c r="F487" s="709"/>
      <c r="G487" s="709"/>
      <c r="H487" s="709"/>
      <c r="I487" s="709"/>
      <c r="J487" s="709"/>
      <c r="K487" s="709"/>
      <c r="L487" s="686"/>
      <c r="M487" s="686"/>
      <c r="N487" s="589"/>
    </row>
    <row r="488" spans="1:14" s="436" customFormat="1">
      <c r="A488" s="676"/>
      <c r="B488" s="676"/>
      <c r="C488" s="676"/>
      <c r="D488" s="676"/>
      <c r="E488" s="709"/>
      <c r="F488" s="709"/>
      <c r="G488" s="709"/>
      <c r="H488" s="709"/>
      <c r="I488" s="709"/>
      <c r="J488" s="709"/>
      <c r="K488" s="709"/>
      <c r="L488" s="686"/>
      <c r="M488" s="686"/>
      <c r="N488" s="589"/>
    </row>
    <row r="489" spans="1:14" s="436" customFormat="1">
      <c r="A489" s="676"/>
      <c r="B489" s="676"/>
      <c r="C489" s="676"/>
      <c r="D489" s="676"/>
      <c r="E489" s="709"/>
      <c r="F489" s="709"/>
      <c r="G489" s="709"/>
      <c r="H489" s="709"/>
      <c r="I489" s="709"/>
      <c r="J489" s="709"/>
      <c r="K489" s="709"/>
      <c r="L489" s="686"/>
      <c r="M489" s="686"/>
      <c r="N489" s="589"/>
    </row>
    <row r="490" spans="1:14" s="436" customFormat="1">
      <c r="A490" s="676"/>
      <c r="B490" s="676"/>
      <c r="C490" s="676"/>
      <c r="D490" s="676"/>
      <c r="E490" s="709"/>
      <c r="F490" s="709"/>
      <c r="G490" s="709"/>
      <c r="H490" s="709"/>
      <c r="I490" s="709"/>
      <c r="J490" s="709"/>
      <c r="K490" s="709"/>
      <c r="L490" s="686"/>
      <c r="M490" s="686"/>
      <c r="N490" s="589"/>
    </row>
    <row r="491" spans="1:14" s="436" customFormat="1">
      <c r="A491" s="676"/>
      <c r="B491" s="676"/>
      <c r="C491" s="676"/>
      <c r="D491" s="676"/>
      <c r="E491" s="709"/>
      <c r="F491" s="709"/>
      <c r="G491" s="709"/>
      <c r="H491" s="709"/>
      <c r="I491" s="709"/>
      <c r="J491" s="709"/>
      <c r="K491" s="709"/>
      <c r="L491" s="686"/>
      <c r="M491" s="686"/>
      <c r="N491" s="589"/>
    </row>
    <row r="492" spans="1:14" s="436" customFormat="1">
      <c r="A492" s="676"/>
      <c r="B492" s="676"/>
      <c r="C492" s="676"/>
      <c r="D492" s="676"/>
      <c r="E492" s="709"/>
      <c r="F492" s="709"/>
      <c r="G492" s="709"/>
      <c r="H492" s="709"/>
      <c r="I492" s="709"/>
      <c r="J492" s="709"/>
      <c r="K492" s="709"/>
      <c r="L492" s="686"/>
      <c r="M492" s="686"/>
      <c r="N492" s="589"/>
    </row>
    <row r="493" spans="1:14" s="436" customFormat="1">
      <c r="A493" s="676"/>
      <c r="B493" s="676"/>
      <c r="C493" s="676"/>
      <c r="D493" s="676"/>
      <c r="E493" s="709"/>
      <c r="F493" s="709"/>
      <c r="G493" s="709"/>
      <c r="H493" s="709"/>
      <c r="I493" s="709"/>
      <c r="J493" s="709"/>
      <c r="K493" s="709"/>
      <c r="L493" s="686"/>
      <c r="M493" s="686"/>
      <c r="N493" s="589"/>
    </row>
    <row r="494" spans="1:14" s="436" customFormat="1">
      <c r="A494" s="676"/>
      <c r="B494" s="676"/>
      <c r="C494" s="676"/>
      <c r="D494" s="676"/>
      <c r="E494" s="709"/>
      <c r="F494" s="709"/>
      <c r="G494" s="709"/>
      <c r="H494" s="709"/>
      <c r="I494" s="709"/>
      <c r="J494" s="709"/>
      <c r="K494" s="709"/>
      <c r="L494" s="686"/>
      <c r="M494" s="686"/>
      <c r="N494" s="589"/>
    </row>
    <row r="495" spans="1:14" s="436" customFormat="1">
      <c r="A495" s="676"/>
      <c r="B495" s="676"/>
      <c r="C495" s="676"/>
      <c r="D495" s="676"/>
      <c r="E495" s="709"/>
      <c r="F495" s="709"/>
      <c r="G495" s="709"/>
      <c r="H495" s="709"/>
      <c r="I495" s="709"/>
      <c r="J495" s="709"/>
      <c r="K495" s="709"/>
      <c r="L495" s="686"/>
      <c r="M495" s="686"/>
      <c r="N495" s="589"/>
    </row>
    <row r="496" spans="1:14" s="436" customFormat="1">
      <c r="A496" s="676"/>
      <c r="B496" s="676"/>
      <c r="C496" s="676"/>
      <c r="D496" s="676"/>
      <c r="E496" s="709"/>
      <c r="F496" s="709"/>
      <c r="G496" s="709"/>
      <c r="H496" s="709"/>
      <c r="I496" s="709"/>
      <c r="J496" s="709"/>
      <c r="K496" s="709"/>
      <c r="L496" s="686"/>
      <c r="M496" s="686"/>
      <c r="N496" s="589"/>
    </row>
    <row r="497" spans="1:14" s="436" customFormat="1">
      <c r="A497" s="676"/>
      <c r="B497" s="676"/>
      <c r="C497" s="676"/>
      <c r="D497" s="676"/>
      <c r="E497" s="709"/>
      <c r="F497" s="709"/>
      <c r="G497" s="709"/>
      <c r="H497" s="709"/>
      <c r="I497" s="709"/>
      <c r="J497" s="709"/>
      <c r="K497" s="709"/>
      <c r="L497" s="686"/>
      <c r="M497" s="686"/>
      <c r="N497" s="589"/>
    </row>
    <row r="498" spans="1:14" s="436" customFormat="1">
      <c r="A498" s="676"/>
      <c r="B498" s="676"/>
      <c r="C498" s="676"/>
      <c r="D498" s="676"/>
      <c r="E498" s="709"/>
      <c r="F498" s="709"/>
      <c r="G498" s="709"/>
      <c r="H498" s="709"/>
      <c r="I498" s="709"/>
      <c r="J498" s="709"/>
      <c r="K498" s="709"/>
      <c r="L498" s="686"/>
      <c r="M498" s="686"/>
      <c r="N498" s="589"/>
    </row>
    <row r="499" spans="1:14" s="436" customFormat="1">
      <c r="A499" s="676"/>
      <c r="B499" s="676"/>
      <c r="C499" s="676"/>
      <c r="D499" s="676"/>
      <c r="E499" s="709"/>
      <c r="F499" s="709"/>
      <c r="G499" s="709"/>
      <c r="H499" s="709"/>
      <c r="I499" s="709"/>
      <c r="J499" s="709"/>
      <c r="K499" s="709"/>
      <c r="L499" s="686"/>
      <c r="M499" s="686"/>
      <c r="N499" s="589"/>
    </row>
    <row r="500" spans="1:14" s="436" customFormat="1">
      <c r="A500" s="676"/>
      <c r="B500" s="676"/>
      <c r="C500" s="676"/>
      <c r="D500" s="676"/>
      <c r="E500" s="709"/>
      <c r="F500" s="709"/>
      <c r="G500" s="709"/>
      <c r="H500" s="709"/>
      <c r="I500" s="709"/>
      <c r="J500" s="709"/>
      <c r="K500" s="709"/>
      <c r="L500" s="686"/>
      <c r="M500" s="686"/>
      <c r="N500" s="589"/>
    </row>
    <row r="501" spans="1:14" s="436" customFormat="1">
      <c r="A501" s="676"/>
      <c r="B501" s="676"/>
      <c r="C501" s="676"/>
      <c r="D501" s="676"/>
      <c r="E501" s="709"/>
      <c r="F501" s="709"/>
      <c r="G501" s="709"/>
      <c r="H501" s="709"/>
      <c r="I501" s="709"/>
      <c r="J501" s="709"/>
      <c r="K501" s="709"/>
      <c r="L501" s="686"/>
      <c r="M501" s="686"/>
      <c r="N501" s="589"/>
    </row>
    <row r="502" spans="1:14" s="436" customFormat="1">
      <c r="A502" s="676"/>
      <c r="B502" s="676"/>
      <c r="C502" s="676"/>
      <c r="D502" s="676"/>
      <c r="E502" s="709"/>
      <c r="F502" s="709"/>
      <c r="G502" s="709"/>
      <c r="H502" s="709"/>
      <c r="I502" s="709"/>
      <c r="J502" s="709"/>
      <c r="K502" s="709"/>
      <c r="L502" s="686"/>
      <c r="M502" s="686"/>
      <c r="N502" s="589"/>
    </row>
    <row r="503" spans="1:14" s="436" customFormat="1">
      <c r="A503" s="676"/>
      <c r="B503" s="676"/>
      <c r="C503" s="676"/>
      <c r="D503" s="676"/>
      <c r="E503" s="709"/>
      <c r="F503" s="709"/>
      <c r="G503" s="709"/>
      <c r="H503" s="709"/>
      <c r="I503" s="709"/>
      <c r="J503" s="709"/>
      <c r="K503" s="709"/>
      <c r="L503" s="686"/>
      <c r="M503" s="686"/>
      <c r="N503" s="589"/>
    </row>
    <row r="504" spans="1:14" s="436" customFormat="1">
      <c r="A504" s="676"/>
      <c r="B504" s="676"/>
      <c r="C504" s="676"/>
      <c r="D504" s="676"/>
      <c r="E504" s="709"/>
      <c r="F504" s="709"/>
      <c r="G504" s="709"/>
      <c r="H504" s="709"/>
      <c r="I504" s="709"/>
      <c r="J504" s="709"/>
      <c r="K504" s="709"/>
      <c r="L504" s="686"/>
      <c r="M504" s="686"/>
      <c r="N504" s="589"/>
    </row>
    <row r="505" spans="1:14" s="436" customFormat="1">
      <c r="A505" s="676"/>
      <c r="B505" s="676"/>
      <c r="C505" s="676"/>
      <c r="D505" s="676"/>
      <c r="E505" s="709"/>
      <c r="F505" s="709"/>
      <c r="G505" s="709"/>
      <c r="H505" s="709"/>
      <c r="I505" s="709"/>
      <c r="J505" s="709"/>
      <c r="K505" s="709"/>
      <c r="L505" s="686"/>
      <c r="M505" s="686"/>
      <c r="N505" s="589"/>
    </row>
    <row r="506" spans="1:14" s="436" customFormat="1">
      <c r="A506" s="676"/>
      <c r="B506" s="676"/>
      <c r="C506" s="676"/>
      <c r="D506" s="676"/>
      <c r="E506" s="709"/>
      <c r="F506" s="709"/>
      <c r="G506" s="709"/>
      <c r="H506" s="709"/>
      <c r="I506" s="709"/>
      <c r="J506" s="709"/>
      <c r="K506" s="709"/>
      <c r="L506" s="686"/>
      <c r="M506" s="686"/>
      <c r="N506" s="589"/>
    </row>
    <row r="507" spans="1:14" s="436" customFormat="1">
      <c r="A507" s="676"/>
      <c r="B507" s="676"/>
      <c r="C507" s="676"/>
      <c r="D507" s="676"/>
      <c r="E507" s="709"/>
      <c r="F507" s="709"/>
      <c r="G507" s="709"/>
      <c r="H507" s="709"/>
      <c r="I507" s="709"/>
      <c r="J507" s="709"/>
      <c r="K507" s="709"/>
      <c r="L507" s="686"/>
      <c r="M507" s="686"/>
      <c r="N507" s="589"/>
    </row>
    <row r="508" spans="1:14" s="436" customFormat="1">
      <c r="A508" s="676"/>
      <c r="B508" s="676"/>
      <c r="C508" s="676"/>
      <c r="D508" s="676"/>
      <c r="E508" s="709"/>
      <c r="F508" s="709"/>
      <c r="G508" s="709"/>
      <c r="H508" s="709"/>
      <c r="I508" s="709"/>
      <c r="J508" s="709"/>
      <c r="K508" s="709"/>
      <c r="L508" s="686"/>
      <c r="M508" s="686"/>
      <c r="N508" s="589"/>
    </row>
    <row r="509" spans="1:14" s="436" customFormat="1">
      <c r="A509" s="676"/>
      <c r="B509" s="676"/>
      <c r="C509" s="676"/>
      <c r="D509" s="676"/>
      <c r="E509" s="709"/>
      <c r="F509" s="709"/>
      <c r="G509" s="709"/>
      <c r="H509" s="709"/>
      <c r="I509" s="709"/>
      <c r="J509" s="709"/>
      <c r="K509" s="709"/>
      <c r="L509" s="686"/>
      <c r="M509" s="686"/>
      <c r="N509" s="589"/>
    </row>
    <row r="510" spans="1:14" s="436" customFormat="1">
      <c r="A510" s="676"/>
      <c r="B510" s="676"/>
      <c r="C510" s="676"/>
      <c r="D510" s="676"/>
      <c r="E510" s="709"/>
      <c r="F510" s="709"/>
      <c r="G510" s="709"/>
      <c r="H510" s="709"/>
      <c r="I510" s="709"/>
      <c r="J510" s="709"/>
      <c r="K510" s="709"/>
      <c r="L510" s="686"/>
      <c r="M510" s="686"/>
      <c r="N510" s="589"/>
    </row>
    <row r="511" spans="1:14" s="436" customFormat="1">
      <c r="A511" s="676"/>
      <c r="B511" s="676"/>
      <c r="C511" s="676"/>
      <c r="D511" s="676"/>
      <c r="E511" s="709"/>
      <c r="F511" s="709"/>
      <c r="G511" s="709"/>
      <c r="H511" s="709"/>
      <c r="I511" s="709"/>
      <c r="J511" s="709"/>
      <c r="K511" s="709"/>
      <c r="L511" s="686"/>
      <c r="M511" s="686"/>
      <c r="N511" s="589"/>
    </row>
    <row r="512" spans="1:14" s="436" customFormat="1">
      <c r="A512" s="676"/>
      <c r="B512" s="676"/>
      <c r="C512" s="676"/>
      <c r="D512" s="676"/>
      <c r="E512" s="709"/>
      <c r="F512" s="709"/>
      <c r="G512" s="709"/>
      <c r="H512" s="709"/>
      <c r="I512" s="709"/>
      <c r="J512" s="709"/>
      <c r="K512" s="709"/>
      <c r="L512" s="686"/>
      <c r="M512" s="686"/>
      <c r="N512" s="589"/>
    </row>
    <row r="513" spans="1:14" s="436" customFormat="1">
      <c r="A513" s="676"/>
      <c r="B513" s="676"/>
      <c r="C513" s="676"/>
      <c r="D513" s="676"/>
      <c r="E513" s="709"/>
      <c r="F513" s="709"/>
      <c r="G513" s="709"/>
      <c r="H513" s="709"/>
      <c r="I513" s="709"/>
      <c r="J513" s="709"/>
      <c r="K513" s="709"/>
      <c r="L513" s="686"/>
      <c r="M513" s="686"/>
      <c r="N513" s="589"/>
    </row>
    <row r="514" spans="1:14" s="436" customFormat="1">
      <c r="A514" s="676"/>
      <c r="B514" s="676"/>
      <c r="C514" s="676"/>
      <c r="D514" s="676"/>
      <c r="E514" s="709"/>
      <c r="F514" s="709"/>
      <c r="G514" s="709"/>
      <c r="H514" s="709"/>
      <c r="I514" s="709"/>
      <c r="J514" s="709"/>
      <c r="K514" s="709"/>
      <c r="L514" s="686"/>
      <c r="M514" s="686"/>
      <c r="N514" s="589"/>
    </row>
    <row r="515" spans="1:14" s="436" customFormat="1">
      <c r="A515" s="676"/>
      <c r="B515" s="676"/>
      <c r="C515" s="676"/>
      <c r="D515" s="676"/>
      <c r="E515" s="709"/>
      <c r="F515" s="709"/>
      <c r="G515" s="709"/>
      <c r="H515" s="709"/>
      <c r="I515" s="709"/>
      <c r="J515" s="709"/>
      <c r="K515" s="709"/>
      <c r="L515" s="686"/>
      <c r="M515" s="686"/>
      <c r="N515" s="589"/>
    </row>
    <row r="516" spans="1:14" s="436" customFormat="1">
      <c r="A516" s="676"/>
      <c r="B516" s="676"/>
      <c r="C516" s="676"/>
      <c r="D516" s="676"/>
      <c r="E516" s="709"/>
      <c r="F516" s="709"/>
      <c r="G516" s="709"/>
      <c r="H516" s="709"/>
      <c r="I516" s="709"/>
      <c r="J516" s="709"/>
      <c r="K516" s="709"/>
      <c r="L516" s="686"/>
      <c r="M516" s="686"/>
      <c r="N516" s="589"/>
    </row>
    <row r="517" spans="1:14" s="436" customFormat="1">
      <c r="A517" s="676"/>
      <c r="B517" s="676"/>
      <c r="C517" s="676"/>
      <c r="D517" s="676"/>
      <c r="E517" s="709"/>
      <c r="F517" s="709"/>
      <c r="G517" s="709"/>
      <c r="H517" s="709"/>
      <c r="I517" s="709"/>
      <c r="J517" s="709"/>
      <c r="K517" s="709"/>
      <c r="L517" s="686"/>
      <c r="M517" s="686"/>
      <c r="N517" s="589"/>
    </row>
    <row r="518" spans="1:14" s="436" customFormat="1">
      <c r="A518" s="676"/>
      <c r="B518" s="676"/>
      <c r="C518" s="676"/>
      <c r="D518" s="676"/>
      <c r="E518" s="709"/>
      <c r="F518" s="709"/>
      <c r="G518" s="709"/>
      <c r="H518" s="709"/>
      <c r="I518" s="709"/>
      <c r="J518" s="709"/>
      <c r="K518" s="709"/>
      <c r="L518" s="686"/>
      <c r="M518" s="686"/>
      <c r="N518" s="589"/>
    </row>
    <row r="519" spans="1:14" s="436" customFormat="1">
      <c r="A519" s="676"/>
      <c r="B519" s="676"/>
      <c r="C519" s="676"/>
      <c r="D519" s="676"/>
      <c r="E519" s="709"/>
      <c r="F519" s="709"/>
      <c r="G519" s="709"/>
      <c r="H519" s="709"/>
      <c r="I519" s="709"/>
      <c r="J519" s="709"/>
      <c r="K519" s="709"/>
      <c r="L519" s="686"/>
      <c r="M519" s="686"/>
      <c r="N519" s="589"/>
    </row>
    <row r="520" spans="1:14" s="436" customFormat="1">
      <c r="A520" s="676"/>
      <c r="B520" s="676"/>
      <c r="C520" s="676"/>
      <c r="D520" s="676"/>
      <c r="E520" s="709"/>
      <c r="F520" s="709"/>
      <c r="G520" s="709"/>
      <c r="H520" s="709"/>
      <c r="I520" s="709"/>
      <c r="J520" s="709"/>
      <c r="K520" s="709"/>
      <c r="L520" s="686"/>
      <c r="M520" s="686"/>
      <c r="N520" s="589"/>
    </row>
    <row r="521" spans="1:14" s="436" customFormat="1">
      <c r="A521" s="676"/>
      <c r="B521" s="676"/>
      <c r="C521" s="676"/>
      <c r="D521" s="676"/>
      <c r="E521" s="709"/>
      <c r="F521" s="709"/>
      <c r="G521" s="709"/>
      <c r="H521" s="709"/>
      <c r="I521" s="709"/>
      <c r="J521" s="709"/>
      <c r="K521" s="709"/>
      <c r="L521" s="686"/>
      <c r="M521" s="686"/>
      <c r="N521" s="589"/>
    </row>
    <row r="522" spans="1:14" s="436" customFormat="1">
      <c r="A522" s="676"/>
      <c r="B522" s="676"/>
      <c r="C522" s="676"/>
      <c r="D522" s="676"/>
      <c r="E522" s="709"/>
      <c r="F522" s="709"/>
      <c r="G522" s="709"/>
      <c r="H522" s="709"/>
      <c r="I522" s="709"/>
      <c r="J522" s="709"/>
      <c r="K522" s="709"/>
      <c r="L522" s="686"/>
      <c r="M522" s="686"/>
      <c r="N522" s="589"/>
    </row>
    <row r="523" spans="1:14" s="436" customFormat="1">
      <c r="A523" s="676"/>
      <c r="B523" s="676"/>
      <c r="C523" s="676"/>
      <c r="D523" s="676"/>
      <c r="E523" s="709"/>
      <c r="F523" s="709"/>
      <c r="G523" s="709"/>
      <c r="H523" s="709"/>
      <c r="I523" s="709"/>
      <c r="J523" s="709"/>
      <c r="K523" s="709"/>
      <c r="L523" s="686"/>
      <c r="M523" s="686"/>
      <c r="N523" s="589"/>
    </row>
    <row r="524" spans="1:14" s="436" customFormat="1">
      <c r="A524" s="676"/>
      <c r="B524" s="676"/>
      <c r="C524" s="676"/>
      <c r="D524" s="676"/>
      <c r="E524" s="709"/>
      <c r="F524" s="709"/>
      <c r="G524" s="709"/>
      <c r="H524" s="709"/>
      <c r="I524" s="709"/>
      <c r="J524" s="709"/>
      <c r="K524" s="709"/>
      <c r="L524" s="686"/>
      <c r="M524" s="686"/>
      <c r="N524" s="589"/>
    </row>
    <row r="525" spans="1:14" s="436" customFormat="1">
      <c r="A525" s="676"/>
      <c r="B525" s="676"/>
      <c r="C525" s="676"/>
      <c r="D525" s="676"/>
      <c r="E525" s="709"/>
      <c r="F525" s="709"/>
      <c r="G525" s="709"/>
      <c r="H525" s="709"/>
      <c r="I525" s="709"/>
      <c r="J525" s="709"/>
      <c r="K525" s="709"/>
      <c r="L525" s="686"/>
      <c r="M525" s="686"/>
      <c r="N525" s="589"/>
    </row>
    <row r="526" spans="1:14" s="436" customFormat="1">
      <c r="A526" s="676"/>
      <c r="B526" s="676"/>
      <c r="C526" s="676"/>
      <c r="D526" s="676"/>
      <c r="E526" s="709"/>
      <c r="F526" s="709"/>
      <c r="G526" s="709"/>
      <c r="H526" s="709"/>
      <c r="I526" s="709"/>
      <c r="J526" s="709"/>
      <c r="K526" s="709"/>
      <c r="L526" s="686"/>
      <c r="M526" s="686"/>
      <c r="N526" s="589"/>
    </row>
    <row r="527" spans="1:14" s="436" customFormat="1">
      <c r="A527" s="676"/>
      <c r="B527" s="676"/>
      <c r="C527" s="676"/>
      <c r="D527" s="676"/>
      <c r="E527" s="709"/>
      <c r="F527" s="709"/>
      <c r="G527" s="709"/>
      <c r="H527" s="709"/>
      <c r="I527" s="709"/>
      <c r="J527" s="709"/>
      <c r="K527" s="709"/>
      <c r="L527" s="686"/>
      <c r="M527" s="686"/>
      <c r="N527" s="589"/>
    </row>
    <row r="528" spans="1:14" s="436" customFormat="1">
      <c r="A528" s="676"/>
      <c r="B528" s="676"/>
      <c r="C528" s="676"/>
      <c r="D528" s="676"/>
      <c r="E528" s="709"/>
      <c r="F528" s="709"/>
      <c r="G528" s="709"/>
      <c r="H528" s="709"/>
      <c r="I528" s="709"/>
      <c r="J528" s="709"/>
      <c r="K528" s="709"/>
      <c r="L528" s="686"/>
      <c r="M528" s="686"/>
      <c r="N528" s="589"/>
    </row>
    <row r="529" spans="1:14" s="436" customFormat="1">
      <c r="A529" s="676"/>
      <c r="B529" s="676"/>
      <c r="C529" s="676"/>
      <c r="D529" s="676"/>
      <c r="E529" s="709"/>
      <c r="F529" s="709"/>
      <c r="G529" s="709"/>
      <c r="H529" s="709"/>
      <c r="I529" s="709"/>
      <c r="J529" s="709"/>
      <c r="K529" s="709"/>
      <c r="L529" s="686"/>
      <c r="M529" s="686"/>
      <c r="N529" s="589"/>
    </row>
    <row r="530" spans="1:14" s="436" customFormat="1">
      <c r="A530" s="676"/>
      <c r="B530" s="676"/>
      <c r="C530" s="676"/>
      <c r="D530" s="676"/>
      <c r="E530" s="709"/>
      <c r="F530" s="709"/>
      <c r="G530" s="709"/>
      <c r="H530" s="709"/>
      <c r="I530" s="709"/>
      <c r="J530" s="709"/>
      <c r="K530" s="709"/>
      <c r="L530" s="686"/>
      <c r="M530" s="686"/>
      <c r="N530" s="589"/>
    </row>
    <row r="531" spans="1:14" s="436" customFormat="1">
      <c r="A531" s="676"/>
      <c r="B531" s="676"/>
      <c r="C531" s="676"/>
      <c r="D531" s="676"/>
      <c r="E531" s="709"/>
      <c r="F531" s="709"/>
      <c r="G531" s="709"/>
      <c r="H531" s="709"/>
      <c r="I531" s="709"/>
      <c r="J531" s="709"/>
      <c r="K531" s="709"/>
      <c r="L531" s="686"/>
      <c r="M531" s="686"/>
      <c r="N531" s="589"/>
    </row>
    <row r="532" spans="1:14" s="436" customFormat="1">
      <c r="A532" s="676"/>
      <c r="B532" s="676"/>
      <c r="C532" s="676"/>
      <c r="D532" s="676"/>
      <c r="E532" s="709"/>
      <c r="F532" s="709"/>
      <c r="G532" s="709"/>
      <c r="H532" s="709"/>
      <c r="I532" s="709"/>
      <c r="J532" s="709"/>
      <c r="K532" s="709"/>
      <c r="L532" s="686"/>
      <c r="M532" s="686"/>
      <c r="N532" s="589"/>
    </row>
    <row r="533" spans="1:14" s="436" customFormat="1">
      <c r="A533" s="676"/>
      <c r="B533" s="676"/>
      <c r="C533" s="676"/>
      <c r="D533" s="676"/>
      <c r="E533" s="709"/>
      <c r="F533" s="709"/>
      <c r="G533" s="709"/>
      <c r="H533" s="709"/>
      <c r="I533" s="709"/>
      <c r="J533" s="709"/>
      <c r="K533" s="709"/>
      <c r="L533" s="686"/>
      <c r="M533" s="686"/>
      <c r="N533" s="589"/>
    </row>
    <row r="534" spans="1:14" s="436" customFormat="1">
      <c r="A534" s="676"/>
      <c r="B534" s="676"/>
      <c r="C534" s="676"/>
      <c r="D534" s="676"/>
      <c r="E534" s="709"/>
      <c r="F534" s="709"/>
      <c r="G534" s="709"/>
      <c r="H534" s="709"/>
      <c r="I534" s="709"/>
      <c r="J534" s="709"/>
      <c r="K534" s="709"/>
      <c r="L534" s="686"/>
      <c r="M534" s="686"/>
      <c r="N534" s="589"/>
    </row>
    <row r="535" spans="1:14" s="436" customFormat="1">
      <c r="A535" s="676"/>
      <c r="B535" s="676"/>
      <c r="C535" s="676"/>
      <c r="D535" s="676"/>
      <c r="E535" s="709"/>
      <c r="F535" s="709"/>
      <c r="G535" s="709"/>
      <c r="H535" s="709"/>
      <c r="I535" s="709"/>
      <c r="J535" s="709"/>
      <c r="K535" s="709"/>
      <c r="L535" s="686"/>
      <c r="M535" s="686"/>
      <c r="N535" s="589"/>
    </row>
    <row r="536" spans="1:14" s="436" customFormat="1">
      <c r="A536" s="676"/>
      <c r="B536" s="676"/>
      <c r="C536" s="676"/>
      <c r="D536" s="676"/>
      <c r="E536" s="709"/>
      <c r="F536" s="709"/>
      <c r="G536" s="709"/>
      <c r="H536" s="709"/>
      <c r="I536" s="709"/>
      <c r="J536" s="709"/>
      <c r="K536" s="709"/>
      <c r="L536" s="686"/>
      <c r="M536" s="686"/>
      <c r="N536" s="589"/>
    </row>
    <row r="537" spans="1:14" s="436" customFormat="1">
      <c r="A537" s="676"/>
      <c r="B537" s="676"/>
      <c r="C537" s="676"/>
      <c r="D537" s="676"/>
      <c r="E537" s="709"/>
      <c r="F537" s="709"/>
      <c r="G537" s="709"/>
      <c r="H537" s="709"/>
      <c r="I537" s="709"/>
      <c r="J537" s="709"/>
      <c r="K537" s="709"/>
      <c r="L537" s="686"/>
      <c r="M537" s="686"/>
      <c r="N537" s="589"/>
    </row>
    <row r="538" spans="1:14" s="436" customFormat="1">
      <c r="A538" s="676"/>
      <c r="B538" s="676"/>
      <c r="C538" s="676"/>
      <c r="D538" s="676"/>
      <c r="E538" s="709"/>
      <c r="F538" s="709"/>
      <c r="G538" s="709"/>
      <c r="H538" s="709"/>
      <c r="I538" s="709"/>
      <c r="J538" s="709"/>
      <c r="K538" s="709"/>
      <c r="L538" s="686"/>
      <c r="M538" s="686"/>
      <c r="N538" s="589"/>
    </row>
    <row r="539" spans="1:14" s="436" customFormat="1">
      <c r="A539" s="676"/>
      <c r="B539" s="676"/>
      <c r="C539" s="676"/>
      <c r="D539" s="676"/>
      <c r="E539" s="709"/>
      <c r="F539" s="709"/>
      <c r="G539" s="709"/>
      <c r="H539" s="709"/>
      <c r="I539" s="709"/>
      <c r="J539" s="709"/>
      <c r="K539" s="709"/>
      <c r="L539" s="686"/>
      <c r="M539" s="686"/>
      <c r="N539" s="589"/>
    </row>
    <row r="540" spans="1:14" s="436" customFormat="1">
      <c r="A540" s="676"/>
      <c r="B540" s="676"/>
      <c r="C540" s="676"/>
      <c r="D540" s="676"/>
      <c r="E540" s="709"/>
      <c r="F540" s="709"/>
      <c r="G540" s="709"/>
      <c r="H540" s="709"/>
      <c r="I540" s="709"/>
      <c r="J540" s="709"/>
      <c r="K540" s="709"/>
      <c r="L540" s="686"/>
      <c r="M540" s="686"/>
      <c r="N540" s="589"/>
    </row>
    <row r="541" spans="1:14" s="436" customFormat="1">
      <c r="A541" s="676"/>
      <c r="B541" s="676"/>
      <c r="C541" s="676"/>
      <c r="D541" s="676"/>
      <c r="E541" s="709"/>
      <c r="F541" s="709"/>
      <c r="G541" s="709"/>
      <c r="H541" s="709"/>
      <c r="I541" s="709"/>
      <c r="J541" s="709"/>
      <c r="K541" s="709"/>
      <c r="L541" s="686"/>
      <c r="M541" s="686"/>
      <c r="N541" s="589"/>
    </row>
    <row r="542" spans="1:14" s="436" customFormat="1">
      <c r="A542" s="676"/>
      <c r="B542" s="676"/>
      <c r="C542" s="676"/>
      <c r="D542" s="676"/>
      <c r="E542" s="709"/>
      <c r="F542" s="709"/>
      <c r="G542" s="709"/>
      <c r="H542" s="709"/>
      <c r="I542" s="709"/>
      <c r="J542" s="709"/>
      <c r="K542" s="709"/>
      <c r="L542" s="686"/>
      <c r="M542" s="686"/>
      <c r="N542" s="589"/>
    </row>
    <row r="543" spans="1:14" s="436" customFormat="1">
      <c r="A543" s="676"/>
      <c r="B543" s="676"/>
      <c r="C543" s="676"/>
      <c r="D543" s="676"/>
      <c r="E543" s="709"/>
      <c r="F543" s="709"/>
      <c r="G543" s="709"/>
      <c r="H543" s="709"/>
      <c r="I543" s="709"/>
      <c r="J543" s="709"/>
      <c r="K543" s="709"/>
      <c r="L543" s="686"/>
      <c r="M543" s="686"/>
      <c r="N543" s="589"/>
    </row>
    <row r="544" spans="1:14" s="436" customFormat="1">
      <c r="A544" s="676"/>
      <c r="B544" s="676"/>
      <c r="C544" s="676"/>
      <c r="D544" s="676"/>
      <c r="E544" s="709"/>
      <c r="F544" s="709"/>
      <c r="G544" s="709"/>
      <c r="H544" s="709"/>
      <c r="I544" s="709"/>
      <c r="J544" s="709"/>
      <c r="K544" s="709"/>
      <c r="L544" s="686"/>
      <c r="M544" s="686"/>
      <c r="N544" s="589"/>
    </row>
    <row r="545" spans="1:14" s="436" customFormat="1">
      <c r="A545" s="676"/>
      <c r="B545" s="676"/>
      <c r="C545" s="676"/>
      <c r="D545" s="676"/>
      <c r="E545" s="709"/>
      <c r="F545" s="709"/>
      <c r="G545" s="709"/>
      <c r="H545" s="709"/>
      <c r="I545" s="709"/>
      <c r="J545" s="709"/>
      <c r="K545" s="709"/>
      <c r="L545" s="686"/>
      <c r="M545" s="686"/>
      <c r="N545" s="589"/>
    </row>
    <row r="546" spans="1:14" s="436" customFormat="1">
      <c r="A546" s="676"/>
      <c r="B546" s="676"/>
      <c r="C546" s="676"/>
      <c r="D546" s="676"/>
      <c r="E546" s="709"/>
      <c r="F546" s="709"/>
      <c r="G546" s="709"/>
      <c r="H546" s="709"/>
      <c r="I546" s="709"/>
      <c r="J546" s="709"/>
      <c r="K546" s="709"/>
      <c r="L546" s="686"/>
      <c r="M546" s="686"/>
      <c r="N546" s="589"/>
    </row>
    <row r="547" spans="1:14" s="436" customFormat="1">
      <c r="A547" s="676"/>
      <c r="B547" s="676"/>
      <c r="C547" s="676"/>
      <c r="D547" s="676"/>
      <c r="E547" s="709"/>
      <c r="F547" s="709"/>
      <c r="G547" s="709"/>
      <c r="H547" s="709"/>
      <c r="I547" s="709"/>
      <c r="J547" s="709"/>
      <c r="K547" s="709"/>
      <c r="L547" s="686"/>
      <c r="M547" s="686"/>
      <c r="N547" s="589"/>
    </row>
    <row r="548" spans="1:14" s="436" customFormat="1">
      <c r="A548" s="676"/>
      <c r="B548" s="676"/>
      <c r="C548" s="676"/>
      <c r="D548" s="676"/>
      <c r="E548" s="709"/>
      <c r="F548" s="709"/>
      <c r="G548" s="709"/>
      <c r="H548" s="709"/>
      <c r="I548" s="709"/>
      <c r="J548" s="709"/>
      <c r="K548" s="709"/>
      <c r="L548" s="686"/>
      <c r="M548" s="686"/>
      <c r="N548" s="589"/>
    </row>
    <row r="549" spans="1:14" s="436" customFormat="1">
      <c r="A549" s="676"/>
      <c r="B549" s="676"/>
      <c r="C549" s="676"/>
      <c r="D549" s="676"/>
      <c r="E549" s="709"/>
      <c r="F549" s="709"/>
      <c r="G549" s="709"/>
      <c r="H549" s="709"/>
      <c r="I549" s="709"/>
      <c r="J549" s="709"/>
      <c r="K549" s="709"/>
      <c r="L549" s="686"/>
      <c r="M549" s="686"/>
      <c r="N549" s="589"/>
    </row>
    <row r="550" spans="1:14" s="436" customFormat="1">
      <c r="A550" s="676"/>
      <c r="B550" s="676"/>
      <c r="C550" s="676"/>
      <c r="D550" s="676"/>
      <c r="E550" s="709"/>
      <c r="F550" s="709"/>
      <c r="G550" s="709"/>
      <c r="H550" s="709"/>
      <c r="I550" s="709"/>
      <c r="J550" s="709"/>
      <c r="K550" s="709"/>
      <c r="L550" s="686"/>
      <c r="M550" s="686"/>
      <c r="N550" s="589"/>
    </row>
    <row r="551" spans="1:14" s="436" customFormat="1">
      <c r="A551" s="676"/>
      <c r="B551" s="676"/>
      <c r="C551" s="676"/>
      <c r="D551" s="676"/>
      <c r="E551" s="709"/>
      <c r="F551" s="709"/>
      <c r="G551" s="709"/>
      <c r="H551" s="709"/>
      <c r="I551" s="709"/>
      <c r="J551" s="709"/>
      <c r="K551" s="709"/>
      <c r="L551" s="686"/>
      <c r="M551" s="686"/>
      <c r="N551" s="589"/>
    </row>
    <row r="552" spans="1:14" s="436" customFormat="1">
      <c r="A552" s="676"/>
      <c r="B552" s="676"/>
      <c r="C552" s="676"/>
      <c r="D552" s="676"/>
      <c r="E552" s="709"/>
      <c r="F552" s="709"/>
      <c r="G552" s="709"/>
      <c r="H552" s="709"/>
      <c r="I552" s="709"/>
      <c r="J552" s="709"/>
      <c r="K552" s="709"/>
      <c r="L552" s="686"/>
      <c r="M552" s="686"/>
      <c r="N552" s="589"/>
    </row>
    <row r="553" spans="1:14" s="436" customFormat="1">
      <c r="A553" s="676"/>
      <c r="B553" s="676"/>
      <c r="C553" s="676"/>
      <c r="D553" s="676"/>
      <c r="E553" s="709"/>
      <c r="F553" s="709"/>
      <c r="G553" s="709"/>
      <c r="H553" s="709"/>
      <c r="I553" s="709"/>
      <c r="J553" s="709"/>
      <c r="K553" s="709"/>
      <c r="L553" s="686"/>
      <c r="M553" s="686"/>
      <c r="N553" s="589"/>
    </row>
    <row r="554" spans="1:14" s="436" customFormat="1">
      <c r="A554" s="676"/>
      <c r="B554" s="676"/>
      <c r="C554" s="676"/>
      <c r="D554" s="676"/>
      <c r="E554" s="709"/>
      <c r="F554" s="709"/>
      <c r="G554" s="709"/>
      <c r="H554" s="709"/>
      <c r="I554" s="709"/>
      <c r="J554" s="709"/>
      <c r="K554" s="709"/>
      <c r="L554" s="686"/>
      <c r="M554" s="686"/>
      <c r="N554" s="589"/>
    </row>
    <row r="555" spans="1:14" s="436" customFormat="1">
      <c r="A555" s="676"/>
      <c r="B555" s="676"/>
      <c r="C555" s="676"/>
      <c r="D555" s="676"/>
      <c r="E555" s="709"/>
      <c r="F555" s="709"/>
      <c r="G555" s="709"/>
      <c r="H555" s="709"/>
      <c r="I555" s="709"/>
      <c r="J555" s="709"/>
      <c r="K555" s="709"/>
      <c r="L555" s="686"/>
      <c r="M555" s="686"/>
      <c r="N555" s="589"/>
    </row>
    <row r="556" spans="1:14" s="436" customFormat="1">
      <c r="A556" s="676"/>
      <c r="B556" s="676"/>
      <c r="C556" s="676"/>
      <c r="D556" s="676"/>
      <c r="E556" s="709"/>
      <c r="F556" s="709"/>
      <c r="G556" s="709"/>
      <c r="H556" s="709"/>
      <c r="I556" s="709"/>
      <c r="J556" s="709"/>
      <c r="K556" s="709"/>
      <c r="L556" s="686"/>
      <c r="M556" s="686"/>
      <c r="N556" s="589"/>
    </row>
    <row r="557" spans="1:14" s="436" customFormat="1">
      <c r="A557" s="676"/>
      <c r="B557" s="676"/>
      <c r="C557" s="676"/>
      <c r="D557" s="676"/>
      <c r="E557" s="709"/>
      <c r="F557" s="709"/>
      <c r="G557" s="709"/>
      <c r="H557" s="709"/>
      <c r="I557" s="709"/>
      <c r="J557" s="709"/>
      <c r="K557" s="709"/>
      <c r="L557" s="686"/>
      <c r="M557" s="686"/>
      <c r="N557" s="589"/>
    </row>
    <row r="558" spans="1:14" s="436" customFormat="1">
      <c r="A558" s="676"/>
      <c r="B558" s="676"/>
      <c r="C558" s="676"/>
      <c r="D558" s="676"/>
      <c r="E558" s="709"/>
      <c r="F558" s="709"/>
      <c r="G558" s="709"/>
      <c r="H558" s="709"/>
      <c r="I558" s="709"/>
      <c r="J558" s="709"/>
      <c r="K558" s="709"/>
      <c r="L558" s="686"/>
      <c r="M558" s="686"/>
      <c r="N558" s="589"/>
    </row>
    <row r="559" spans="1:14" s="436" customFormat="1">
      <c r="A559" s="676"/>
      <c r="B559" s="676"/>
      <c r="C559" s="676"/>
      <c r="D559" s="676"/>
      <c r="E559" s="709"/>
      <c r="F559" s="709"/>
      <c r="G559" s="709"/>
      <c r="H559" s="709"/>
      <c r="I559" s="709"/>
      <c r="J559" s="709"/>
      <c r="K559" s="709"/>
      <c r="L559" s="686"/>
      <c r="M559" s="686"/>
      <c r="N559" s="589"/>
    </row>
    <row r="560" spans="1:14" s="436" customFormat="1">
      <c r="A560" s="676"/>
      <c r="B560" s="676"/>
      <c r="C560" s="676"/>
      <c r="D560" s="676"/>
      <c r="E560" s="709"/>
      <c r="F560" s="709"/>
      <c r="G560" s="709"/>
      <c r="H560" s="709"/>
      <c r="I560" s="709"/>
      <c r="J560" s="709"/>
      <c r="K560" s="709"/>
      <c r="L560" s="686"/>
      <c r="M560" s="686"/>
      <c r="N560" s="589"/>
    </row>
    <row r="561" spans="1:14" s="436" customFormat="1">
      <c r="A561" s="676"/>
      <c r="B561" s="676"/>
      <c r="C561" s="676"/>
      <c r="D561" s="676"/>
      <c r="E561" s="709"/>
      <c r="F561" s="709"/>
      <c r="G561" s="709"/>
      <c r="H561" s="709"/>
      <c r="I561" s="709"/>
      <c r="J561" s="709"/>
      <c r="K561" s="709"/>
      <c r="L561" s="686"/>
      <c r="M561" s="686"/>
      <c r="N561" s="589"/>
    </row>
    <row r="562" spans="1:14" s="436" customFormat="1">
      <c r="A562" s="676"/>
      <c r="B562" s="676"/>
      <c r="C562" s="676"/>
      <c r="D562" s="676"/>
      <c r="E562" s="709"/>
      <c r="F562" s="709"/>
      <c r="G562" s="709"/>
      <c r="H562" s="709"/>
      <c r="I562" s="709"/>
      <c r="J562" s="709"/>
      <c r="K562" s="709"/>
      <c r="L562" s="686"/>
      <c r="M562" s="686"/>
      <c r="N562" s="589"/>
    </row>
    <row r="563" spans="1:14" s="436" customFormat="1">
      <c r="A563" s="676"/>
      <c r="B563" s="676"/>
      <c r="C563" s="676"/>
      <c r="D563" s="676"/>
      <c r="E563" s="709"/>
      <c r="F563" s="709"/>
      <c r="G563" s="709"/>
      <c r="H563" s="709"/>
      <c r="I563" s="709"/>
      <c r="J563" s="709"/>
      <c r="K563" s="709"/>
      <c r="L563" s="686"/>
      <c r="M563" s="686"/>
      <c r="N563" s="589"/>
    </row>
    <row r="564" spans="1:14" s="436" customFormat="1">
      <c r="A564" s="676"/>
      <c r="B564" s="676"/>
      <c r="C564" s="676"/>
      <c r="D564" s="676"/>
      <c r="E564" s="709"/>
      <c r="F564" s="709"/>
      <c r="G564" s="709"/>
      <c r="H564" s="709"/>
      <c r="I564" s="709"/>
      <c r="J564" s="709"/>
      <c r="K564" s="709"/>
      <c r="L564" s="686"/>
      <c r="M564" s="686"/>
      <c r="N564" s="589"/>
    </row>
    <row r="565" spans="1:14" s="436" customFormat="1">
      <c r="A565" s="676"/>
      <c r="B565" s="676"/>
      <c r="C565" s="676"/>
      <c r="D565" s="676"/>
      <c r="E565" s="709"/>
      <c r="F565" s="709"/>
      <c r="G565" s="709"/>
      <c r="H565" s="709"/>
      <c r="I565" s="709"/>
      <c r="J565" s="709"/>
      <c r="K565" s="709"/>
      <c r="L565" s="686"/>
      <c r="M565" s="686"/>
      <c r="N565" s="589"/>
    </row>
    <row r="566" spans="1:14" s="436" customFormat="1">
      <c r="A566" s="676"/>
      <c r="B566" s="676"/>
      <c r="C566" s="676"/>
      <c r="D566" s="676"/>
      <c r="E566" s="709"/>
      <c r="F566" s="709"/>
      <c r="G566" s="709"/>
      <c r="H566" s="709"/>
      <c r="I566" s="709"/>
      <c r="J566" s="709"/>
      <c r="K566" s="709"/>
      <c r="L566" s="686"/>
      <c r="M566" s="686"/>
      <c r="N566" s="589"/>
    </row>
    <row r="567" spans="1:14" s="436" customFormat="1">
      <c r="A567" s="676"/>
      <c r="B567" s="676"/>
      <c r="C567" s="676"/>
      <c r="D567" s="676"/>
      <c r="E567" s="709"/>
      <c r="F567" s="709"/>
      <c r="G567" s="709"/>
      <c r="H567" s="709"/>
      <c r="I567" s="709"/>
      <c r="J567" s="709"/>
      <c r="K567" s="709"/>
      <c r="L567" s="686"/>
      <c r="M567" s="686"/>
      <c r="N567" s="589"/>
    </row>
    <row r="568" spans="1:14" s="436" customFormat="1">
      <c r="A568" s="676"/>
      <c r="B568" s="676"/>
      <c r="C568" s="676"/>
      <c r="D568" s="676"/>
      <c r="E568" s="709"/>
      <c r="F568" s="709"/>
      <c r="G568" s="709"/>
      <c r="H568" s="709"/>
      <c r="I568" s="709"/>
      <c r="J568" s="709"/>
      <c r="K568" s="709"/>
      <c r="L568" s="686"/>
      <c r="M568" s="686"/>
      <c r="N568" s="589"/>
    </row>
    <row r="569" spans="1:14" s="436" customFormat="1">
      <c r="A569" s="676"/>
      <c r="B569" s="676"/>
      <c r="C569" s="676"/>
      <c r="D569" s="676"/>
      <c r="E569" s="709"/>
      <c r="F569" s="709"/>
      <c r="G569" s="709"/>
      <c r="H569" s="709"/>
      <c r="I569" s="709"/>
      <c r="J569" s="709"/>
      <c r="K569" s="709"/>
      <c r="L569" s="686"/>
      <c r="M569" s="686"/>
      <c r="N569" s="589"/>
    </row>
    <row r="570" spans="1:14" s="436" customFormat="1">
      <c r="A570" s="676"/>
      <c r="B570" s="676"/>
      <c r="C570" s="676"/>
      <c r="D570" s="676"/>
      <c r="E570" s="709"/>
      <c r="F570" s="709"/>
      <c r="G570" s="709"/>
      <c r="H570" s="709"/>
      <c r="I570" s="709"/>
      <c r="J570" s="709"/>
      <c r="K570" s="709"/>
      <c r="L570" s="686"/>
      <c r="M570" s="686"/>
      <c r="N570" s="589"/>
    </row>
    <row r="571" spans="1:14" s="436" customFormat="1">
      <c r="A571" s="676"/>
      <c r="B571" s="676"/>
      <c r="C571" s="676"/>
      <c r="D571" s="676"/>
      <c r="E571" s="709"/>
      <c r="F571" s="709"/>
      <c r="G571" s="709"/>
      <c r="H571" s="709"/>
      <c r="I571" s="709"/>
      <c r="J571" s="709"/>
      <c r="K571" s="709"/>
      <c r="L571" s="686"/>
      <c r="M571" s="686"/>
      <c r="N571" s="589"/>
    </row>
    <row r="572" spans="1:14" s="436" customFormat="1">
      <c r="A572" s="676"/>
      <c r="B572" s="676"/>
      <c r="C572" s="676"/>
      <c r="D572" s="676"/>
      <c r="E572" s="709"/>
      <c r="F572" s="709"/>
      <c r="G572" s="709"/>
      <c r="H572" s="709"/>
      <c r="I572" s="709"/>
      <c r="J572" s="709"/>
      <c r="K572" s="709"/>
      <c r="L572" s="686"/>
      <c r="M572" s="686"/>
      <c r="N572" s="589"/>
    </row>
    <row r="573" spans="1:14" s="436" customFormat="1">
      <c r="A573" s="676"/>
      <c r="B573" s="676"/>
      <c r="C573" s="676"/>
      <c r="D573" s="676"/>
      <c r="E573" s="709"/>
      <c r="F573" s="709"/>
      <c r="G573" s="709"/>
      <c r="H573" s="709"/>
      <c r="I573" s="709"/>
      <c r="J573" s="709"/>
      <c r="K573" s="709"/>
      <c r="L573" s="686"/>
      <c r="M573" s="686"/>
      <c r="N573" s="589"/>
    </row>
    <row r="574" spans="1:14" s="436" customFormat="1">
      <c r="A574" s="676"/>
      <c r="B574" s="676"/>
      <c r="C574" s="676"/>
      <c r="D574" s="676"/>
      <c r="E574" s="709"/>
      <c r="F574" s="709"/>
      <c r="G574" s="709"/>
      <c r="H574" s="709"/>
      <c r="I574" s="709"/>
      <c r="J574" s="709"/>
      <c r="K574" s="709"/>
      <c r="L574" s="686"/>
      <c r="M574" s="686"/>
      <c r="N574" s="589"/>
    </row>
    <row r="575" spans="1:14" s="436" customFormat="1">
      <c r="A575" s="676"/>
      <c r="B575" s="676"/>
      <c r="C575" s="676"/>
      <c r="D575" s="676"/>
      <c r="E575" s="709"/>
      <c r="F575" s="709"/>
      <c r="G575" s="709"/>
      <c r="H575" s="709"/>
      <c r="I575" s="709"/>
      <c r="J575" s="709"/>
      <c r="K575" s="709"/>
      <c r="L575" s="686"/>
      <c r="M575" s="686"/>
      <c r="N575" s="589"/>
    </row>
    <row r="576" spans="1:14" s="436" customFormat="1">
      <c r="A576" s="676"/>
      <c r="B576" s="676"/>
      <c r="C576" s="676"/>
      <c r="D576" s="676"/>
      <c r="E576" s="709"/>
      <c r="F576" s="709"/>
      <c r="G576" s="709"/>
      <c r="H576" s="709"/>
      <c r="I576" s="709"/>
      <c r="J576" s="709"/>
      <c r="K576" s="709"/>
      <c r="L576" s="686"/>
      <c r="M576" s="686"/>
      <c r="N576" s="589"/>
    </row>
    <row r="577" spans="1:14" s="436" customFormat="1">
      <c r="A577" s="676"/>
      <c r="B577" s="676"/>
      <c r="C577" s="676"/>
      <c r="D577" s="676"/>
      <c r="E577" s="709"/>
      <c r="F577" s="709"/>
      <c r="G577" s="709"/>
      <c r="H577" s="709"/>
      <c r="I577" s="709"/>
      <c r="J577" s="709"/>
      <c r="K577" s="709"/>
      <c r="L577" s="686"/>
      <c r="M577" s="686"/>
      <c r="N577" s="589"/>
    </row>
    <row r="578" spans="1:14" s="436" customFormat="1">
      <c r="A578" s="676"/>
      <c r="B578" s="676"/>
      <c r="C578" s="676"/>
      <c r="D578" s="676"/>
      <c r="E578" s="709"/>
      <c r="F578" s="709"/>
      <c r="G578" s="709"/>
      <c r="H578" s="709"/>
      <c r="I578" s="709"/>
      <c r="J578" s="709"/>
      <c r="K578" s="709"/>
      <c r="L578" s="686"/>
      <c r="M578" s="686"/>
      <c r="N578" s="589"/>
    </row>
    <row r="579" spans="1:14" s="436" customFormat="1">
      <c r="A579" s="676"/>
      <c r="B579" s="676"/>
      <c r="C579" s="676"/>
      <c r="D579" s="676"/>
      <c r="E579" s="709"/>
      <c r="F579" s="709"/>
      <c r="G579" s="709"/>
      <c r="H579" s="709"/>
      <c r="I579" s="709"/>
      <c r="J579" s="709"/>
      <c r="K579" s="709"/>
      <c r="L579" s="686"/>
      <c r="M579" s="686"/>
      <c r="N579" s="589"/>
    </row>
    <row r="580" spans="1:14" s="436" customFormat="1">
      <c r="A580" s="676"/>
      <c r="B580" s="676"/>
      <c r="C580" s="676"/>
      <c r="D580" s="676"/>
      <c r="E580" s="709"/>
      <c r="F580" s="709"/>
      <c r="G580" s="709"/>
      <c r="H580" s="709"/>
      <c r="I580" s="709"/>
      <c r="J580" s="709"/>
      <c r="K580" s="709"/>
      <c r="L580" s="686"/>
      <c r="M580" s="686"/>
      <c r="N580" s="589"/>
    </row>
    <row r="581" spans="1:14" s="436" customFormat="1">
      <c r="A581" s="676"/>
      <c r="B581" s="676"/>
      <c r="C581" s="676"/>
      <c r="D581" s="676"/>
      <c r="E581" s="709"/>
      <c r="F581" s="709"/>
      <c r="G581" s="709"/>
      <c r="H581" s="709"/>
      <c r="I581" s="709"/>
      <c r="J581" s="709"/>
      <c r="K581" s="709"/>
      <c r="L581" s="686"/>
      <c r="M581" s="686"/>
      <c r="N581" s="589"/>
    </row>
    <row r="582" spans="1:14" s="436" customFormat="1">
      <c r="A582" s="676"/>
      <c r="B582" s="676"/>
      <c r="C582" s="676"/>
      <c r="D582" s="676"/>
      <c r="E582" s="709"/>
      <c r="F582" s="709"/>
      <c r="G582" s="709"/>
      <c r="H582" s="709"/>
      <c r="I582" s="709"/>
      <c r="J582" s="709"/>
      <c r="K582" s="709"/>
      <c r="L582" s="686"/>
      <c r="M582" s="686"/>
      <c r="N582" s="589"/>
    </row>
    <row r="583" spans="1:14" s="436" customFormat="1">
      <c r="A583" s="676"/>
      <c r="B583" s="676"/>
      <c r="C583" s="676"/>
      <c r="D583" s="676"/>
      <c r="E583" s="709"/>
      <c r="F583" s="709"/>
      <c r="G583" s="709"/>
      <c r="H583" s="709"/>
      <c r="I583" s="709"/>
      <c r="J583" s="709"/>
      <c r="K583" s="709"/>
      <c r="L583" s="686"/>
      <c r="M583" s="686"/>
      <c r="N583" s="589"/>
    </row>
    <row r="584" spans="1:14" s="436" customFormat="1">
      <c r="A584" s="676"/>
      <c r="B584" s="676"/>
      <c r="C584" s="676"/>
      <c r="D584" s="676"/>
      <c r="E584" s="709"/>
      <c r="F584" s="709"/>
      <c r="G584" s="709"/>
      <c r="H584" s="709"/>
      <c r="I584" s="709"/>
      <c r="J584" s="709"/>
      <c r="K584" s="709"/>
      <c r="L584" s="686"/>
      <c r="M584" s="686"/>
      <c r="N584" s="589"/>
    </row>
    <row r="585" spans="1:14" s="436" customFormat="1">
      <c r="A585" s="676"/>
      <c r="B585" s="676"/>
      <c r="C585" s="676"/>
      <c r="D585" s="676"/>
      <c r="E585" s="709"/>
      <c r="F585" s="709"/>
      <c r="G585" s="709"/>
      <c r="H585" s="709"/>
      <c r="I585" s="709"/>
      <c r="J585" s="709"/>
      <c r="K585" s="709"/>
      <c r="L585" s="686"/>
      <c r="M585" s="686"/>
      <c r="N585" s="589"/>
    </row>
    <row r="586" spans="1:14" s="436" customFormat="1">
      <c r="A586" s="676"/>
      <c r="B586" s="676"/>
      <c r="C586" s="676"/>
      <c r="D586" s="676"/>
      <c r="E586" s="709"/>
      <c r="F586" s="709"/>
      <c r="G586" s="709"/>
      <c r="H586" s="709"/>
      <c r="I586" s="709"/>
      <c r="J586" s="709"/>
      <c r="K586" s="709"/>
      <c r="L586" s="686"/>
      <c r="M586" s="686"/>
      <c r="N586" s="589"/>
    </row>
    <row r="587" spans="1:14" s="436" customFormat="1">
      <c r="A587" s="676"/>
      <c r="B587" s="676"/>
      <c r="C587" s="676"/>
      <c r="D587" s="676"/>
      <c r="E587" s="709"/>
      <c r="F587" s="709"/>
      <c r="G587" s="709"/>
      <c r="H587" s="709"/>
      <c r="I587" s="709"/>
      <c r="J587" s="709"/>
      <c r="K587" s="709"/>
      <c r="L587" s="686"/>
      <c r="M587" s="686"/>
      <c r="N587" s="589"/>
    </row>
    <row r="588" spans="1:14" s="436" customFormat="1">
      <c r="A588" s="676"/>
      <c r="B588" s="676"/>
      <c r="C588" s="676"/>
      <c r="D588" s="676"/>
      <c r="E588" s="709"/>
      <c r="F588" s="709"/>
      <c r="G588" s="709"/>
      <c r="H588" s="709"/>
      <c r="I588" s="709"/>
      <c r="J588" s="709"/>
      <c r="K588" s="709"/>
      <c r="L588" s="686"/>
      <c r="M588" s="686"/>
      <c r="N588" s="589"/>
    </row>
    <row r="589" spans="1:14" s="436" customFormat="1">
      <c r="A589" s="676"/>
      <c r="B589" s="676"/>
      <c r="C589" s="676"/>
      <c r="D589" s="676"/>
      <c r="E589" s="709"/>
      <c r="F589" s="709"/>
      <c r="G589" s="709"/>
      <c r="H589" s="709"/>
      <c r="I589" s="709"/>
      <c r="J589" s="709"/>
      <c r="K589" s="709"/>
      <c r="L589" s="686"/>
      <c r="M589" s="686"/>
      <c r="N589" s="589"/>
    </row>
    <row r="590" spans="1:14" s="436" customFormat="1">
      <c r="A590" s="676"/>
      <c r="B590" s="676"/>
      <c r="C590" s="676"/>
      <c r="D590" s="676"/>
      <c r="E590" s="709"/>
      <c r="F590" s="709"/>
      <c r="G590" s="709"/>
      <c r="H590" s="709"/>
      <c r="I590" s="709"/>
      <c r="J590" s="709"/>
      <c r="K590" s="709"/>
      <c r="L590" s="686"/>
      <c r="M590" s="686"/>
      <c r="N590" s="589"/>
    </row>
    <row r="591" spans="1:14" s="436" customFormat="1">
      <c r="A591" s="676"/>
      <c r="B591" s="676"/>
      <c r="C591" s="676"/>
      <c r="D591" s="676"/>
      <c r="E591" s="709"/>
      <c r="F591" s="709"/>
      <c r="G591" s="709"/>
      <c r="H591" s="709"/>
      <c r="I591" s="709"/>
      <c r="J591" s="709"/>
      <c r="K591" s="709"/>
      <c r="L591" s="686"/>
      <c r="M591" s="686"/>
      <c r="N591" s="589"/>
    </row>
    <row r="592" spans="1:14" s="436" customFormat="1">
      <c r="A592" s="676"/>
      <c r="B592" s="676"/>
      <c r="C592" s="676"/>
      <c r="D592" s="676"/>
      <c r="E592" s="709"/>
      <c r="F592" s="709"/>
      <c r="G592" s="709"/>
      <c r="H592" s="709"/>
      <c r="I592" s="709"/>
      <c r="J592" s="709"/>
      <c r="K592" s="709"/>
      <c r="L592" s="686"/>
      <c r="M592" s="686"/>
      <c r="N592" s="589"/>
    </row>
    <row r="593" spans="1:14" s="436" customFormat="1">
      <c r="A593" s="676"/>
      <c r="B593" s="676"/>
      <c r="C593" s="676"/>
      <c r="D593" s="676"/>
      <c r="E593" s="709"/>
      <c r="F593" s="709"/>
      <c r="G593" s="709"/>
      <c r="H593" s="709"/>
      <c r="I593" s="709"/>
      <c r="J593" s="709"/>
      <c r="K593" s="709"/>
      <c r="L593" s="686"/>
      <c r="M593" s="686"/>
      <c r="N593" s="589"/>
    </row>
    <row r="594" spans="1:14" s="436" customFormat="1">
      <c r="A594" s="676"/>
      <c r="B594" s="676"/>
      <c r="C594" s="676"/>
      <c r="D594" s="676"/>
      <c r="E594" s="709"/>
      <c r="F594" s="709"/>
      <c r="G594" s="709"/>
      <c r="H594" s="709"/>
      <c r="I594" s="709"/>
      <c r="J594" s="709"/>
      <c r="K594" s="709"/>
      <c r="L594" s="686"/>
      <c r="M594" s="686"/>
      <c r="N594" s="589"/>
    </row>
    <row r="595" spans="1:14" s="436" customFormat="1">
      <c r="A595" s="676"/>
      <c r="B595" s="676"/>
      <c r="C595" s="676"/>
      <c r="D595" s="676"/>
      <c r="E595" s="709"/>
      <c r="F595" s="709"/>
      <c r="G595" s="709"/>
      <c r="H595" s="709"/>
      <c r="I595" s="709"/>
      <c r="J595" s="709"/>
      <c r="K595" s="709"/>
      <c r="L595" s="686"/>
      <c r="M595" s="686"/>
      <c r="N595" s="589"/>
    </row>
    <row r="596" spans="1:14" s="436" customFormat="1">
      <c r="A596" s="676"/>
      <c r="B596" s="676"/>
      <c r="C596" s="676"/>
      <c r="D596" s="676"/>
      <c r="E596" s="709"/>
      <c r="F596" s="709"/>
      <c r="G596" s="709"/>
      <c r="H596" s="709"/>
      <c r="I596" s="709"/>
      <c r="J596" s="709"/>
      <c r="K596" s="709"/>
      <c r="L596" s="686"/>
      <c r="M596" s="686"/>
      <c r="N596" s="589"/>
    </row>
    <row r="597" spans="1:14" s="436" customFormat="1">
      <c r="A597" s="676"/>
      <c r="B597" s="676"/>
      <c r="C597" s="676"/>
      <c r="D597" s="676"/>
      <c r="E597" s="709"/>
      <c r="F597" s="709"/>
      <c r="G597" s="709"/>
      <c r="H597" s="709"/>
      <c r="I597" s="709"/>
      <c r="J597" s="709"/>
      <c r="K597" s="709"/>
      <c r="L597" s="686"/>
      <c r="M597" s="686"/>
      <c r="N597" s="589"/>
    </row>
    <row r="598" spans="1:14" s="436" customFormat="1">
      <c r="A598" s="676"/>
      <c r="B598" s="676"/>
      <c r="C598" s="676"/>
      <c r="D598" s="676"/>
      <c r="E598" s="709"/>
      <c r="F598" s="709"/>
      <c r="G598" s="709"/>
      <c r="H598" s="709"/>
      <c r="I598" s="709"/>
      <c r="J598" s="709"/>
      <c r="K598" s="709"/>
      <c r="L598" s="686"/>
      <c r="M598" s="686"/>
      <c r="N598" s="589"/>
    </row>
    <row r="599" spans="1:14" s="436" customFormat="1">
      <c r="A599" s="676"/>
      <c r="B599" s="676"/>
      <c r="C599" s="676"/>
      <c r="D599" s="676"/>
      <c r="E599" s="709"/>
      <c r="F599" s="709"/>
      <c r="G599" s="709"/>
      <c r="H599" s="709"/>
      <c r="I599" s="709"/>
      <c r="J599" s="709"/>
      <c r="K599" s="709"/>
      <c r="L599" s="686"/>
      <c r="M599" s="686"/>
      <c r="N599" s="589"/>
    </row>
    <row r="600" spans="1:14" s="436" customFormat="1">
      <c r="A600" s="676"/>
      <c r="B600" s="676"/>
      <c r="C600" s="676"/>
      <c r="D600" s="676"/>
      <c r="E600" s="709"/>
      <c r="F600" s="709"/>
      <c r="G600" s="709"/>
      <c r="H600" s="709"/>
      <c r="I600" s="709"/>
      <c r="J600" s="709"/>
      <c r="K600" s="709"/>
      <c r="L600" s="686"/>
      <c r="M600" s="686"/>
      <c r="N600" s="589"/>
    </row>
    <row r="601" spans="1:14" s="436" customFormat="1">
      <c r="A601" s="676"/>
      <c r="B601" s="676"/>
      <c r="C601" s="676"/>
      <c r="D601" s="676"/>
      <c r="E601" s="709"/>
      <c r="F601" s="709"/>
      <c r="G601" s="709"/>
      <c r="H601" s="709"/>
      <c r="I601" s="709"/>
      <c r="J601" s="709"/>
      <c r="K601" s="709"/>
      <c r="L601" s="686"/>
      <c r="M601" s="686"/>
      <c r="N601" s="589"/>
    </row>
    <row r="602" spans="1:14" s="436" customFormat="1">
      <c r="A602" s="676"/>
      <c r="B602" s="676"/>
      <c r="C602" s="676"/>
      <c r="D602" s="676"/>
      <c r="E602" s="709"/>
      <c r="F602" s="709"/>
      <c r="G602" s="709"/>
      <c r="H602" s="709"/>
      <c r="I602" s="709"/>
      <c r="J602" s="709"/>
      <c r="K602" s="709"/>
      <c r="L602" s="686"/>
      <c r="M602" s="686"/>
      <c r="N602" s="589"/>
    </row>
    <row r="603" spans="1:14" s="436" customFormat="1">
      <c r="A603" s="676"/>
      <c r="B603" s="676"/>
      <c r="C603" s="676"/>
      <c r="D603" s="676"/>
      <c r="E603" s="709"/>
      <c r="F603" s="709"/>
      <c r="G603" s="709"/>
      <c r="H603" s="709"/>
      <c r="I603" s="709"/>
      <c r="J603" s="709"/>
      <c r="K603" s="709"/>
      <c r="L603" s="686"/>
      <c r="M603" s="686"/>
      <c r="N603" s="589"/>
    </row>
    <row r="604" spans="1:14" s="436" customFormat="1">
      <c r="A604" s="676"/>
      <c r="B604" s="676"/>
      <c r="C604" s="676"/>
      <c r="D604" s="676"/>
      <c r="E604" s="709"/>
      <c r="F604" s="709"/>
      <c r="G604" s="709"/>
      <c r="H604" s="709"/>
      <c r="I604" s="709"/>
      <c r="J604" s="709"/>
      <c r="K604" s="709"/>
      <c r="L604" s="686"/>
      <c r="M604" s="686"/>
      <c r="N604" s="589"/>
    </row>
    <row r="605" spans="1:14" s="436" customFormat="1">
      <c r="A605" s="676"/>
      <c r="B605" s="676"/>
      <c r="C605" s="676"/>
      <c r="D605" s="676"/>
      <c r="E605" s="709"/>
      <c r="F605" s="709"/>
      <c r="G605" s="709"/>
      <c r="H605" s="709"/>
      <c r="I605" s="709"/>
      <c r="J605" s="709"/>
      <c r="K605" s="709"/>
      <c r="L605" s="686"/>
      <c r="M605" s="686"/>
      <c r="N605" s="589"/>
    </row>
    <row r="606" spans="1:14" s="436" customFormat="1">
      <c r="A606" s="676"/>
      <c r="B606" s="676"/>
      <c r="C606" s="676"/>
      <c r="D606" s="676"/>
      <c r="E606" s="709"/>
      <c r="F606" s="709"/>
      <c r="G606" s="709"/>
      <c r="H606" s="709"/>
      <c r="I606" s="709"/>
      <c r="J606" s="709"/>
      <c r="K606" s="709"/>
      <c r="L606" s="686"/>
      <c r="M606" s="686"/>
      <c r="N606" s="589"/>
    </row>
    <row r="607" spans="1:14" s="436" customFormat="1">
      <c r="A607" s="676"/>
      <c r="B607" s="676"/>
      <c r="C607" s="676"/>
      <c r="D607" s="676"/>
      <c r="E607" s="709"/>
      <c r="F607" s="709"/>
      <c r="G607" s="709"/>
      <c r="H607" s="709"/>
      <c r="I607" s="709"/>
      <c r="J607" s="709"/>
      <c r="K607" s="709"/>
      <c r="L607" s="686"/>
      <c r="M607" s="686"/>
      <c r="N607" s="589"/>
    </row>
    <row r="608" spans="1:14" s="436" customFormat="1">
      <c r="A608" s="676"/>
      <c r="B608" s="676"/>
      <c r="C608" s="676"/>
      <c r="D608" s="676"/>
      <c r="E608" s="709"/>
      <c r="F608" s="709"/>
      <c r="G608" s="709"/>
      <c r="H608" s="709"/>
      <c r="I608" s="709"/>
      <c r="J608" s="709"/>
      <c r="K608" s="709"/>
      <c r="L608" s="686"/>
      <c r="M608" s="686"/>
      <c r="N608" s="589"/>
    </row>
    <row r="609" spans="1:14" s="436" customFormat="1">
      <c r="A609" s="676"/>
      <c r="B609" s="676"/>
      <c r="C609" s="676"/>
      <c r="D609" s="676"/>
      <c r="E609" s="709"/>
      <c r="F609" s="709"/>
      <c r="G609" s="709"/>
      <c r="H609" s="709"/>
      <c r="I609" s="709"/>
      <c r="J609" s="709"/>
      <c r="K609" s="709"/>
      <c r="L609" s="686"/>
      <c r="M609" s="686"/>
      <c r="N609" s="589"/>
    </row>
    <row r="610" spans="1:14" s="436" customFormat="1">
      <c r="A610" s="676"/>
      <c r="B610" s="676"/>
      <c r="C610" s="676"/>
      <c r="D610" s="676"/>
      <c r="E610" s="709"/>
      <c r="F610" s="709"/>
      <c r="G610" s="709"/>
      <c r="H610" s="709"/>
      <c r="I610" s="709"/>
      <c r="J610" s="709"/>
      <c r="K610" s="709"/>
      <c r="L610" s="686"/>
      <c r="M610" s="686"/>
      <c r="N610" s="589"/>
    </row>
    <row r="611" spans="1:14" s="436" customFormat="1">
      <c r="A611" s="676"/>
      <c r="B611" s="676"/>
      <c r="C611" s="676"/>
      <c r="D611" s="676"/>
      <c r="E611" s="709"/>
      <c r="F611" s="709"/>
      <c r="G611" s="709"/>
      <c r="H611" s="709"/>
      <c r="I611" s="709"/>
      <c r="J611" s="709"/>
      <c r="K611" s="709"/>
      <c r="L611" s="686"/>
      <c r="M611" s="686"/>
      <c r="N611" s="589"/>
    </row>
    <row r="612" spans="1:14" s="436" customFormat="1">
      <c r="A612" s="676"/>
      <c r="B612" s="676"/>
      <c r="C612" s="676"/>
      <c r="D612" s="676"/>
      <c r="E612" s="709"/>
      <c r="F612" s="709"/>
      <c r="G612" s="709"/>
      <c r="H612" s="709"/>
      <c r="I612" s="709"/>
      <c r="J612" s="709"/>
      <c r="K612" s="709"/>
      <c r="L612" s="686"/>
      <c r="M612" s="686"/>
      <c r="N612" s="589"/>
    </row>
    <row r="613" spans="1:14" s="436" customFormat="1">
      <c r="A613" s="676"/>
      <c r="B613" s="676"/>
      <c r="C613" s="676"/>
      <c r="D613" s="676"/>
      <c r="E613" s="709"/>
      <c r="F613" s="709"/>
      <c r="G613" s="709"/>
      <c r="H613" s="709"/>
      <c r="I613" s="709"/>
      <c r="J613" s="709"/>
      <c r="K613" s="709"/>
      <c r="L613" s="686"/>
      <c r="M613" s="686"/>
      <c r="N613" s="589"/>
    </row>
    <row r="614" spans="1:14" s="436" customFormat="1">
      <c r="A614" s="676"/>
      <c r="B614" s="676"/>
      <c r="C614" s="676"/>
      <c r="D614" s="676"/>
      <c r="E614" s="709"/>
      <c r="F614" s="709"/>
      <c r="G614" s="709"/>
      <c r="H614" s="709"/>
      <c r="I614" s="709"/>
      <c r="J614" s="709"/>
      <c r="K614" s="709"/>
      <c r="L614" s="686"/>
      <c r="M614" s="686"/>
      <c r="N614" s="589"/>
    </row>
    <row r="615" spans="1:14" s="436" customFormat="1">
      <c r="A615" s="676"/>
      <c r="B615" s="676"/>
      <c r="C615" s="676"/>
      <c r="D615" s="676"/>
      <c r="E615" s="709"/>
      <c r="F615" s="709"/>
      <c r="G615" s="709"/>
      <c r="H615" s="709"/>
      <c r="I615" s="709"/>
      <c r="J615" s="709"/>
      <c r="K615" s="709"/>
      <c r="L615" s="686"/>
      <c r="M615" s="686"/>
      <c r="N615" s="589"/>
    </row>
    <row r="616" spans="1:14" s="436" customFormat="1">
      <c r="A616" s="676"/>
      <c r="B616" s="676"/>
      <c r="C616" s="676"/>
      <c r="D616" s="676"/>
      <c r="E616" s="709"/>
      <c r="F616" s="709"/>
      <c r="G616" s="709"/>
      <c r="H616" s="709"/>
      <c r="I616" s="709"/>
      <c r="J616" s="709"/>
      <c r="K616" s="709"/>
      <c r="L616" s="686"/>
      <c r="M616" s="686"/>
      <c r="N616" s="589"/>
    </row>
    <row r="617" spans="1:14" s="436" customFormat="1">
      <c r="A617" s="676"/>
      <c r="B617" s="676"/>
      <c r="C617" s="676"/>
      <c r="D617" s="676"/>
      <c r="E617" s="709"/>
      <c r="F617" s="709"/>
      <c r="G617" s="709"/>
      <c r="H617" s="709"/>
      <c r="I617" s="709"/>
      <c r="J617" s="709"/>
      <c r="K617" s="709"/>
      <c r="L617" s="686"/>
      <c r="M617" s="686"/>
      <c r="N617" s="589"/>
    </row>
    <row r="618" spans="1:14" s="436" customFormat="1">
      <c r="A618" s="676"/>
      <c r="B618" s="676"/>
      <c r="C618" s="676"/>
      <c r="D618" s="676"/>
      <c r="E618" s="709"/>
      <c r="F618" s="709"/>
      <c r="G618" s="709"/>
      <c r="H618" s="709"/>
      <c r="I618" s="709"/>
      <c r="J618" s="709"/>
      <c r="K618" s="709"/>
      <c r="L618" s="686"/>
      <c r="M618" s="686"/>
      <c r="N618" s="589"/>
    </row>
    <row r="619" spans="1:14" s="436" customFormat="1">
      <c r="A619" s="676"/>
      <c r="B619" s="676"/>
      <c r="C619" s="676"/>
      <c r="D619" s="676"/>
      <c r="E619" s="709"/>
      <c r="F619" s="709"/>
      <c r="G619" s="709"/>
      <c r="H619" s="709"/>
      <c r="I619" s="709"/>
      <c r="J619" s="709"/>
      <c r="K619" s="709"/>
      <c r="L619" s="686"/>
      <c r="M619" s="686"/>
      <c r="N619" s="589"/>
    </row>
    <row r="620" spans="1:14" s="436" customFormat="1">
      <c r="A620" s="676"/>
      <c r="B620" s="676"/>
      <c r="C620" s="676"/>
      <c r="D620" s="676"/>
      <c r="E620" s="709"/>
      <c r="F620" s="709"/>
      <c r="G620" s="709"/>
      <c r="H620" s="709"/>
      <c r="I620" s="709"/>
      <c r="J620" s="709"/>
      <c r="K620" s="709"/>
      <c r="L620" s="686"/>
      <c r="M620" s="686"/>
      <c r="N620" s="589"/>
    </row>
    <row r="621" spans="1:14" s="436" customFormat="1">
      <c r="A621" s="676"/>
      <c r="B621" s="676"/>
      <c r="C621" s="676"/>
      <c r="D621" s="676"/>
      <c r="E621" s="709"/>
      <c r="F621" s="709"/>
      <c r="G621" s="709"/>
      <c r="H621" s="709"/>
      <c r="I621" s="709"/>
      <c r="J621" s="709"/>
      <c r="K621" s="709"/>
      <c r="L621" s="686"/>
      <c r="M621" s="686"/>
      <c r="N621" s="589"/>
    </row>
    <row r="622" spans="1:14" s="436" customFormat="1">
      <c r="A622" s="676"/>
      <c r="B622" s="676"/>
      <c r="C622" s="676"/>
      <c r="D622" s="676"/>
      <c r="E622" s="709"/>
      <c r="F622" s="709"/>
      <c r="G622" s="709"/>
      <c r="H622" s="709"/>
      <c r="I622" s="709"/>
      <c r="J622" s="709"/>
      <c r="K622" s="709"/>
      <c r="L622" s="686"/>
      <c r="M622" s="686"/>
      <c r="N622" s="589"/>
    </row>
    <row r="623" spans="1:14" s="436" customFormat="1">
      <c r="A623" s="676"/>
      <c r="B623" s="676"/>
      <c r="C623" s="676"/>
      <c r="D623" s="676"/>
      <c r="E623" s="709"/>
      <c r="F623" s="709"/>
      <c r="G623" s="709"/>
      <c r="H623" s="709"/>
      <c r="I623" s="709"/>
      <c r="J623" s="709"/>
      <c r="K623" s="709"/>
      <c r="L623" s="686"/>
      <c r="M623" s="686"/>
      <c r="N623" s="589"/>
    </row>
    <row r="624" spans="1:14" s="436" customFormat="1">
      <c r="A624" s="676"/>
      <c r="B624" s="676"/>
      <c r="C624" s="676"/>
      <c r="D624" s="676"/>
      <c r="E624" s="709"/>
      <c r="F624" s="709"/>
      <c r="G624" s="709"/>
      <c r="H624" s="709"/>
      <c r="I624" s="709"/>
      <c r="J624" s="709"/>
      <c r="K624" s="709"/>
      <c r="L624" s="686"/>
      <c r="M624" s="686"/>
      <c r="N624" s="589"/>
    </row>
    <row r="625" spans="1:14" s="436" customFormat="1">
      <c r="A625" s="676"/>
      <c r="B625" s="676"/>
      <c r="C625" s="676"/>
      <c r="D625" s="676"/>
      <c r="E625" s="709"/>
      <c r="F625" s="709"/>
      <c r="G625" s="709"/>
      <c r="H625" s="709"/>
      <c r="I625" s="709"/>
      <c r="J625" s="709"/>
      <c r="K625" s="709"/>
      <c r="L625" s="686"/>
      <c r="M625" s="686"/>
      <c r="N625" s="589"/>
    </row>
    <row r="626" spans="1:14" s="436" customFormat="1">
      <c r="A626" s="676"/>
      <c r="B626" s="676"/>
      <c r="C626" s="676"/>
      <c r="D626" s="676"/>
      <c r="E626" s="709"/>
      <c r="F626" s="709"/>
      <c r="G626" s="709"/>
      <c r="H626" s="709"/>
      <c r="I626" s="709"/>
      <c r="J626" s="709"/>
      <c r="K626" s="709"/>
      <c r="L626" s="686"/>
      <c r="M626" s="686"/>
      <c r="N626" s="589"/>
    </row>
    <row r="627" spans="1:14" s="436" customFormat="1">
      <c r="A627" s="676"/>
      <c r="B627" s="676"/>
      <c r="C627" s="676"/>
      <c r="D627" s="676"/>
      <c r="E627" s="709"/>
      <c r="F627" s="709"/>
      <c r="G627" s="709"/>
      <c r="H627" s="709"/>
      <c r="I627" s="709"/>
      <c r="J627" s="709"/>
      <c r="K627" s="709"/>
      <c r="L627" s="686"/>
      <c r="M627" s="686"/>
      <c r="N627" s="589"/>
    </row>
    <row r="628" spans="1:14" s="436" customFormat="1">
      <c r="A628" s="676"/>
      <c r="B628" s="676"/>
      <c r="C628" s="676"/>
      <c r="D628" s="676"/>
      <c r="E628" s="709"/>
      <c r="F628" s="709"/>
      <c r="G628" s="709"/>
      <c r="H628" s="709"/>
      <c r="I628" s="709"/>
      <c r="J628" s="709"/>
      <c r="K628" s="709"/>
      <c r="L628" s="686"/>
      <c r="M628" s="686"/>
      <c r="N628" s="589"/>
    </row>
    <row r="629" spans="1:14" s="436" customFormat="1">
      <c r="A629" s="676"/>
      <c r="B629" s="676"/>
      <c r="C629" s="676"/>
      <c r="D629" s="676"/>
      <c r="E629" s="709"/>
      <c r="F629" s="709"/>
      <c r="G629" s="709"/>
      <c r="H629" s="709"/>
      <c r="I629" s="709"/>
      <c r="J629" s="709"/>
      <c r="K629" s="709"/>
      <c r="L629" s="686"/>
      <c r="M629" s="686"/>
      <c r="N629" s="589"/>
    </row>
    <row r="630" spans="1:14" s="436" customFormat="1">
      <c r="A630" s="676"/>
      <c r="B630" s="676"/>
      <c r="C630" s="676"/>
      <c r="D630" s="676"/>
      <c r="E630" s="709"/>
      <c r="F630" s="709"/>
      <c r="G630" s="709"/>
      <c r="H630" s="709"/>
      <c r="I630" s="709"/>
      <c r="J630" s="709"/>
      <c r="K630" s="709"/>
      <c r="L630" s="686"/>
      <c r="M630" s="686"/>
      <c r="N630" s="589"/>
    </row>
    <row r="631" spans="1:14" s="436" customFormat="1">
      <c r="A631" s="676"/>
      <c r="B631" s="676"/>
      <c r="C631" s="676"/>
      <c r="D631" s="676"/>
      <c r="E631" s="709"/>
      <c r="F631" s="709"/>
      <c r="G631" s="709"/>
      <c r="H631" s="709"/>
      <c r="I631" s="709"/>
      <c r="J631" s="709"/>
      <c r="K631" s="709"/>
      <c r="L631" s="686"/>
      <c r="M631" s="686"/>
      <c r="N631" s="589"/>
    </row>
    <row r="632" spans="1:14" s="436" customFormat="1">
      <c r="A632" s="676"/>
      <c r="B632" s="676"/>
      <c r="C632" s="676"/>
      <c r="D632" s="676"/>
      <c r="E632" s="709"/>
      <c r="F632" s="709"/>
      <c r="G632" s="709"/>
      <c r="H632" s="709"/>
      <c r="I632" s="709"/>
      <c r="J632" s="709"/>
      <c r="K632" s="709"/>
      <c r="L632" s="686"/>
      <c r="M632" s="686"/>
      <c r="N632" s="589"/>
    </row>
    <row r="633" spans="1:14" s="436" customFormat="1">
      <c r="A633" s="676"/>
      <c r="B633" s="676"/>
      <c r="C633" s="676"/>
      <c r="D633" s="676"/>
      <c r="E633" s="709"/>
      <c r="F633" s="709"/>
      <c r="G633" s="709"/>
      <c r="H633" s="709"/>
      <c r="I633" s="709"/>
      <c r="J633" s="709"/>
      <c r="K633" s="709"/>
      <c r="L633" s="686"/>
      <c r="M633" s="686"/>
      <c r="N633" s="589"/>
    </row>
    <row r="634" spans="1:14" s="436" customFormat="1">
      <c r="A634" s="676"/>
      <c r="B634" s="676"/>
      <c r="C634" s="676"/>
      <c r="D634" s="676"/>
      <c r="E634" s="709"/>
      <c r="F634" s="709"/>
      <c r="G634" s="709"/>
      <c r="H634" s="709"/>
      <c r="I634" s="709"/>
      <c r="J634" s="709"/>
      <c r="K634" s="709"/>
      <c r="L634" s="686"/>
      <c r="M634" s="686"/>
      <c r="N634" s="589"/>
    </row>
    <row r="635" spans="1:14" s="436" customFormat="1">
      <c r="A635" s="676"/>
      <c r="B635" s="676"/>
      <c r="C635" s="676"/>
      <c r="D635" s="676"/>
      <c r="E635" s="709"/>
      <c r="F635" s="709"/>
      <c r="G635" s="709"/>
      <c r="H635" s="709"/>
      <c r="I635" s="709"/>
      <c r="J635" s="709"/>
      <c r="K635" s="709"/>
      <c r="L635" s="686"/>
      <c r="M635" s="686"/>
      <c r="N635" s="589"/>
    </row>
    <row r="636" spans="1:14" s="436" customFormat="1">
      <c r="A636" s="676"/>
      <c r="B636" s="676"/>
      <c r="C636" s="676"/>
      <c r="D636" s="676"/>
      <c r="E636" s="709"/>
      <c r="F636" s="709"/>
      <c r="G636" s="709"/>
      <c r="H636" s="709"/>
      <c r="I636" s="709"/>
      <c r="J636" s="709"/>
      <c r="K636" s="709"/>
      <c r="L636" s="686"/>
      <c r="M636" s="686"/>
      <c r="N636" s="589"/>
    </row>
    <row r="637" spans="1:14" s="436" customFormat="1">
      <c r="A637" s="676"/>
      <c r="B637" s="676"/>
      <c r="C637" s="676"/>
      <c r="D637" s="676"/>
      <c r="E637" s="709"/>
      <c r="F637" s="709"/>
      <c r="G637" s="709"/>
      <c r="H637" s="709"/>
      <c r="I637" s="709"/>
      <c r="J637" s="709"/>
      <c r="K637" s="709"/>
      <c r="L637" s="686"/>
      <c r="M637" s="686"/>
      <c r="N637" s="589"/>
    </row>
    <row r="638" spans="1:14" s="436" customFormat="1">
      <c r="A638" s="676"/>
      <c r="B638" s="676"/>
      <c r="C638" s="676"/>
      <c r="D638" s="676"/>
      <c r="E638" s="709"/>
      <c r="F638" s="709"/>
      <c r="G638" s="709"/>
      <c r="H638" s="709"/>
      <c r="I638" s="709"/>
      <c r="J638" s="709"/>
      <c r="K638" s="709"/>
      <c r="L638" s="686"/>
      <c r="M638" s="686"/>
      <c r="N638" s="589"/>
    </row>
    <row r="639" spans="1:14" s="436" customFormat="1">
      <c r="A639" s="676"/>
      <c r="B639" s="676"/>
      <c r="C639" s="676"/>
      <c r="D639" s="676"/>
      <c r="E639" s="709"/>
      <c r="F639" s="709"/>
      <c r="G639" s="709"/>
      <c r="H639" s="709"/>
      <c r="I639" s="709"/>
      <c r="J639" s="709"/>
      <c r="K639" s="709"/>
      <c r="L639" s="686"/>
      <c r="M639" s="686"/>
      <c r="N639" s="589"/>
    </row>
    <row r="640" spans="1:14" s="436" customFormat="1">
      <c r="A640" s="676"/>
      <c r="B640" s="676"/>
      <c r="C640" s="676"/>
      <c r="D640" s="676"/>
      <c r="E640" s="709"/>
      <c r="F640" s="709"/>
      <c r="G640" s="709"/>
      <c r="H640" s="709"/>
      <c r="I640" s="709"/>
      <c r="J640" s="709"/>
      <c r="K640" s="709"/>
      <c r="L640" s="479"/>
      <c r="M640" s="479"/>
    </row>
    <row r="641" spans="1:13" s="436" customFormat="1">
      <c r="A641" s="676"/>
      <c r="B641" s="676"/>
      <c r="C641" s="676"/>
      <c r="D641" s="676"/>
      <c r="E641" s="709"/>
      <c r="F641" s="709"/>
      <c r="G641" s="709"/>
      <c r="H641" s="709"/>
      <c r="I641" s="709"/>
      <c r="J641" s="709"/>
      <c r="K641" s="709"/>
      <c r="L641" s="479"/>
      <c r="M641" s="479"/>
    </row>
    <row r="642" spans="1:13" s="436" customFormat="1">
      <c r="A642" s="676"/>
      <c r="B642" s="676"/>
      <c r="C642" s="676"/>
      <c r="D642" s="676"/>
      <c r="E642" s="709"/>
      <c r="F642" s="709"/>
      <c r="G642" s="709"/>
      <c r="H642" s="709"/>
      <c r="I642" s="709"/>
      <c r="J642" s="709"/>
      <c r="K642" s="709"/>
      <c r="L642" s="479"/>
      <c r="M642" s="479"/>
    </row>
    <row r="643" spans="1:13" s="436" customFormat="1">
      <c r="A643" s="676"/>
      <c r="B643" s="676"/>
      <c r="C643" s="676"/>
      <c r="D643" s="676"/>
      <c r="E643" s="709"/>
      <c r="F643" s="709"/>
      <c r="G643" s="709"/>
      <c r="H643" s="709"/>
      <c r="I643" s="709"/>
      <c r="J643" s="709"/>
      <c r="K643" s="709"/>
      <c r="L643" s="479"/>
      <c r="M643" s="479"/>
    </row>
    <row r="644" spans="1:13" s="436" customFormat="1">
      <c r="A644" s="676"/>
      <c r="B644" s="676"/>
      <c r="C644" s="676"/>
      <c r="D644" s="676"/>
      <c r="E644" s="709"/>
      <c r="F644" s="709"/>
      <c r="G644" s="709"/>
      <c r="H644" s="709"/>
      <c r="I644" s="709"/>
      <c r="J644" s="709"/>
      <c r="K644" s="709"/>
      <c r="L644" s="479"/>
      <c r="M644" s="479"/>
    </row>
    <row r="645" spans="1:13" s="436" customFormat="1">
      <c r="A645" s="676"/>
      <c r="B645" s="676"/>
      <c r="C645" s="676"/>
      <c r="D645" s="676"/>
      <c r="E645" s="709"/>
      <c r="F645" s="709"/>
      <c r="G645" s="709"/>
      <c r="H645" s="709"/>
      <c r="I645" s="709"/>
      <c r="J645" s="709"/>
      <c r="K645" s="709"/>
      <c r="L645" s="479"/>
      <c r="M645" s="479"/>
    </row>
    <row r="646" spans="1:13" s="436" customFormat="1">
      <c r="A646" s="676"/>
      <c r="B646" s="676"/>
      <c r="C646" s="676"/>
      <c r="D646" s="676"/>
      <c r="E646" s="709"/>
      <c r="F646" s="709"/>
      <c r="G646" s="709"/>
      <c r="H646" s="709"/>
      <c r="I646" s="709"/>
      <c r="J646" s="709"/>
      <c r="K646" s="709"/>
      <c r="L646" s="479"/>
      <c r="M646" s="479"/>
    </row>
    <row r="647" spans="1:13" s="436" customFormat="1">
      <c r="A647" s="676"/>
      <c r="B647" s="676"/>
      <c r="C647" s="676"/>
      <c r="D647" s="676"/>
      <c r="E647" s="709"/>
      <c r="F647" s="709"/>
      <c r="G647" s="709"/>
      <c r="H647" s="709"/>
      <c r="I647" s="709"/>
      <c r="J647" s="709"/>
      <c r="K647" s="709"/>
      <c r="L647" s="479"/>
      <c r="M647" s="479"/>
    </row>
    <row r="648" spans="1:13" s="436" customFormat="1">
      <c r="A648" s="676"/>
      <c r="B648" s="676"/>
      <c r="C648" s="676"/>
      <c r="D648" s="676"/>
      <c r="E648" s="709"/>
      <c r="F648" s="709"/>
      <c r="G648" s="709"/>
      <c r="H648" s="709"/>
      <c r="I648" s="709"/>
      <c r="J648" s="709"/>
      <c r="K648" s="709"/>
      <c r="L648" s="479"/>
      <c r="M648" s="479"/>
    </row>
    <row r="649" spans="1:13" s="436" customFormat="1">
      <c r="A649" s="676"/>
      <c r="B649" s="676"/>
      <c r="C649" s="676"/>
      <c r="D649" s="676"/>
      <c r="E649" s="709"/>
      <c r="F649" s="709"/>
      <c r="G649" s="709"/>
      <c r="H649" s="709"/>
      <c r="I649" s="709"/>
      <c r="J649" s="709"/>
      <c r="K649" s="709"/>
      <c r="L649" s="479"/>
      <c r="M649" s="479"/>
    </row>
    <row r="650" spans="1:13" s="436" customFormat="1">
      <c r="A650" s="676"/>
      <c r="B650" s="676"/>
      <c r="C650" s="676"/>
      <c r="D650" s="676"/>
      <c r="E650" s="709"/>
      <c r="F650" s="709"/>
      <c r="G650" s="709"/>
      <c r="H650" s="709"/>
      <c r="I650" s="709"/>
      <c r="J650" s="709"/>
      <c r="K650" s="709"/>
      <c r="L650" s="479"/>
      <c r="M650" s="479"/>
    </row>
    <row r="651" spans="1:13" s="436" customFormat="1">
      <c r="A651" s="676"/>
      <c r="B651" s="676"/>
      <c r="C651" s="676"/>
      <c r="D651" s="676"/>
      <c r="E651" s="709"/>
      <c r="F651" s="709"/>
      <c r="G651" s="709"/>
      <c r="H651" s="709"/>
      <c r="I651" s="709"/>
      <c r="J651" s="709"/>
      <c r="K651" s="709"/>
      <c r="L651" s="479"/>
      <c r="M651" s="479"/>
    </row>
    <row r="652" spans="1:13" s="436" customFormat="1">
      <c r="A652" s="676"/>
      <c r="B652" s="676"/>
      <c r="C652" s="676"/>
      <c r="D652" s="676"/>
      <c r="E652" s="709"/>
      <c r="F652" s="709"/>
      <c r="G652" s="709"/>
      <c r="H652" s="709"/>
      <c r="I652" s="709"/>
      <c r="J652" s="709"/>
      <c r="K652" s="709"/>
      <c r="L652" s="479"/>
      <c r="M652" s="479"/>
    </row>
    <row r="653" spans="1:13" s="436" customFormat="1">
      <c r="A653" s="676"/>
      <c r="B653" s="676"/>
      <c r="C653" s="676"/>
      <c r="D653" s="676"/>
      <c r="E653" s="709"/>
      <c r="F653" s="709"/>
      <c r="G653" s="709"/>
      <c r="H653" s="709"/>
      <c r="I653" s="709"/>
      <c r="J653" s="709"/>
      <c r="K653" s="709"/>
      <c r="L653" s="479"/>
      <c r="M653" s="479"/>
    </row>
    <row r="654" spans="1:13" s="436" customFormat="1">
      <c r="A654" s="676"/>
      <c r="B654" s="676"/>
      <c r="C654" s="676"/>
      <c r="D654" s="676"/>
      <c r="E654" s="709"/>
      <c r="F654" s="709"/>
      <c r="G654" s="709"/>
      <c r="H654" s="709"/>
      <c r="I654" s="709"/>
      <c r="J654" s="709"/>
      <c r="K654" s="709"/>
      <c r="L654" s="479"/>
      <c r="M654" s="479"/>
    </row>
    <row r="655" spans="1:13" s="436" customFormat="1">
      <c r="A655" s="676"/>
      <c r="B655" s="676"/>
      <c r="C655" s="676"/>
      <c r="D655" s="676"/>
      <c r="E655" s="709"/>
      <c r="F655" s="709"/>
      <c r="G655" s="709"/>
      <c r="H655" s="709"/>
      <c r="I655" s="709"/>
      <c r="J655" s="709"/>
      <c r="K655" s="709"/>
      <c r="L655" s="479"/>
      <c r="M655" s="479"/>
    </row>
    <row r="656" spans="1:13" s="436" customFormat="1">
      <c r="A656" s="676"/>
      <c r="B656" s="676"/>
      <c r="C656" s="676"/>
      <c r="D656" s="676"/>
      <c r="E656" s="709"/>
      <c r="F656" s="709"/>
      <c r="G656" s="709"/>
      <c r="H656" s="709"/>
      <c r="I656" s="709"/>
      <c r="J656" s="709"/>
      <c r="K656" s="709"/>
      <c r="L656" s="479"/>
      <c r="M656" s="479"/>
    </row>
    <row r="657" spans="1:13" s="436" customFormat="1">
      <c r="A657" s="676"/>
      <c r="B657" s="676"/>
      <c r="C657" s="676"/>
      <c r="D657" s="676"/>
      <c r="E657" s="709"/>
      <c r="F657" s="709"/>
      <c r="G657" s="709"/>
      <c r="H657" s="709"/>
      <c r="I657" s="709"/>
      <c r="J657" s="709"/>
      <c r="K657" s="709"/>
      <c r="L657" s="479"/>
      <c r="M657" s="479"/>
    </row>
    <row r="658" spans="1:13" s="436" customFormat="1">
      <c r="A658" s="676"/>
      <c r="B658" s="676"/>
      <c r="C658" s="676"/>
      <c r="D658" s="676"/>
      <c r="E658" s="709"/>
      <c r="F658" s="709"/>
      <c r="G658" s="709"/>
      <c r="H658" s="709"/>
      <c r="I658" s="709"/>
      <c r="J658" s="709"/>
      <c r="K658" s="709"/>
      <c r="L658" s="479"/>
      <c r="M658" s="479"/>
    </row>
    <row r="659" spans="1:13" s="436" customFormat="1">
      <c r="A659" s="676"/>
      <c r="B659" s="676"/>
      <c r="C659" s="676"/>
      <c r="D659" s="676"/>
      <c r="E659" s="709"/>
      <c r="F659" s="709"/>
      <c r="G659" s="709"/>
      <c r="H659" s="709"/>
      <c r="I659" s="709"/>
      <c r="J659" s="709"/>
      <c r="K659" s="709"/>
      <c r="L659" s="479"/>
      <c r="M659" s="479"/>
    </row>
    <row r="660" spans="1:13" s="436" customFormat="1">
      <c r="A660" s="676"/>
      <c r="B660" s="676"/>
      <c r="C660" s="676"/>
      <c r="D660" s="676"/>
      <c r="E660" s="709"/>
      <c r="F660" s="709"/>
      <c r="G660" s="709"/>
      <c r="H660" s="709"/>
      <c r="I660" s="709"/>
      <c r="J660" s="709"/>
      <c r="K660" s="709"/>
      <c r="L660" s="479"/>
      <c r="M660" s="479"/>
    </row>
    <row r="661" spans="1:13" s="436" customFormat="1">
      <c r="A661" s="676"/>
      <c r="B661" s="676"/>
      <c r="C661" s="676"/>
      <c r="D661" s="676"/>
      <c r="E661" s="709"/>
      <c r="F661" s="709"/>
      <c r="G661" s="709"/>
      <c r="H661" s="709"/>
      <c r="I661" s="709"/>
      <c r="J661" s="709"/>
      <c r="K661" s="709"/>
      <c r="L661" s="479"/>
      <c r="M661" s="479"/>
    </row>
    <row r="662" spans="1:13" s="436" customFormat="1">
      <c r="A662" s="676"/>
      <c r="B662" s="676"/>
      <c r="C662" s="676"/>
      <c r="D662" s="676"/>
      <c r="E662" s="709"/>
      <c r="F662" s="709"/>
      <c r="G662" s="709"/>
      <c r="H662" s="709"/>
      <c r="I662" s="709"/>
      <c r="J662" s="709"/>
      <c r="K662" s="709"/>
      <c r="L662" s="479"/>
      <c r="M662" s="479"/>
    </row>
    <row r="663" spans="1:13" s="436" customFormat="1">
      <c r="A663" s="676"/>
      <c r="B663" s="676"/>
      <c r="C663" s="676"/>
      <c r="D663" s="676"/>
      <c r="E663" s="709"/>
      <c r="F663" s="709"/>
      <c r="G663" s="709"/>
      <c r="H663" s="709"/>
      <c r="I663" s="709"/>
      <c r="J663" s="709"/>
      <c r="K663" s="709"/>
      <c r="L663" s="479"/>
      <c r="M663" s="479"/>
    </row>
    <row r="664" spans="1:13" s="436" customFormat="1">
      <c r="A664" s="676"/>
      <c r="B664" s="676"/>
      <c r="C664" s="676"/>
      <c r="D664" s="676"/>
      <c r="E664" s="709"/>
      <c r="F664" s="709"/>
      <c r="G664" s="709"/>
      <c r="H664" s="709"/>
      <c r="I664" s="709"/>
      <c r="J664" s="709"/>
      <c r="K664" s="709"/>
      <c r="L664" s="479"/>
      <c r="M664" s="479"/>
    </row>
    <row r="665" spans="1:13" s="436" customFormat="1">
      <c r="A665" s="676"/>
      <c r="B665" s="676"/>
      <c r="C665" s="676"/>
      <c r="D665" s="676"/>
      <c r="E665" s="709"/>
      <c r="F665" s="709"/>
      <c r="G665" s="709"/>
      <c r="H665" s="709"/>
      <c r="I665" s="709"/>
      <c r="J665" s="709"/>
      <c r="K665" s="709"/>
      <c r="L665" s="479"/>
      <c r="M665" s="479"/>
    </row>
    <row r="666" spans="1:13" s="436" customFormat="1">
      <c r="A666" s="676"/>
      <c r="B666" s="676"/>
      <c r="C666" s="676"/>
      <c r="D666" s="676"/>
      <c r="E666" s="709"/>
      <c r="F666" s="709"/>
      <c r="G666" s="709"/>
      <c r="H666" s="709"/>
      <c r="I666" s="709"/>
      <c r="J666" s="709"/>
      <c r="K666" s="709"/>
      <c r="L666" s="479"/>
      <c r="M666" s="479"/>
    </row>
    <row r="667" spans="1:13" s="436" customFormat="1">
      <c r="A667" s="676"/>
      <c r="B667" s="676"/>
      <c r="C667" s="676"/>
      <c r="D667" s="676"/>
      <c r="E667" s="709"/>
      <c r="F667" s="709"/>
      <c r="G667" s="709"/>
      <c r="H667" s="709"/>
      <c r="I667" s="709"/>
      <c r="J667" s="709"/>
      <c r="K667" s="709"/>
      <c r="L667" s="479"/>
      <c r="M667" s="479"/>
    </row>
    <row r="668" spans="1:13" s="436" customFormat="1">
      <c r="A668" s="676"/>
      <c r="B668" s="676"/>
      <c r="C668" s="676"/>
      <c r="D668" s="676"/>
      <c r="E668" s="709"/>
      <c r="F668" s="709"/>
      <c r="G668" s="709"/>
      <c r="H668" s="709"/>
      <c r="I668" s="709"/>
      <c r="J668" s="709"/>
      <c r="K668" s="709"/>
      <c r="L668" s="479"/>
      <c r="M668" s="479"/>
    </row>
    <row r="669" spans="1:13" s="436" customFormat="1">
      <c r="A669" s="676"/>
      <c r="B669" s="676"/>
      <c r="C669" s="676"/>
      <c r="D669" s="676"/>
      <c r="E669" s="710"/>
      <c r="F669" s="710"/>
      <c r="G669" s="710"/>
      <c r="H669" s="479"/>
      <c r="I669" s="479"/>
      <c r="J669" s="479"/>
      <c r="K669" s="479"/>
      <c r="L669" s="479"/>
      <c r="M669" s="479"/>
    </row>
    <row r="670" spans="1:13" s="436" customFormat="1">
      <c r="A670" s="676"/>
      <c r="B670" s="676"/>
      <c r="C670" s="676"/>
      <c r="D670" s="676"/>
      <c r="E670" s="710"/>
      <c r="F670" s="710"/>
      <c r="G670" s="710"/>
      <c r="H670" s="479"/>
      <c r="I670" s="479"/>
      <c r="J670" s="479"/>
      <c r="K670" s="479"/>
      <c r="L670" s="479"/>
      <c r="M670" s="479"/>
    </row>
    <row r="671" spans="1:13" s="436" customFormat="1">
      <c r="A671" s="676"/>
      <c r="B671" s="676"/>
      <c r="C671" s="676"/>
      <c r="D671" s="676"/>
      <c r="E671" s="710"/>
      <c r="F671" s="710"/>
      <c r="G671" s="710"/>
      <c r="H671" s="479"/>
      <c r="I671" s="479"/>
      <c r="J671" s="479"/>
      <c r="K671" s="479"/>
      <c r="L671" s="479"/>
      <c r="M671" s="479"/>
    </row>
    <row r="672" spans="1:13" s="436" customFormat="1">
      <c r="A672" s="676"/>
      <c r="B672" s="676"/>
      <c r="C672" s="676"/>
      <c r="D672" s="676"/>
      <c r="E672" s="710"/>
      <c r="F672" s="710"/>
      <c r="G672" s="710"/>
      <c r="H672" s="479"/>
      <c r="I672" s="479"/>
      <c r="J672" s="479"/>
      <c r="K672" s="479"/>
      <c r="L672" s="479"/>
      <c r="M672" s="479"/>
    </row>
    <row r="673" spans="1:13" s="436" customFormat="1">
      <c r="A673" s="676"/>
      <c r="B673" s="676"/>
      <c r="C673" s="676"/>
      <c r="D673" s="676"/>
      <c r="E673" s="710"/>
      <c r="F673" s="710"/>
      <c r="G673" s="710"/>
      <c r="H673" s="479"/>
      <c r="I673" s="479"/>
      <c r="J673" s="479"/>
      <c r="K673" s="479"/>
      <c r="L673" s="479"/>
      <c r="M673" s="479"/>
    </row>
    <row r="674" spans="1:13" s="436" customFormat="1">
      <c r="A674" s="676"/>
      <c r="B674" s="676"/>
      <c r="C674" s="676"/>
      <c r="D674" s="676"/>
      <c r="E674" s="710"/>
      <c r="F674" s="710"/>
      <c r="G674" s="710"/>
      <c r="H674" s="479"/>
      <c r="I674" s="479"/>
      <c r="J674" s="479"/>
      <c r="K674" s="479"/>
      <c r="L674" s="479"/>
      <c r="M674" s="479"/>
    </row>
    <row r="675" spans="1:13" s="436" customFormat="1">
      <c r="A675" s="676"/>
      <c r="B675" s="676"/>
      <c r="C675" s="676"/>
      <c r="D675" s="676"/>
      <c r="E675" s="710"/>
      <c r="F675" s="710"/>
      <c r="G675" s="710"/>
      <c r="H675" s="479"/>
      <c r="I675" s="479"/>
      <c r="J675" s="479"/>
      <c r="K675" s="479"/>
      <c r="L675" s="479"/>
      <c r="M675" s="479"/>
    </row>
    <row r="676" spans="1:13" s="436" customFormat="1">
      <c r="A676" s="676"/>
      <c r="B676" s="676"/>
      <c r="C676" s="676"/>
      <c r="D676" s="676"/>
      <c r="E676" s="710"/>
      <c r="F676" s="710"/>
      <c r="G676" s="710"/>
      <c r="H676" s="479"/>
      <c r="I676" s="479"/>
      <c r="J676" s="479"/>
      <c r="K676" s="479"/>
      <c r="L676" s="479"/>
      <c r="M676" s="479"/>
    </row>
    <row r="677" spans="1:13" s="436" customFormat="1">
      <c r="A677" s="676"/>
      <c r="B677" s="676"/>
      <c r="C677" s="676"/>
      <c r="D677" s="676"/>
      <c r="E677" s="710"/>
      <c r="F677" s="710"/>
      <c r="G677" s="710"/>
      <c r="H677" s="479"/>
      <c r="I677" s="479"/>
      <c r="J677" s="479"/>
      <c r="K677" s="479"/>
      <c r="L677" s="479"/>
      <c r="M677" s="479"/>
    </row>
    <row r="678" spans="1:13" s="436" customFormat="1">
      <c r="A678" s="676"/>
      <c r="B678" s="676"/>
      <c r="C678" s="676"/>
      <c r="D678" s="676"/>
      <c r="E678" s="710"/>
      <c r="F678" s="710"/>
      <c r="G678" s="710"/>
      <c r="H678" s="479"/>
      <c r="I678" s="479"/>
      <c r="J678" s="479"/>
      <c r="K678" s="479"/>
      <c r="L678" s="479"/>
      <c r="M678" s="479"/>
    </row>
    <row r="679" spans="1:13" s="436" customFormat="1">
      <c r="A679" s="676"/>
      <c r="B679" s="676"/>
      <c r="C679" s="676"/>
      <c r="D679" s="676"/>
      <c r="E679" s="710"/>
      <c r="F679" s="710"/>
      <c r="G679" s="710"/>
      <c r="H679" s="479"/>
      <c r="I679" s="479"/>
      <c r="J679" s="479"/>
      <c r="K679" s="479"/>
      <c r="L679" s="479"/>
      <c r="M679" s="479"/>
    </row>
    <row r="680" spans="1:13" s="436" customFormat="1">
      <c r="A680" s="676"/>
      <c r="B680" s="676"/>
      <c r="C680" s="676"/>
      <c r="D680" s="676"/>
      <c r="E680" s="710"/>
      <c r="F680" s="710"/>
      <c r="G680" s="710"/>
      <c r="H680" s="479"/>
      <c r="I680" s="479"/>
      <c r="J680" s="479"/>
      <c r="K680" s="479"/>
      <c r="L680" s="479"/>
      <c r="M680" s="479"/>
    </row>
    <row r="681" spans="1:13" s="436" customFormat="1">
      <c r="A681" s="676"/>
      <c r="B681" s="676"/>
      <c r="C681" s="676"/>
      <c r="D681" s="676"/>
      <c r="E681" s="710"/>
      <c r="F681" s="710"/>
      <c r="G681" s="710"/>
      <c r="H681" s="479"/>
      <c r="I681" s="479"/>
      <c r="J681" s="479"/>
      <c r="K681" s="479"/>
      <c r="L681" s="479"/>
      <c r="M681" s="479"/>
    </row>
    <row r="682" spans="1:13" s="436" customFormat="1">
      <c r="A682" s="676"/>
      <c r="B682" s="676"/>
      <c r="C682" s="676"/>
      <c r="D682" s="676"/>
      <c r="E682" s="710"/>
      <c r="F682" s="710"/>
      <c r="G682" s="710"/>
      <c r="H682" s="479"/>
      <c r="I682" s="479"/>
      <c r="J682" s="479"/>
      <c r="K682" s="479"/>
      <c r="L682" s="479"/>
      <c r="M682" s="479"/>
    </row>
    <row r="683" spans="1:13" s="436" customFormat="1">
      <c r="A683" s="676"/>
      <c r="B683" s="676"/>
      <c r="C683" s="676"/>
      <c r="D683" s="676"/>
      <c r="E683" s="710"/>
      <c r="F683" s="710"/>
      <c r="G683" s="710"/>
      <c r="H683" s="479"/>
      <c r="I683" s="479"/>
      <c r="J683" s="479"/>
      <c r="K683" s="479"/>
      <c r="L683" s="479"/>
      <c r="M683" s="479"/>
    </row>
    <row r="684" spans="1:13" s="436" customFormat="1">
      <c r="A684" s="676"/>
      <c r="B684" s="676"/>
      <c r="C684" s="676"/>
      <c r="D684" s="676"/>
      <c r="E684" s="710"/>
      <c r="F684" s="710"/>
      <c r="G684" s="710"/>
      <c r="H684" s="479"/>
      <c r="I684" s="479"/>
      <c r="J684" s="479"/>
      <c r="K684" s="479"/>
      <c r="L684" s="479"/>
      <c r="M684" s="479"/>
    </row>
    <row r="685" spans="1:13" s="436" customFormat="1">
      <c r="A685" s="676"/>
      <c r="B685" s="676"/>
      <c r="C685" s="676"/>
      <c r="D685" s="676"/>
      <c r="E685" s="710"/>
      <c r="F685" s="710"/>
      <c r="G685" s="710"/>
      <c r="H685" s="479"/>
      <c r="I685" s="479"/>
      <c r="J685" s="479"/>
      <c r="K685" s="479"/>
      <c r="L685" s="479"/>
      <c r="M685" s="479"/>
    </row>
    <row r="686" spans="1:13" s="436" customFormat="1">
      <c r="A686" s="676"/>
      <c r="B686" s="676"/>
      <c r="C686" s="676"/>
      <c r="D686" s="676"/>
      <c r="E686" s="710"/>
      <c r="F686" s="710"/>
      <c r="G686" s="710"/>
      <c r="H686" s="479"/>
      <c r="I686" s="479"/>
      <c r="J686" s="479"/>
      <c r="K686" s="479"/>
      <c r="L686" s="479"/>
      <c r="M686" s="479"/>
    </row>
    <row r="687" spans="1:13" s="436" customFormat="1">
      <c r="A687" s="676"/>
      <c r="B687" s="676"/>
      <c r="C687" s="676"/>
      <c r="D687" s="676"/>
      <c r="E687" s="710"/>
      <c r="F687" s="710"/>
      <c r="G687" s="710"/>
      <c r="H687" s="479"/>
      <c r="I687" s="479"/>
      <c r="J687" s="479"/>
      <c r="K687" s="479"/>
      <c r="L687" s="479"/>
      <c r="M687" s="479"/>
    </row>
    <row r="688" spans="1:13" s="436" customFormat="1">
      <c r="A688" s="676"/>
      <c r="B688" s="676"/>
      <c r="C688" s="676"/>
      <c r="D688" s="676"/>
      <c r="E688" s="710"/>
      <c r="F688" s="710"/>
      <c r="G688" s="710"/>
      <c r="H688" s="479"/>
      <c r="I688" s="479"/>
      <c r="J688" s="479"/>
      <c r="K688" s="479"/>
      <c r="L688" s="479"/>
      <c r="M688" s="479"/>
    </row>
    <row r="689" spans="1:13" s="436" customFormat="1">
      <c r="A689" s="676"/>
      <c r="B689" s="676"/>
      <c r="C689" s="676"/>
      <c r="D689" s="676"/>
      <c r="E689" s="710"/>
      <c r="F689" s="710"/>
      <c r="G689" s="710"/>
      <c r="H689" s="479"/>
      <c r="I689" s="479"/>
      <c r="J689" s="479"/>
      <c r="K689" s="479"/>
      <c r="L689" s="479"/>
      <c r="M689" s="479"/>
    </row>
    <row r="690" spans="1:13" s="436" customFormat="1">
      <c r="A690" s="676"/>
      <c r="B690" s="676"/>
      <c r="C690" s="676"/>
      <c r="D690" s="676"/>
      <c r="E690" s="710"/>
      <c r="F690" s="710"/>
      <c r="G690" s="710"/>
      <c r="H690" s="479"/>
      <c r="I690" s="479"/>
      <c r="J690" s="479"/>
      <c r="K690" s="479"/>
      <c r="L690" s="479"/>
      <c r="M690" s="479"/>
    </row>
    <row r="691" spans="1:13" s="436" customFormat="1">
      <c r="A691" s="676"/>
      <c r="B691" s="676"/>
      <c r="C691" s="676"/>
      <c r="D691" s="676"/>
      <c r="E691" s="710"/>
      <c r="F691" s="710"/>
      <c r="G691" s="710"/>
      <c r="H691" s="479"/>
      <c r="I691" s="479"/>
      <c r="J691" s="479"/>
      <c r="K691" s="479"/>
      <c r="L691" s="479"/>
      <c r="M691" s="479"/>
    </row>
    <row r="692" spans="1:13" s="436" customFormat="1">
      <c r="A692" s="676"/>
      <c r="B692" s="676"/>
      <c r="C692" s="676"/>
      <c r="D692" s="676"/>
      <c r="E692" s="710"/>
      <c r="F692" s="710"/>
      <c r="G692" s="710"/>
      <c r="H692" s="479"/>
      <c r="I692" s="479"/>
      <c r="J692" s="479"/>
      <c r="K692" s="479"/>
      <c r="L692" s="479"/>
      <c r="M692" s="479"/>
    </row>
    <row r="693" spans="1:13" s="436" customFormat="1">
      <c r="A693" s="676"/>
      <c r="B693" s="676"/>
      <c r="C693" s="676"/>
      <c r="D693" s="676"/>
      <c r="E693" s="710"/>
      <c r="F693" s="710"/>
      <c r="G693" s="710"/>
      <c r="H693" s="479"/>
      <c r="I693" s="479"/>
      <c r="J693" s="479"/>
      <c r="K693" s="479"/>
      <c r="L693" s="479"/>
      <c r="M693" s="479"/>
    </row>
    <row r="694" spans="1:13" s="436" customFormat="1">
      <c r="A694" s="676"/>
      <c r="B694" s="676"/>
      <c r="C694" s="676"/>
      <c r="D694" s="676"/>
      <c r="E694" s="710"/>
      <c r="F694" s="710"/>
      <c r="G694" s="710"/>
      <c r="H694" s="479"/>
      <c r="I694" s="479"/>
      <c r="J694" s="479"/>
      <c r="K694" s="479"/>
      <c r="L694" s="479"/>
      <c r="M694" s="479"/>
    </row>
    <row r="695" spans="1:13" s="436" customFormat="1">
      <c r="A695" s="676"/>
      <c r="B695" s="676"/>
      <c r="C695" s="676"/>
      <c r="D695" s="676"/>
      <c r="E695" s="710"/>
      <c r="F695" s="710"/>
      <c r="G695" s="710"/>
      <c r="H695" s="479"/>
      <c r="I695" s="479"/>
      <c r="J695" s="479"/>
      <c r="K695" s="479"/>
      <c r="L695" s="479"/>
      <c r="M695" s="479"/>
    </row>
    <row r="696" spans="1:13" s="436" customFormat="1">
      <c r="A696" s="676"/>
      <c r="B696" s="676"/>
      <c r="C696" s="676"/>
      <c r="D696" s="676"/>
      <c r="E696" s="710"/>
      <c r="F696" s="710"/>
      <c r="G696" s="710"/>
      <c r="H696" s="479"/>
      <c r="I696" s="479"/>
      <c r="J696" s="479"/>
      <c r="K696" s="479"/>
      <c r="L696" s="479"/>
      <c r="M696" s="479"/>
    </row>
    <row r="697" spans="1:13" s="436" customFormat="1">
      <c r="A697" s="676"/>
      <c r="B697" s="676"/>
      <c r="C697" s="676"/>
      <c r="D697" s="676"/>
      <c r="E697" s="710"/>
      <c r="F697" s="710"/>
      <c r="G697" s="710"/>
      <c r="H697" s="479"/>
      <c r="I697" s="479"/>
      <c r="J697" s="479"/>
      <c r="K697" s="479"/>
      <c r="L697" s="479"/>
      <c r="M697" s="479"/>
    </row>
    <row r="698" spans="1:13" s="436" customFormat="1">
      <c r="A698" s="676"/>
      <c r="B698" s="676"/>
      <c r="C698" s="676"/>
      <c r="D698" s="676"/>
      <c r="E698" s="710"/>
      <c r="F698" s="710"/>
      <c r="G698" s="710"/>
      <c r="H698" s="479"/>
      <c r="I698" s="479"/>
      <c r="J698" s="479"/>
      <c r="K698" s="479"/>
      <c r="L698" s="479"/>
      <c r="M698" s="479"/>
    </row>
    <row r="699" spans="1:13" s="436" customFormat="1">
      <c r="A699" s="676"/>
      <c r="B699" s="676"/>
      <c r="C699" s="676"/>
      <c r="D699" s="676"/>
      <c r="E699" s="710"/>
      <c r="F699" s="710"/>
      <c r="G699" s="710"/>
      <c r="H699" s="479"/>
      <c r="I699" s="479"/>
      <c r="J699" s="479"/>
      <c r="K699" s="479"/>
      <c r="L699" s="479"/>
      <c r="M699" s="479"/>
    </row>
    <row r="700" spans="1:13" s="436" customFormat="1">
      <c r="A700" s="676"/>
      <c r="B700" s="676"/>
      <c r="C700" s="676"/>
      <c r="D700" s="676"/>
      <c r="E700" s="710"/>
      <c r="F700" s="710"/>
      <c r="G700" s="710"/>
      <c r="H700" s="479"/>
      <c r="I700" s="479"/>
      <c r="J700" s="479"/>
      <c r="K700" s="479"/>
      <c r="L700" s="479"/>
      <c r="M700" s="479"/>
    </row>
    <row r="701" spans="1:13" s="436" customFormat="1">
      <c r="A701" s="676"/>
      <c r="B701" s="676"/>
      <c r="C701" s="676"/>
      <c r="D701" s="676"/>
      <c r="E701" s="710"/>
      <c r="F701" s="710"/>
      <c r="G701" s="710"/>
      <c r="H701" s="479"/>
      <c r="I701" s="479"/>
      <c r="J701" s="479"/>
      <c r="K701" s="479"/>
      <c r="L701" s="479"/>
      <c r="M701" s="479"/>
    </row>
    <row r="702" spans="1:13" s="436" customFormat="1">
      <c r="A702" s="676"/>
      <c r="B702" s="676"/>
      <c r="C702" s="676"/>
      <c r="D702" s="676"/>
      <c r="E702" s="710"/>
      <c r="F702" s="710"/>
      <c r="G702" s="710"/>
      <c r="H702" s="479"/>
      <c r="I702" s="479"/>
      <c r="J702" s="479"/>
      <c r="K702" s="479"/>
      <c r="L702" s="479"/>
      <c r="M702" s="479"/>
    </row>
    <row r="703" spans="1:13" s="436" customFormat="1">
      <c r="A703" s="676"/>
      <c r="B703" s="676"/>
      <c r="C703" s="676"/>
      <c r="D703" s="676"/>
      <c r="E703" s="710"/>
      <c r="F703" s="710"/>
      <c r="G703" s="710"/>
      <c r="H703" s="479"/>
      <c r="I703" s="479"/>
      <c r="J703" s="479"/>
      <c r="K703" s="479"/>
      <c r="L703" s="479"/>
      <c r="M703" s="479"/>
    </row>
    <row r="704" spans="1:13" s="436" customFormat="1">
      <c r="A704" s="676"/>
      <c r="B704" s="676"/>
      <c r="C704" s="676"/>
      <c r="D704" s="676"/>
      <c r="E704" s="710"/>
      <c r="F704" s="710"/>
      <c r="G704" s="710"/>
      <c r="H704" s="479"/>
      <c r="I704" s="479"/>
      <c r="J704" s="479"/>
      <c r="K704" s="479"/>
      <c r="L704" s="479"/>
      <c r="M704" s="479"/>
    </row>
    <row r="705" spans="1:13" s="436" customFormat="1">
      <c r="A705" s="676"/>
      <c r="B705" s="676"/>
      <c r="C705" s="676"/>
      <c r="D705" s="676"/>
      <c r="E705" s="710"/>
      <c r="F705" s="710"/>
      <c r="G705" s="710"/>
      <c r="H705" s="479"/>
      <c r="I705" s="479"/>
      <c r="J705" s="479"/>
      <c r="K705" s="479"/>
      <c r="L705" s="479"/>
      <c r="M705" s="479"/>
    </row>
    <row r="706" spans="1:13" s="436" customFormat="1">
      <c r="A706" s="676"/>
      <c r="B706" s="676"/>
      <c r="C706" s="676"/>
      <c r="D706" s="676"/>
      <c r="E706" s="710"/>
      <c r="F706" s="710"/>
      <c r="G706" s="710"/>
      <c r="H706" s="479"/>
      <c r="I706" s="479"/>
      <c r="J706" s="479"/>
      <c r="K706" s="479"/>
      <c r="L706" s="479"/>
      <c r="M706" s="479"/>
    </row>
    <row r="707" spans="1:13" s="436" customFormat="1">
      <c r="A707" s="676"/>
      <c r="B707" s="676"/>
      <c r="C707" s="676"/>
      <c r="D707" s="676"/>
      <c r="E707" s="710"/>
      <c r="F707" s="710"/>
      <c r="G707" s="710"/>
      <c r="H707" s="479"/>
      <c r="I707" s="479"/>
      <c r="J707" s="479"/>
      <c r="K707" s="479"/>
      <c r="L707" s="479"/>
      <c r="M707" s="479"/>
    </row>
    <row r="708" spans="1:13" s="436" customFormat="1">
      <c r="A708" s="676"/>
      <c r="B708" s="676"/>
      <c r="C708" s="676"/>
      <c r="D708" s="676"/>
      <c r="E708" s="710"/>
      <c r="F708" s="710"/>
      <c r="G708" s="710"/>
      <c r="H708" s="479"/>
      <c r="I708" s="479"/>
      <c r="J708" s="479"/>
      <c r="K708" s="479"/>
      <c r="L708" s="479"/>
      <c r="M708" s="479"/>
    </row>
    <row r="709" spans="1:13" s="436" customFormat="1">
      <c r="A709" s="676"/>
      <c r="B709" s="676"/>
      <c r="C709" s="676"/>
      <c r="D709" s="676"/>
      <c r="E709" s="710"/>
      <c r="F709" s="710"/>
      <c r="G709" s="710"/>
      <c r="H709" s="479"/>
      <c r="I709" s="479"/>
      <c r="J709" s="479"/>
      <c r="K709" s="479"/>
      <c r="L709" s="479"/>
      <c r="M709" s="479"/>
    </row>
    <row r="710" spans="1:13" s="436" customFormat="1">
      <c r="A710" s="676"/>
      <c r="B710" s="676"/>
      <c r="C710" s="676"/>
      <c r="D710" s="676"/>
      <c r="E710" s="710"/>
      <c r="F710" s="710"/>
      <c r="G710" s="710"/>
      <c r="H710" s="479"/>
      <c r="I710" s="479"/>
      <c r="J710" s="479"/>
      <c r="K710" s="479"/>
      <c r="L710" s="479"/>
      <c r="M710" s="479"/>
    </row>
    <row r="711" spans="1:13" s="436" customFormat="1">
      <c r="A711" s="676"/>
      <c r="B711" s="676"/>
      <c r="C711" s="676"/>
      <c r="D711" s="676"/>
      <c r="E711" s="710"/>
      <c r="F711" s="710"/>
      <c r="G711" s="710"/>
      <c r="H711" s="479"/>
      <c r="I711" s="479"/>
      <c r="J711" s="479"/>
      <c r="K711" s="479"/>
      <c r="L711" s="479"/>
      <c r="M711" s="479"/>
    </row>
    <row r="712" spans="1:13" s="436" customFormat="1">
      <c r="A712" s="676"/>
      <c r="B712" s="676"/>
      <c r="C712" s="676"/>
      <c r="D712" s="676"/>
      <c r="E712" s="710"/>
      <c r="F712" s="710"/>
      <c r="G712" s="710"/>
      <c r="H712" s="479"/>
      <c r="I712" s="479"/>
      <c r="J712" s="479"/>
      <c r="K712" s="479"/>
      <c r="L712" s="479"/>
      <c r="M712" s="479"/>
    </row>
    <row r="713" spans="1:13" s="436" customFormat="1">
      <c r="A713" s="676"/>
      <c r="B713" s="676"/>
      <c r="C713" s="676"/>
      <c r="D713" s="676"/>
      <c r="E713" s="710"/>
      <c r="F713" s="710"/>
      <c r="G713" s="710"/>
      <c r="H713" s="479"/>
      <c r="I713" s="479"/>
      <c r="J713" s="479"/>
      <c r="K713" s="479"/>
      <c r="L713" s="479"/>
      <c r="M713" s="479"/>
    </row>
    <row r="714" spans="1:13" s="436" customFormat="1">
      <c r="A714" s="676"/>
      <c r="B714" s="676"/>
      <c r="C714" s="676"/>
      <c r="D714" s="676"/>
      <c r="E714" s="710"/>
      <c r="F714" s="710"/>
      <c r="G714" s="710"/>
      <c r="H714" s="479"/>
      <c r="I714" s="479"/>
      <c r="J714" s="479"/>
      <c r="K714" s="479"/>
      <c r="L714" s="479"/>
      <c r="M714" s="479"/>
    </row>
    <row r="715" spans="1:13" s="436" customFormat="1">
      <c r="A715" s="676"/>
      <c r="B715" s="676"/>
      <c r="C715" s="676"/>
      <c r="D715" s="676"/>
      <c r="E715" s="710"/>
      <c r="F715" s="710"/>
      <c r="G715" s="710"/>
      <c r="H715" s="479"/>
      <c r="I715" s="479"/>
      <c r="J715" s="479"/>
      <c r="K715" s="479"/>
      <c r="L715" s="479"/>
      <c r="M715" s="479"/>
    </row>
    <row r="716" spans="1:13" s="436" customFormat="1">
      <c r="A716" s="676"/>
      <c r="B716" s="676"/>
      <c r="C716" s="676"/>
      <c r="D716" s="676"/>
      <c r="E716" s="710"/>
      <c r="F716" s="710"/>
      <c r="G716" s="710"/>
      <c r="H716" s="479"/>
      <c r="I716" s="479"/>
      <c r="J716" s="479"/>
      <c r="K716" s="479"/>
      <c r="L716" s="479"/>
      <c r="M716" s="479"/>
    </row>
    <row r="717" spans="1:13" s="436" customFormat="1">
      <c r="A717" s="676"/>
      <c r="B717" s="676"/>
      <c r="C717" s="676"/>
      <c r="D717" s="676"/>
      <c r="E717" s="710"/>
      <c r="F717" s="710"/>
      <c r="G717" s="710"/>
      <c r="H717" s="479"/>
      <c r="I717" s="479"/>
      <c r="J717" s="479"/>
      <c r="K717" s="479"/>
      <c r="L717" s="479"/>
      <c r="M717" s="479"/>
    </row>
    <row r="718" spans="1:13" s="436" customFormat="1">
      <c r="A718" s="676"/>
      <c r="B718" s="676"/>
      <c r="C718" s="676"/>
      <c r="D718" s="676"/>
      <c r="E718" s="710"/>
      <c r="F718" s="710"/>
      <c r="G718" s="710"/>
      <c r="H718" s="479"/>
      <c r="I718" s="479"/>
      <c r="J718" s="479"/>
      <c r="K718" s="479"/>
      <c r="L718" s="479"/>
      <c r="M718" s="479"/>
    </row>
    <row r="719" spans="1:13" s="436" customFormat="1">
      <c r="A719" s="676"/>
      <c r="B719" s="676"/>
      <c r="C719" s="676"/>
      <c r="D719" s="676"/>
      <c r="E719" s="710"/>
      <c r="F719" s="710"/>
      <c r="G719" s="710"/>
      <c r="H719" s="479"/>
      <c r="I719" s="479"/>
      <c r="J719" s="479"/>
      <c r="K719" s="479"/>
      <c r="L719" s="479"/>
      <c r="M719" s="479"/>
    </row>
    <row r="720" spans="1:13" s="436" customFormat="1">
      <c r="A720" s="676"/>
      <c r="B720" s="676"/>
      <c r="C720" s="676"/>
      <c r="D720" s="676"/>
      <c r="E720" s="710"/>
      <c r="F720" s="710"/>
      <c r="G720" s="710"/>
      <c r="H720" s="479"/>
      <c r="I720" s="479"/>
      <c r="J720" s="479"/>
      <c r="K720" s="479"/>
      <c r="L720" s="479"/>
      <c r="M720" s="479"/>
    </row>
    <row r="721" spans="1:13" s="436" customFormat="1">
      <c r="A721" s="676"/>
      <c r="B721" s="676"/>
      <c r="C721" s="676"/>
      <c r="D721" s="676"/>
      <c r="E721" s="710"/>
      <c r="F721" s="710"/>
      <c r="G721" s="710"/>
      <c r="H721" s="479"/>
      <c r="I721" s="479"/>
      <c r="J721" s="479"/>
      <c r="K721" s="479"/>
      <c r="L721" s="479"/>
      <c r="M721" s="479"/>
    </row>
    <row r="722" spans="1:13" s="436" customFormat="1">
      <c r="A722" s="676"/>
      <c r="B722" s="676"/>
      <c r="C722" s="676"/>
      <c r="D722" s="676"/>
      <c r="E722" s="710"/>
      <c r="F722" s="710"/>
      <c r="G722" s="710"/>
      <c r="H722" s="479"/>
      <c r="I722" s="479"/>
      <c r="J722" s="479"/>
      <c r="K722" s="479"/>
      <c r="L722" s="479"/>
      <c r="M722" s="479"/>
    </row>
    <row r="723" spans="1:13" s="436" customFormat="1">
      <c r="A723" s="676"/>
      <c r="B723" s="676"/>
      <c r="C723" s="676"/>
      <c r="D723" s="676"/>
      <c r="E723" s="710"/>
      <c r="F723" s="710"/>
      <c r="G723" s="710"/>
      <c r="H723" s="479"/>
      <c r="I723" s="479"/>
      <c r="J723" s="479"/>
      <c r="K723" s="479"/>
      <c r="L723" s="479"/>
      <c r="M723" s="479"/>
    </row>
    <row r="724" spans="1:13" s="436" customFormat="1">
      <c r="A724" s="676"/>
      <c r="B724" s="676"/>
      <c r="C724" s="676"/>
      <c r="D724" s="676"/>
      <c r="E724" s="710"/>
      <c r="F724" s="710"/>
      <c r="G724" s="710"/>
      <c r="H724" s="479"/>
      <c r="I724" s="479"/>
      <c r="J724" s="479"/>
      <c r="K724" s="479"/>
      <c r="L724" s="479"/>
      <c r="M724" s="479"/>
    </row>
    <row r="725" spans="1:13" s="436" customFormat="1">
      <c r="A725" s="676"/>
      <c r="B725" s="676"/>
      <c r="C725" s="676"/>
      <c r="D725" s="676"/>
      <c r="E725" s="710"/>
      <c r="F725" s="710"/>
      <c r="G725" s="710"/>
      <c r="H725" s="479"/>
      <c r="I725" s="479"/>
      <c r="J725" s="479"/>
      <c r="K725" s="479"/>
      <c r="L725" s="479"/>
      <c r="M725" s="479"/>
    </row>
    <row r="726" spans="1:13" s="436" customFormat="1">
      <c r="A726" s="676"/>
      <c r="B726" s="676"/>
      <c r="C726" s="676"/>
      <c r="D726" s="676"/>
      <c r="E726" s="710"/>
      <c r="F726" s="710"/>
      <c r="G726" s="710"/>
      <c r="H726" s="479"/>
      <c r="I726" s="479"/>
      <c r="J726" s="479"/>
      <c r="K726" s="479"/>
      <c r="L726" s="479"/>
      <c r="M726" s="479"/>
    </row>
    <row r="727" spans="1:13" s="436" customFormat="1">
      <c r="A727" s="676"/>
      <c r="B727" s="676"/>
      <c r="C727" s="676"/>
      <c r="D727" s="676"/>
      <c r="E727" s="710"/>
      <c r="F727" s="710"/>
      <c r="G727" s="710"/>
      <c r="H727" s="479"/>
      <c r="I727" s="479"/>
      <c r="J727" s="479"/>
      <c r="K727" s="479"/>
      <c r="L727" s="479"/>
      <c r="M727" s="479"/>
    </row>
    <row r="728" spans="1:13" s="436" customFormat="1">
      <c r="A728" s="676"/>
      <c r="B728" s="676"/>
      <c r="C728" s="676"/>
      <c r="D728" s="676"/>
      <c r="E728" s="710"/>
      <c r="F728" s="710"/>
      <c r="G728" s="710"/>
      <c r="H728" s="479"/>
      <c r="I728" s="479"/>
      <c r="J728" s="479"/>
      <c r="K728" s="479"/>
      <c r="L728" s="479"/>
      <c r="M728" s="479"/>
    </row>
    <row r="729" spans="1:13" s="436" customFormat="1">
      <c r="A729" s="676"/>
      <c r="B729" s="676"/>
      <c r="C729" s="676"/>
      <c r="D729" s="676"/>
      <c r="E729" s="710"/>
      <c r="F729" s="710"/>
      <c r="G729" s="710"/>
      <c r="H729" s="479"/>
      <c r="I729" s="479"/>
      <c r="J729" s="479"/>
      <c r="K729" s="479"/>
      <c r="L729" s="479"/>
      <c r="M729" s="479"/>
    </row>
    <row r="730" spans="1:13" s="436" customFormat="1">
      <c r="A730" s="676"/>
      <c r="B730" s="676"/>
      <c r="C730" s="676"/>
      <c r="D730" s="676"/>
      <c r="E730" s="710"/>
      <c r="F730" s="710"/>
      <c r="G730" s="710"/>
      <c r="H730" s="479"/>
      <c r="I730" s="479"/>
      <c r="J730" s="479"/>
      <c r="K730" s="479"/>
      <c r="L730" s="479"/>
      <c r="M730" s="479"/>
    </row>
    <row r="731" spans="1:13" s="436" customFormat="1">
      <c r="A731" s="676"/>
      <c r="B731" s="676"/>
      <c r="C731" s="676"/>
      <c r="D731" s="676"/>
      <c r="E731" s="710"/>
      <c r="F731" s="710"/>
      <c r="G731" s="710"/>
      <c r="H731" s="479"/>
      <c r="I731" s="479"/>
      <c r="J731" s="479"/>
      <c r="K731" s="479"/>
      <c r="L731" s="479"/>
      <c r="M731" s="479"/>
    </row>
    <row r="732" spans="1:13" s="436" customFormat="1">
      <c r="A732" s="676"/>
      <c r="B732" s="676"/>
      <c r="C732" s="676"/>
      <c r="D732" s="676"/>
      <c r="E732" s="710"/>
      <c r="F732" s="710"/>
      <c r="G732" s="710"/>
      <c r="H732" s="479"/>
      <c r="I732" s="479"/>
      <c r="J732" s="479"/>
      <c r="K732" s="479"/>
      <c r="L732" s="479"/>
      <c r="M732" s="479"/>
    </row>
    <row r="733" spans="1:13" s="436" customFormat="1">
      <c r="A733" s="676"/>
      <c r="B733" s="676"/>
      <c r="C733" s="676"/>
      <c r="D733" s="676"/>
      <c r="E733" s="710"/>
      <c r="F733" s="710"/>
      <c r="G733" s="710"/>
      <c r="H733" s="479"/>
      <c r="I733" s="479"/>
      <c r="J733" s="479"/>
      <c r="K733" s="479"/>
      <c r="L733" s="479"/>
      <c r="M733" s="479"/>
    </row>
    <row r="734" spans="1:13">
      <c r="E734" s="403"/>
      <c r="F734" s="403"/>
      <c r="G734" s="403"/>
    </row>
    <row r="735" spans="1:13">
      <c r="E735" s="403"/>
      <c r="F735" s="403"/>
      <c r="G735" s="403"/>
    </row>
    <row r="736" spans="1:13">
      <c r="E736" s="403"/>
      <c r="F736" s="403"/>
      <c r="G736" s="403"/>
    </row>
    <row r="737" spans="5:7">
      <c r="E737" s="403"/>
      <c r="F737" s="403"/>
      <c r="G737" s="403"/>
    </row>
    <row r="738" spans="5:7">
      <c r="E738" s="403"/>
      <c r="F738" s="403"/>
      <c r="G738" s="403"/>
    </row>
    <row r="739" spans="5:7">
      <c r="E739" s="403"/>
      <c r="F739" s="403"/>
      <c r="G739" s="403"/>
    </row>
    <row r="740" spans="5:7">
      <c r="E740" s="403"/>
      <c r="F740" s="403"/>
      <c r="G740" s="403"/>
    </row>
    <row r="741" spans="5:7">
      <c r="E741" s="403"/>
      <c r="F741" s="403"/>
      <c r="G741" s="403"/>
    </row>
    <row r="742" spans="5:7">
      <c r="E742" s="403"/>
      <c r="F742" s="403"/>
      <c r="G742" s="403"/>
    </row>
    <row r="743" spans="5:7">
      <c r="E743" s="403"/>
      <c r="F743" s="403"/>
      <c r="G743" s="403"/>
    </row>
    <row r="744" spans="5:7">
      <c r="E744" s="403"/>
      <c r="F744" s="403"/>
      <c r="G744" s="403"/>
    </row>
    <row r="745" spans="5:7">
      <c r="E745" s="403"/>
      <c r="F745" s="403"/>
      <c r="G745" s="403"/>
    </row>
    <row r="746" spans="5:7">
      <c r="E746" s="403"/>
      <c r="F746" s="403"/>
      <c r="G746" s="403"/>
    </row>
    <row r="747" spans="5:7">
      <c r="E747" s="403"/>
      <c r="F747" s="403"/>
      <c r="G747" s="403"/>
    </row>
    <row r="748" spans="5:7">
      <c r="E748" s="403"/>
      <c r="F748" s="403"/>
      <c r="G748" s="403"/>
    </row>
    <row r="749" spans="5:7">
      <c r="E749" s="403"/>
      <c r="F749" s="403"/>
      <c r="G749" s="403"/>
    </row>
    <row r="750" spans="5:7">
      <c r="E750" s="403"/>
      <c r="F750" s="403"/>
      <c r="G750" s="403"/>
    </row>
    <row r="751" spans="5:7">
      <c r="E751" s="403"/>
      <c r="F751" s="403"/>
      <c r="G751" s="403"/>
    </row>
    <row r="752" spans="5:7">
      <c r="E752" s="403"/>
      <c r="F752" s="403"/>
      <c r="G752" s="403"/>
    </row>
    <row r="753" spans="5:7">
      <c r="E753" s="403"/>
      <c r="F753" s="403"/>
      <c r="G753" s="403"/>
    </row>
    <row r="754" spans="5:7">
      <c r="E754" s="403"/>
      <c r="F754" s="403"/>
      <c r="G754" s="403"/>
    </row>
    <row r="755" spans="5:7">
      <c r="E755" s="403"/>
      <c r="F755" s="403"/>
      <c r="G755" s="403"/>
    </row>
    <row r="756" spans="5:7">
      <c r="E756" s="403"/>
      <c r="F756" s="403"/>
      <c r="G756" s="403"/>
    </row>
    <row r="757" spans="5:7">
      <c r="E757" s="403"/>
      <c r="F757" s="403"/>
      <c r="G757" s="403"/>
    </row>
    <row r="758" spans="5:7">
      <c r="E758" s="403"/>
      <c r="F758" s="403"/>
      <c r="G758" s="403"/>
    </row>
    <row r="759" spans="5:7">
      <c r="E759" s="403"/>
      <c r="F759" s="403"/>
      <c r="G759" s="403"/>
    </row>
    <row r="760" spans="5:7">
      <c r="E760" s="403"/>
      <c r="F760" s="403"/>
      <c r="G760" s="403"/>
    </row>
    <row r="761" spans="5:7">
      <c r="E761" s="403"/>
      <c r="F761" s="403"/>
      <c r="G761" s="403"/>
    </row>
    <row r="762" spans="5:7">
      <c r="E762" s="403"/>
      <c r="F762" s="403"/>
      <c r="G762" s="403"/>
    </row>
    <row r="763" spans="5:7">
      <c r="E763" s="403"/>
      <c r="F763" s="403"/>
      <c r="G763" s="403"/>
    </row>
    <row r="764" spans="5:7">
      <c r="E764" s="403"/>
      <c r="F764" s="403"/>
      <c r="G764" s="403"/>
    </row>
    <row r="765" spans="5:7">
      <c r="E765" s="403"/>
      <c r="F765" s="403"/>
      <c r="G765" s="403"/>
    </row>
    <row r="766" spans="5:7">
      <c r="E766" s="403"/>
      <c r="F766" s="403"/>
      <c r="G766" s="403"/>
    </row>
    <row r="767" spans="5:7">
      <c r="E767" s="403"/>
      <c r="F767" s="403"/>
      <c r="G767" s="403"/>
    </row>
    <row r="768" spans="5:7">
      <c r="E768" s="403"/>
      <c r="F768" s="403"/>
      <c r="G768" s="403"/>
    </row>
    <row r="769" spans="5:7">
      <c r="E769" s="403"/>
      <c r="F769" s="403"/>
      <c r="G769" s="403"/>
    </row>
    <row r="770" spans="5:7">
      <c r="E770" s="403"/>
      <c r="F770" s="403"/>
      <c r="G770" s="403"/>
    </row>
    <row r="771" spans="5:7">
      <c r="E771" s="403"/>
      <c r="F771" s="403"/>
      <c r="G771" s="403"/>
    </row>
    <row r="772" spans="5:7">
      <c r="E772" s="403"/>
      <c r="F772" s="403"/>
      <c r="G772" s="403"/>
    </row>
    <row r="773" spans="5:7">
      <c r="E773" s="403"/>
      <c r="F773" s="403"/>
      <c r="G773" s="403"/>
    </row>
    <row r="774" spans="5:7">
      <c r="E774" s="403"/>
      <c r="F774" s="403"/>
      <c r="G774" s="403"/>
    </row>
    <row r="775" spans="5:7">
      <c r="E775" s="403"/>
      <c r="F775" s="403"/>
      <c r="G775" s="403"/>
    </row>
    <row r="776" spans="5:7">
      <c r="E776" s="403"/>
      <c r="F776" s="403"/>
      <c r="G776" s="403"/>
    </row>
    <row r="777" spans="5:7">
      <c r="E777" s="403"/>
      <c r="F777" s="403"/>
      <c r="G777" s="403"/>
    </row>
    <row r="778" spans="5:7">
      <c r="E778" s="403"/>
      <c r="F778" s="403"/>
      <c r="G778" s="403"/>
    </row>
    <row r="779" spans="5:7">
      <c r="E779" s="403"/>
      <c r="F779" s="403"/>
      <c r="G779" s="403"/>
    </row>
    <row r="780" spans="5:7">
      <c r="E780" s="403"/>
      <c r="F780" s="403"/>
      <c r="G780" s="403"/>
    </row>
    <row r="781" spans="5:7">
      <c r="E781" s="403"/>
      <c r="F781" s="403"/>
      <c r="G781" s="403"/>
    </row>
    <row r="782" spans="5:7">
      <c r="E782" s="403"/>
      <c r="F782" s="403"/>
      <c r="G782" s="403"/>
    </row>
    <row r="783" spans="5:7">
      <c r="E783" s="403"/>
      <c r="F783" s="403"/>
      <c r="G783" s="403"/>
    </row>
    <row r="784" spans="5:7">
      <c r="E784" s="403"/>
      <c r="F784" s="403"/>
      <c r="G784" s="403"/>
    </row>
    <row r="785" spans="5:7">
      <c r="E785" s="403"/>
      <c r="F785" s="403"/>
      <c r="G785" s="403"/>
    </row>
    <row r="786" spans="5:7">
      <c r="E786" s="403"/>
      <c r="F786" s="403"/>
      <c r="G786" s="403"/>
    </row>
    <row r="787" spans="5:7">
      <c r="E787" s="403"/>
      <c r="F787" s="403"/>
      <c r="G787" s="403"/>
    </row>
    <row r="788" spans="5:7">
      <c r="E788" s="403"/>
      <c r="F788" s="403"/>
      <c r="G788" s="403"/>
    </row>
    <row r="789" spans="5:7">
      <c r="E789" s="403"/>
      <c r="F789" s="403"/>
      <c r="G789" s="403"/>
    </row>
    <row r="790" spans="5:7">
      <c r="E790" s="403"/>
      <c r="F790" s="403"/>
      <c r="G790" s="403"/>
    </row>
    <row r="791" spans="5:7">
      <c r="E791" s="403"/>
      <c r="F791" s="403"/>
      <c r="G791" s="403"/>
    </row>
    <row r="792" spans="5:7">
      <c r="E792" s="403"/>
      <c r="F792" s="403"/>
      <c r="G792" s="403"/>
    </row>
    <row r="793" spans="5:7">
      <c r="E793" s="403"/>
      <c r="F793" s="403"/>
      <c r="G793" s="403"/>
    </row>
    <row r="794" spans="5:7">
      <c r="E794" s="403"/>
      <c r="F794" s="403"/>
      <c r="G794" s="403"/>
    </row>
    <row r="795" spans="5:7">
      <c r="E795" s="403"/>
      <c r="F795" s="403"/>
      <c r="G795" s="403"/>
    </row>
    <row r="796" spans="5:7">
      <c r="E796" s="403"/>
      <c r="F796" s="403"/>
      <c r="G796" s="403"/>
    </row>
    <row r="797" spans="5:7">
      <c r="E797" s="403"/>
      <c r="F797" s="403"/>
      <c r="G797" s="403"/>
    </row>
    <row r="798" spans="5:7">
      <c r="E798" s="403"/>
      <c r="F798" s="403"/>
      <c r="G798" s="403"/>
    </row>
    <row r="799" spans="5:7">
      <c r="E799" s="403"/>
      <c r="F799" s="403"/>
      <c r="G799" s="403"/>
    </row>
    <row r="800" spans="5:7">
      <c r="E800" s="403"/>
      <c r="F800" s="403"/>
      <c r="G800" s="403"/>
    </row>
    <row r="801" spans="5:7">
      <c r="E801" s="403"/>
      <c r="F801" s="403"/>
      <c r="G801" s="403"/>
    </row>
    <row r="802" spans="5:7">
      <c r="E802" s="403"/>
      <c r="F802" s="403"/>
      <c r="G802" s="403"/>
    </row>
    <row r="803" spans="5:7">
      <c r="E803" s="403"/>
      <c r="F803" s="403"/>
      <c r="G803" s="403"/>
    </row>
    <row r="804" spans="5:7">
      <c r="E804" s="403"/>
      <c r="F804" s="403"/>
      <c r="G804" s="403"/>
    </row>
    <row r="805" spans="5:7">
      <c r="E805" s="403"/>
      <c r="F805" s="403"/>
      <c r="G805" s="403"/>
    </row>
    <row r="806" spans="5:7">
      <c r="E806" s="403"/>
      <c r="F806" s="403"/>
      <c r="G806" s="403"/>
    </row>
    <row r="807" spans="5:7">
      <c r="E807" s="403"/>
      <c r="F807" s="403"/>
      <c r="G807" s="403"/>
    </row>
    <row r="808" spans="5:7">
      <c r="E808" s="403"/>
      <c r="F808" s="403"/>
      <c r="G808" s="403"/>
    </row>
    <row r="809" spans="5:7">
      <c r="E809" s="403"/>
      <c r="F809" s="403"/>
      <c r="G809" s="403"/>
    </row>
    <row r="810" spans="5:7">
      <c r="E810" s="403"/>
      <c r="F810" s="403"/>
      <c r="G810" s="403"/>
    </row>
    <row r="811" spans="5:7">
      <c r="E811" s="403"/>
      <c r="F811" s="403"/>
      <c r="G811" s="403"/>
    </row>
    <row r="812" spans="5:7">
      <c r="E812" s="403"/>
      <c r="F812" s="403"/>
      <c r="G812" s="403"/>
    </row>
    <row r="813" spans="5:7">
      <c r="E813" s="403"/>
      <c r="F813" s="403"/>
      <c r="G813" s="403"/>
    </row>
    <row r="814" spans="5:7">
      <c r="E814" s="403"/>
      <c r="F814" s="403"/>
      <c r="G814" s="403"/>
    </row>
    <row r="815" spans="5:7">
      <c r="E815" s="403"/>
      <c r="F815" s="403"/>
      <c r="G815" s="403"/>
    </row>
    <row r="816" spans="5:7">
      <c r="E816" s="403"/>
      <c r="F816" s="403"/>
      <c r="G816" s="403"/>
    </row>
    <row r="817" spans="5:7">
      <c r="E817" s="403"/>
      <c r="F817" s="403"/>
      <c r="G817" s="403"/>
    </row>
    <row r="818" spans="5:7">
      <c r="E818" s="403"/>
      <c r="F818" s="403"/>
      <c r="G818" s="403"/>
    </row>
    <row r="819" spans="5:7">
      <c r="E819" s="403"/>
      <c r="F819" s="403"/>
      <c r="G819" s="403"/>
    </row>
    <row r="820" spans="5:7">
      <c r="E820" s="403"/>
      <c r="F820" s="403"/>
      <c r="G820" s="403"/>
    </row>
    <row r="821" spans="5:7">
      <c r="E821" s="403"/>
      <c r="F821" s="403"/>
      <c r="G821" s="403"/>
    </row>
    <row r="822" spans="5:7">
      <c r="E822" s="403"/>
      <c r="F822" s="403"/>
      <c r="G822" s="403"/>
    </row>
    <row r="823" spans="5:7">
      <c r="E823" s="403"/>
      <c r="F823" s="403"/>
      <c r="G823" s="403"/>
    </row>
    <row r="824" spans="5:7">
      <c r="E824" s="403"/>
      <c r="F824" s="403"/>
      <c r="G824" s="403"/>
    </row>
    <row r="825" spans="5:7">
      <c r="E825" s="403"/>
      <c r="F825" s="403"/>
      <c r="G825" s="403"/>
    </row>
    <row r="826" spans="5:7">
      <c r="E826" s="403"/>
      <c r="F826" s="403"/>
      <c r="G826" s="403"/>
    </row>
    <row r="827" spans="5:7">
      <c r="E827" s="403"/>
      <c r="F827" s="403"/>
      <c r="G827" s="403"/>
    </row>
    <row r="828" spans="5:7">
      <c r="E828" s="403"/>
      <c r="F828" s="403"/>
      <c r="G828" s="403"/>
    </row>
    <row r="829" spans="5:7">
      <c r="E829" s="403"/>
      <c r="F829" s="403"/>
      <c r="G829" s="403"/>
    </row>
    <row r="830" spans="5:7">
      <c r="E830" s="403"/>
      <c r="F830" s="403"/>
      <c r="G830" s="403"/>
    </row>
    <row r="831" spans="5:7">
      <c r="E831" s="403"/>
      <c r="F831" s="403"/>
      <c r="G831" s="403"/>
    </row>
    <row r="832" spans="5:7">
      <c r="E832" s="403"/>
      <c r="F832" s="403"/>
      <c r="G832" s="403"/>
    </row>
    <row r="833" spans="5:7">
      <c r="E833" s="403"/>
      <c r="F833" s="403"/>
      <c r="G833" s="403"/>
    </row>
    <row r="834" spans="5:7">
      <c r="E834" s="403"/>
      <c r="F834" s="403"/>
      <c r="G834" s="403"/>
    </row>
    <row r="835" spans="5:7">
      <c r="E835" s="403"/>
      <c r="F835" s="403"/>
      <c r="G835" s="403"/>
    </row>
    <row r="836" spans="5:7">
      <c r="E836" s="403"/>
      <c r="F836" s="403"/>
      <c r="G836" s="403"/>
    </row>
    <row r="837" spans="5:7">
      <c r="E837" s="403"/>
      <c r="F837" s="403"/>
      <c r="G837" s="403"/>
    </row>
    <row r="838" spans="5:7">
      <c r="E838" s="403"/>
      <c r="F838" s="403"/>
      <c r="G838" s="403"/>
    </row>
    <row r="839" spans="5:7">
      <c r="E839" s="403"/>
      <c r="F839" s="403"/>
      <c r="G839" s="403"/>
    </row>
    <row r="840" spans="5:7">
      <c r="E840" s="403"/>
      <c r="F840" s="403"/>
      <c r="G840" s="403"/>
    </row>
    <row r="841" spans="5:7">
      <c r="E841" s="403"/>
      <c r="F841" s="403"/>
      <c r="G841" s="403"/>
    </row>
    <row r="842" spans="5:7">
      <c r="E842" s="403"/>
      <c r="F842" s="403"/>
      <c r="G842" s="403"/>
    </row>
    <row r="843" spans="5:7">
      <c r="E843" s="403"/>
      <c r="F843" s="403"/>
      <c r="G843" s="403"/>
    </row>
    <row r="844" spans="5:7">
      <c r="E844" s="403"/>
      <c r="F844" s="403"/>
      <c r="G844" s="403"/>
    </row>
    <row r="845" spans="5:7">
      <c r="E845" s="403"/>
      <c r="F845" s="403"/>
      <c r="G845" s="403"/>
    </row>
    <row r="846" spans="5:7">
      <c r="E846" s="403"/>
      <c r="F846" s="403"/>
      <c r="G846" s="403"/>
    </row>
    <row r="847" spans="5:7">
      <c r="E847" s="403"/>
      <c r="F847" s="403"/>
      <c r="G847" s="403"/>
    </row>
    <row r="848" spans="5:7">
      <c r="E848" s="403"/>
      <c r="F848" s="403"/>
      <c r="G848" s="403"/>
    </row>
    <row r="849" spans="5:7">
      <c r="E849" s="403"/>
      <c r="F849" s="403"/>
      <c r="G849" s="403"/>
    </row>
    <row r="850" spans="5:7">
      <c r="E850" s="403"/>
      <c r="F850" s="403"/>
      <c r="G850" s="403"/>
    </row>
    <row r="851" spans="5:7">
      <c r="E851" s="403"/>
      <c r="F851" s="403"/>
      <c r="G851" s="403"/>
    </row>
    <row r="852" spans="5:7">
      <c r="E852" s="403"/>
      <c r="F852" s="403"/>
      <c r="G852" s="403"/>
    </row>
    <row r="853" spans="5:7">
      <c r="E853" s="403"/>
      <c r="F853" s="403"/>
      <c r="G853" s="403"/>
    </row>
    <row r="854" spans="5:7">
      <c r="E854" s="403"/>
      <c r="F854" s="403"/>
      <c r="G854" s="403"/>
    </row>
    <row r="855" spans="5:7">
      <c r="E855" s="403"/>
      <c r="F855" s="403"/>
      <c r="G855" s="403"/>
    </row>
    <row r="856" spans="5:7">
      <c r="E856" s="403"/>
      <c r="F856" s="403"/>
      <c r="G856" s="403"/>
    </row>
    <row r="857" spans="5:7">
      <c r="E857" s="403"/>
      <c r="F857" s="403"/>
      <c r="G857" s="403"/>
    </row>
    <row r="858" spans="5:7">
      <c r="E858" s="403"/>
      <c r="F858" s="403"/>
      <c r="G858" s="403"/>
    </row>
    <row r="859" spans="5:7">
      <c r="E859" s="403"/>
      <c r="F859" s="403"/>
      <c r="G859" s="403"/>
    </row>
    <row r="860" spans="5:7">
      <c r="E860" s="403"/>
      <c r="F860" s="403"/>
      <c r="G860" s="403"/>
    </row>
    <row r="861" spans="5:7">
      <c r="E861" s="403"/>
      <c r="F861" s="403"/>
      <c r="G861" s="403"/>
    </row>
    <row r="862" spans="5:7">
      <c r="E862" s="403"/>
      <c r="F862" s="403"/>
      <c r="G862" s="403"/>
    </row>
    <row r="863" spans="5:7">
      <c r="E863" s="403"/>
      <c r="F863" s="403"/>
      <c r="G863" s="403"/>
    </row>
    <row r="864" spans="5:7">
      <c r="E864" s="403"/>
      <c r="F864" s="403"/>
      <c r="G864" s="403"/>
    </row>
    <row r="865" spans="5:7">
      <c r="E865" s="403"/>
      <c r="F865" s="403"/>
      <c r="G865" s="403"/>
    </row>
    <row r="866" spans="5:7">
      <c r="E866" s="403"/>
      <c r="F866" s="403"/>
      <c r="G866" s="403"/>
    </row>
    <row r="867" spans="5:7">
      <c r="E867" s="403"/>
      <c r="F867" s="403"/>
      <c r="G867" s="403"/>
    </row>
    <row r="868" spans="5:7">
      <c r="E868" s="403"/>
      <c r="F868" s="403"/>
      <c r="G868" s="403"/>
    </row>
    <row r="869" spans="5:7">
      <c r="E869" s="403"/>
      <c r="F869" s="403"/>
      <c r="G869" s="403"/>
    </row>
    <row r="870" spans="5:7">
      <c r="E870" s="403"/>
      <c r="F870" s="403"/>
      <c r="G870" s="403"/>
    </row>
    <row r="871" spans="5:7">
      <c r="E871" s="403"/>
      <c r="F871" s="403"/>
      <c r="G871" s="403"/>
    </row>
    <row r="872" spans="5:7">
      <c r="E872" s="403"/>
      <c r="F872" s="403"/>
      <c r="G872" s="403"/>
    </row>
    <row r="873" spans="5:7">
      <c r="E873" s="403"/>
      <c r="F873" s="403"/>
      <c r="G873" s="403"/>
    </row>
    <row r="874" spans="5:7">
      <c r="E874" s="403"/>
      <c r="F874" s="403"/>
      <c r="G874" s="403"/>
    </row>
    <row r="875" spans="5:7">
      <c r="E875" s="403"/>
      <c r="F875" s="403"/>
      <c r="G875" s="403"/>
    </row>
    <row r="876" spans="5:7">
      <c r="E876" s="403"/>
      <c r="F876" s="403"/>
      <c r="G876" s="403"/>
    </row>
    <row r="877" spans="5:7">
      <c r="E877" s="403"/>
      <c r="F877" s="403"/>
      <c r="G877" s="403"/>
    </row>
    <row r="878" spans="5:7">
      <c r="E878" s="403"/>
      <c r="F878" s="403"/>
      <c r="G878" s="403"/>
    </row>
    <row r="879" spans="5:7">
      <c r="E879" s="403"/>
      <c r="F879" s="403"/>
      <c r="G879" s="403"/>
    </row>
    <row r="880" spans="5:7">
      <c r="E880" s="403"/>
      <c r="F880" s="403"/>
      <c r="G880" s="403"/>
    </row>
    <row r="881" spans="5:7">
      <c r="E881" s="403"/>
      <c r="F881" s="403"/>
      <c r="G881" s="403"/>
    </row>
    <row r="882" spans="5:7">
      <c r="E882" s="403"/>
      <c r="F882" s="403"/>
      <c r="G882" s="403"/>
    </row>
    <row r="883" spans="5:7">
      <c r="E883" s="403"/>
      <c r="F883" s="403"/>
      <c r="G883" s="403"/>
    </row>
    <row r="884" spans="5:7">
      <c r="E884" s="403"/>
      <c r="F884" s="403"/>
      <c r="G884" s="403"/>
    </row>
    <row r="885" spans="5:7">
      <c r="E885" s="403"/>
      <c r="F885" s="403"/>
      <c r="G885" s="403"/>
    </row>
    <row r="886" spans="5:7">
      <c r="E886" s="403"/>
      <c r="F886" s="403"/>
      <c r="G886" s="403"/>
    </row>
    <row r="887" spans="5:7">
      <c r="E887" s="403"/>
      <c r="F887" s="403"/>
      <c r="G887" s="403"/>
    </row>
    <row r="888" spans="5:7">
      <c r="E888" s="403"/>
      <c r="F888" s="403"/>
      <c r="G888" s="403"/>
    </row>
    <row r="889" spans="5:7">
      <c r="E889" s="403"/>
      <c r="F889" s="403"/>
      <c r="G889" s="403"/>
    </row>
    <row r="890" spans="5:7">
      <c r="E890" s="403"/>
      <c r="F890" s="403"/>
      <c r="G890" s="403"/>
    </row>
    <row r="891" spans="5:7">
      <c r="E891" s="403"/>
      <c r="F891" s="403"/>
      <c r="G891" s="403"/>
    </row>
    <row r="892" spans="5:7">
      <c r="E892" s="403"/>
      <c r="F892" s="403"/>
      <c r="G892" s="403"/>
    </row>
    <row r="893" spans="5:7">
      <c r="E893" s="403"/>
      <c r="F893" s="403"/>
      <c r="G893" s="403"/>
    </row>
    <row r="894" spans="5:7">
      <c r="E894" s="403"/>
      <c r="F894" s="403"/>
      <c r="G894" s="403"/>
    </row>
    <row r="895" spans="5:7">
      <c r="E895" s="403"/>
      <c r="F895" s="403"/>
      <c r="G895" s="403"/>
    </row>
    <row r="896" spans="5:7">
      <c r="E896" s="403"/>
      <c r="F896" s="403"/>
      <c r="G896" s="403"/>
    </row>
    <row r="897" spans="5:7">
      <c r="E897" s="403"/>
      <c r="F897" s="403"/>
      <c r="G897" s="403"/>
    </row>
    <row r="898" spans="5:7">
      <c r="E898" s="403"/>
      <c r="F898" s="403"/>
      <c r="G898" s="403"/>
    </row>
    <row r="899" spans="5:7">
      <c r="E899" s="403"/>
      <c r="F899" s="403"/>
      <c r="G899" s="403"/>
    </row>
    <row r="900" spans="5:7">
      <c r="E900" s="403"/>
      <c r="F900" s="403"/>
      <c r="G900" s="403"/>
    </row>
    <row r="901" spans="5:7">
      <c r="E901" s="403"/>
      <c r="F901" s="403"/>
      <c r="G901" s="403"/>
    </row>
    <row r="902" spans="5:7">
      <c r="E902" s="403"/>
      <c r="F902" s="403"/>
      <c r="G902" s="403"/>
    </row>
    <row r="903" spans="5:7">
      <c r="E903" s="403"/>
      <c r="F903" s="403"/>
      <c r="G903" s="403"/>
    </row>
    <row r="904" spans="5:7">
      <c r="E904" s="403"/>
      <c r="F904" s="403"/>
      <c r="G904" s="403"/>
    </row>
    <row r="905" spans="5:7">
      <c r="E905" s="403"/>
      <c r="F905" s="403"/>
      <c r="G905" s="403"/>
    </row>
    <row r="906" spans="5:7">
      <c r="E906" s="403"/>
      <c r="F906" s="403"/>
      <c r="G906" s="403"/>
    </row>
    <row r="907" spans="5:7">
      <c r="E907" s="403"/>
      <c r="F907" s="403"/>
      <c r="G907" s="403"/>
    </row>
    <row r="908" spans="5:7">
      <c r="E908" s="403"/>
      <c r="F908" s="403"/>
      <c r="G908" s="403"/>
    </row>
    <row r="909" spans="5:7">
      <c r="E909" s="403"/>
      <c r="F909" s="403"/>
      <c r="G909" s="403"/>
    </row>
    <row r="910" spans="5:7">
      <c r="E910" s="403"/>
      <c r="F910" s="403"/>
      <c r="G910" s="403"/>
    </row>
    <row r="911" spans="5:7">
      <c r="E911" s="403"/>
      <c r="F911" s="403"/>
      <c r="G911" s="403"/>
    </row>
    <row r="912" spans="5:7">
      <c r="E912" s="403"/>
      <c r="F912" s="403"/>
      <c r="G912" s="403"/>
    </row>
    <row r="913" spans="5:7">
      <c r="E913" s="403"/>
      <c r="F913" s="403"/>
      <c r="G913" s="403"/>
    </row>
    <row r="914" spans="5:7">
      <c r="E914" s="403"/>
      <c r="F914" s="403"/>
      <c r="G914" s="403"/>
    </row>
    <row r="915" spans="5:7">
      <c r="E915" s="403"/>
      <c r="F915" s="403"/>
      <c r="G915" s="403"/>
    </row>
    <row r="916" spans="5:7">
      <c r="E916" s="403"/>
      <c r="F916" s="403"/>
      <c r="G916" s="403"/>
    </row>
    <row r="917" spans="5:7">
      <c r="E917" s="403"/>
      <c r="F917" s="403"/>
      <c r="G917" s="403"/>
    </row>
    <row r="918" spans="5:7">
      <c r="E918" s="403"/>
      <c r="F918" s="403"/>
      <c r="G918" s="403"/>
    </row>
    <row r="919" spans="5:7">
      <c r="E919" s="403"/>
      <c r="F919" s="403"/>
      <c r="G919" s="403"/>
    </row>
    <row r="920" spans="5:7">
      <c r="E920" s="403"/>
      <c r="F920" s="403"/>
      <c r="G920" s="403"/>
    </row>
    <row r="921" spans="5:7">
      <c r="E921" s="403"/>
      <c r="F921" s="403"/>
      <c r="G921" s="403"/>
    </row>
    <row r="922" spans="5:7">
      <c r="E922" s="403"/>
      <c r="F922" s="403"/>
      <c r="G922" s="403"/>
    </row>
    <row r="923" spans="5:7">
      <c r="E923" s="403"/>
      <c r="F923" s="403"/>
      <c r="G923" s="403"/>
    </row>
    <row r="924" spans="5:7">
      <c r="E924" s="403"/>
      <c r="F924" s="403"/>
      <c r="G924" s="403"/>
    </row>
    <row r="925" spans="5:7">
      <c r="E925" s="403"/>
      <c r="F925" s="403"/>
      <c r="G925" s="403"/>
    </row>
    <row r="926" spans="5:7">
      <c r="E926" s="403"/>
      <c r="F926" s="403"/>
      <c r="G926" s="403"/>
    </row>
    <row r="927" spans="5:7">
      <c r="E927" s="403"/>
      <c r="F927" s="403"/>
      <c r="G927" s="403"/>
    </row>
    <row r="928" spans="5:7">
      <c r="E928" s="403"/>
      <c r="F928" s="403"/>
      <c r="G928" s="403"/>
    </row>
    <row r="929" spans="5:7">
      <c r="E929" s="403"/>
      <c r="F929" s="403"/>
      <c r="G929" s="403"/>
    </row>
  </sheetData>
  <sheetProtection sheet="1" objects="1" scenarios="1"/>
  <mergeCells count="6">
    <mergeCell ref="B174:D174"/>
    <mergeCell ref="A1:N1"/>
    <mergeCell ref="A2:N2"/>
    <mergeCell ref="A3:N3"/>
    <mergeCell ref="B28:D28"/>
    <mergeCell ref="B89:D89"/>
  </mergeCells>
  <conditionalFormatting sqref="B67:B68 C65:C68">
    <cfRule type="cellIs" dxfId="2" priority="3" stopIfTrue="1" operator="equal">
      <formula>"tie to PF Core IS"</formula>
    </cfRule>
  </conditionalFormatting>
  <conditionalFormatting sqref="B123:B124 C121:C124">
    <cfRule type="cellIs" dxfId="1" priority="2" stopIfTrue="1" operator="equal">
      <formula>"tie to PF Core IS"</formula>
    </cfRule>
  </conditionalFormatting>
  <conditionalFormatting sqref="B152:B153 C150:C153">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3" manualBreakCount="3">
    <brk id="64" max="13" man="1"/>
    <brk id="120" max="13" man="1"/>
    <brk id="1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75"/>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C20" sqref="C20:D20"/>
    </sheetView>
  </sheetViews>
  <sheetFormatPr defaultColWidth="8.7265625" defaultRowHeight="11.5"/>
  <cols>
    <col min="1" max="3" width="2.7265625" style="1" customWidth="1"/>
    <col min="4" max="4" width="42.81640625" style="1" customWidth="1"/>
    <col min="5" max="16" width="9.7265625" style="127" customWidth="1"/>
    <col min="17" max="17" width="1.453125" style="127" customWidth="1"/>
    <col min="18" max="18" width="9.7265625" style="127" customWidth="1"/>
    <col min="19" max="19" width="1" style="127" customWidth="1"/>
    <col min="20" max="16384" width="8.7265625" style="127"/>
  </cols>
  <sheetData>
    <row r="1" spans="1:20" s="19" customFormat="1" ht="15" customHeight="1" collapsed="1">
      <c r="A1" s="1080" t="s">
        <v>32</v>
      </c>
      <c r="B1" s="1080"/>
      <c r="C1" s="1080"/>
      <c r="D1" s="1080"/>
      <c r="E1" s="1080"/>
      <c r="F1" s="1080"/>
      <c r="G1" s="1080"/>
      <c r="H1" s="1080"/>
      <c r="I1" s="1080"/>
      <c r="J1" s="1080"/>
      <c r="K1" s="1080"/>
      <c r="L1" s="1080"/>
      <c r="M1" s="1080"/>
      <c r="N1" s="1080"/>
      <c r="O1" s="1080"/>
      <c r="P1" s="1080"/>
      <c r="Q1" s="1080"/>
      <c r="R1" s="1080"/>
      <c r="S1" s="1080"/>
    </row>
    <row r="2" spans="1:20" s="19" customFormat="1" ht="15" customHeight="1">
      <c r="A2" s="1080" t="s">
        <v>217</v>
      </c>
      <c r="B2" s="1080"/>
      <c r="C2" s="1080"/>
      <c r="D2" s="1080"/>
      <c r="E2" s="1080"/>
      <c r="F2" s="1080"/>
      <c r="G2" s="1080"/>
      <c r="H2" s="1080"/>
      <c r="I2" s="1080"/>
      <c r="J2" s="1080"/>
      <c r="K2" s="1080"/>
      <c r="L2" s="1080"/>
      <c r="M2" s="1080"/>
      <c r="N2" s="1080"/>
      <c r="O2" s="1080"/>
      <c r="P2" s="1080"/>
      <c r="Q2" s="1080"/>
      <c r="R2" s="1080"/>
      <c r="S2" s="1080"/>
    </row>
    <row r="3" spans="1:20" s="19" customFormat="1" ht="15" customHeight="1">
      <c r="A3" s="1075" t="s">
        <v>22</v>
      </c>
      <c r="B3" s="1075"/>
      <c r="C3" s="1075"/>
      <c r="D3" s="1075"/>
      <c r="E3" s="1075"/>
      <c r="F3" s="1075"/>
      <c r="G3" s="1075"/>
      <c r="H3" s="1075"/>
      <c r="I3" s="1075"/>
      <c r="J3" s="1075"/>
      <c r="K3" s="1075"/>
      <c r="L3" s="1075"/>
      <c r="M3" s="1075"/>
      <c r="N3" s="1075"/>
      <c r="O3" s="1075"/>
      <c r="P3" s="1075"/>
      <c r="Q3" s="1075"/>
      <c r="R3" s="1075"/>
      <c r="S3" s="1075"/>
    </row>
    <row r="4" spans="1:20">
      <c r="A4" s="131"/>
      <c r="B4" s="131"/>
      <c r="C4" s="131"/>
      <c r="D4" s="131"/>
      <c r="E4" s="147"/>
      <c r="F4" s="147"/>
      <c r="G4" s="147"/>
      <c r="H4" s="147"/>
      <c r="I4" s="147"/>
      <c r="J4" s="147"/>
      <c r="K4" s="147"/>
      <c r="L4" s="147"/>
      <c r="M4" s="147"/>
      <c r="N4" s="147"/>
      <c r="O4" s="147"/>
      <c r="P4" s="147"/>
      <c r="Q4" s="147"/>
    </row>
    <row r="5" spans="1:20">
      <c r="A5" s="15"/>
    </row>
    <row r="6" spans="1:20">
      <c r="E6" s="95" t="s">
        <v>5</v>
      </c>
      <c r="F6" s="95" t="s">
        <v>6</v>
      </c>
      <c r="G6" s="95" t="s">
        <v>3</v>
      </c>
      <c r="H6" s="95" t="s">
        <v>4</v>
      </c>
      <c r="I6" s="95" t="s">
        <v>5</v>
      </c>
      <c r="J6" s="95" t="s">
        <v>6</v>
      </c>
      <c r="K6" s="95" t="s">
        <v>3</v>
      </c>
      <c r="L6" s="95" t="s">
        <v>4</v>
      </c>
      <c r="M6" s="95" t="s">
        <v>5</v>
      </c>
      <c r="N6" s="95" t="s">
        <v>6</v>
      </c>
      <c r="O6" s="95" t="s">
        <v>3</v>
      </c>
      <c r="P6" s="95" t="s">
        <v>4</v>
      </c>
      <c r="R6" s="95" t="s">
        <v>87</v>
      </c>
    </row>
    <row r="7" spans="1:20">
      <c r="A7" s="152"/>
      <c r="B7" s="786"/>
      <c r="C7" s="786"/>
      <c r="D7" s="786"/>
      <c r="E7" s="96" t="s">
        <v>120</v>
      </c>
      <c r="F7" s="96" t="s">
        <v>120</v>
      </c>
      <c r="G7" s="96" t="s">
        <v>126</v>
      </c>
      <c r="H7" s="96" t="s">
        <v>126</v>
      </c>
      <c r="I7" s="96" t="s">
        <v>126</v>
      </c>
      <c r="J7" s="96" t="s">
        <v>126</v>
      </c>
      <c r="K7" s="96" t="s">
        <v>227</v>
      </c>
      <c r="L7" s="96" t="s">
        <v>227</v>
      </c>
      <c r="M7" s="96" t="s">
        <v>227</v>
      </c>
      <c r="N7" s="96" t="s">
        <v>227</v>
      </c>
      <c r="O7" s="96" t="s">
        <v>325</v>
      </c>
      <c r="P7" s="96" t="s">
        <v>325</v>
      </c>
      <c r="R7" s="96" t="s">
        <v>336</v>
      </c>
    </row>
    <row r="8" spans="1:20" ht="5.25" customHeight="1">
      <c r="A8" s="2"/>
      <c r="B8" s="2"/>
      <c r="C8" s="2"/>
      <c r="D8" s="2"/>
      <c r="E8" s="147"/>
      <c r="F8" s="147"/>
      <c r="G8" s="147"/>
      <c r="H8" s="147"/>
      <c r="I8" s="147"/>
      <c r="J8" s="147"/>
      <c r="K8" s="147"/>
      <c r="L8" s="147"/>
      <c r="M8" s="147"/>
      <c r="N8" s="147"/>
      <c r="O8" s="147"/>
      <c r="P8" s="147"/>
      <c r="R8" s="147"/>
    </row>
    <row r="9" spans="1:20">
      <c r="A9" s="5"/>
      <c r="B9" s="153" t="s">
        <v>329</v>
      </c>
      <c r="C9" s="5"/>
      <c r="D9" s="5"/>
      <c r="E9" s="159">
        <v>127</v>
      </c>
      <c r="F9" s="159">
        <v>159</v>
      </c>
      <c r="G9" s="159">
        <v>363</v>
      </c>
      <c r="H9" s="159">
        <v>151</v>
      </c>
      <c r="I9" s="159">
        <v>199</v>
      </c>
      <c r="J9" s="159">
        <v>254</v>
      </c>
      <c r="K9" s="159">
        <v>426</v>
      </c>
      <c r="L9" s="159">
        <v>243</v>
      </c>
      <c r="M9" s="159">
        <v>188</v>
      </c>
      <c r="N9" s="159">
        <v>-584</v>
      </c>
      <c r="O9" s="484">
        <v>500</v>
      </c>
      <c r="P9" s="484">
        <v>402</v>
      </c>
      <c r="Q9" s="154"/>
      <c r="R9" s="484">
        <f>SUM(M9:P9)</f>
        <v>506</v>
      </c>
      <c r="T9" s="184"/>
    </row>
    <row r="10" spans="1:20">
      <c r="C10" s="172" t="s">
        <v>129</v>
      </c>
      <c r="E10" s="277">
        <v>51</v>
      </c>
      <c r="F10" s="277">
        <v>50</v>
      </c>
      <c r="G10" s="277">
        <v>52</v>
      </c>
      <c r="H10" s="277">
        <v>66</v>
      </c>
      <c r="I10" s="277">
        <v>53</v>
      </c>
      <c r="J10" s="277">
        <v>43</v>
      </c>
      <c r="K10" s="277">
        <v>40</v>
      </c>
      <c r="L10" s="277">
        <v>34</v>
      </c>
      <c r="M10" s="277">
        <v>37</v>
      </c>
      <c r="N10" s="277">
        <v>36</v>
      </c>
      <c r="O10" s="485">
        <v>28</v>
      </c>
      <c r="P10" s="485">
        <v>26</v>
      </c>
      <c r="Q10" s="155"/>
      <c r="R10" s="485">
        <f t="shared" ref="R10:R13" si="0">SUM(M10:P10)</f>
        <v>127</v>
      </c>
      <c r="T10" s="184"/>
    </row>
    <row r="11" spans="1:20">
      <c r="C11" s="172" t="s">
        <v>212</v>
      </c>
      <c r="E11" s="277">
        <v>0</v>
      </c>
      <c r="F11" s="277">
        <v>0</v>
      </c>
      <c r="G11" s="277">
        <v>0</v>
      </c>
      <c r="H11" s="277">
        <v>0</v>
      </c>
      <c r="I11" s="277">
        <v>10</v>
      </c>
      <c r="J11" s="277">
        <v>82</v>
      </c>
      <c r="K11" s="277">
        <v>0</v>
      </c>
      <c r="L11" s="277">
        <v>12</v>
      </c>
      <c r="M11" s="277">
        <v>0</v>
      </c>
      <c r="N11" s="277">
        <v>0</v>
      </c>
      <c r="O11" s="485">
        <v>0</v>
      </c>
      <c r="P11" s="485">
        <v>0</v>
      </c>
      <c r="Q11" s="276"/>
      <c r="R11" s="485">
        <f t="shared" si="0"/>
        <v>0</v>
      </c>
      <c r="T11" s="184"/>
    </row>
    <row r="12" spans="1:20" ht="13.5">
      <c r="C12" s="1" t="s">
        <v>225</v>
      </c>
      <c r="E12" s="277">
        <v>18</v>
      </c>
      <c r="F12" s="277">
        <v>42</v>
      </c>
      <c r="G12" s="277">
        <v>46</v>
      </c>
      <c r="H12" s="277">
        <v>16</v>
      </c>
      <c r="I12" s="277">
        <v>32</v>
      </c>
      <c r="J12" s="277">
        <v>46</v>
      </c>
      <c r="K12" s="277">
        <v>27</v>
      </c>
      <c r="L12" s="277">
        <v>50</v>
      </c>
      <c r="M12" s="277">
        <v>32</v>
      </c>
      <c r="N12" s="277">
        <v>769</v>
      </c>
      <c r="O12" s="485">
        <v>67</v>
      </c>
      <c r="P12" s="485">
        <v>6</v>
      </c>
      <c r="Q12" s="155"/>
      <c r="R12" s="485">
        <f t="shared" si="0"/>
        <v>874</v>
      </c>
      <c r="T12" s="184"/>
    </row>
    <row r="13" spans="1:20">
      <c r="C13" s="1" t="s">
        <v>67</v>
      </c>
      <c r="E13" s="160">
        <v>25</v>
      </c>
      <c r="F13" s="160">
        <v>30</v>
      </c>
      <c r="G13" s="160">
        <v>107</v>
      </c>
      <c r="H13" s="160">
        <v>233</v>
      </c>
      <c r="I13" s="160">
        <v>243</v>
      </c>
      <c r="J13" s="160">
        <v>246</v>
      </c>
      <c r="K13" s="160">
        <v>224</v>
      </c>
      <c r="L13" s="160">
        <v>226</v>
      </c>
      <c r="M13" s="160">
        <v>220</v>
      </c>
      <c r="N13" s="160">
        <v>219</v>
      </c>
      <c r="O13" s="486">
        <v>155</v>
      </c>
      <c r="P13" s="486">
        <v>112</v>
      </c>
      <c r="Q13" s="156"/>
      <c r="R13" s="486">
        <f t="shared" si="0"/>
        <v>706</v>
      </c>
      <c r="T13" s="184"/>
    </row>
    <row r="14" spans="1:20" s="147" customFormat="1">
      <c r="A14" s="131"/>
      <c r="B14" s="121" t="s">
        <v>105</v>
      </c>
      <c r="C14" s="131"/>
      <c r="D14" s="131"/>
      <c r="E14" s="157">
        <f t="shared" ref="E14:N14" si="1">SUM(E9:E13)</f>
        <v>221</v>
      </c>
      <c r="F14" s="157">
        <f t="shared" si="1"/>
        <v>281</v>
      </c>
      <c r="G14" s="157">
        <f t="shared" si="1"/>
        <v>568</v>
      </c>
      <c r="H14" s="157">
        <f t="shared" si="1"/>
        <v>466</v>
      </c>
      <c r="I14" s="157">
        <f t="shared" si="1"/>
        <v>537</v>
      </c>
      <c r="J14" s="157">
        <f t="shared" si="1"/>
        <v>671</v>
      </c>
      <c r="K14" s="157">
        <f t="shared" si="1"/>
        <v>717</v>
      </c>
      <c r="L14" s="157">
        <f t="shared" si="1"/>
        <v>565</v>
      </c>
      <c r="M14" s="157">
        <f t="shared" si="1"/>
        <v>477</v>
      </c>
      <c r="N14" s="157">
        <f t="shared" si="1"/>
        <v>440</v>
      </c>
      <c r="O14" s="487">
        <f t="shared" ref="O14:P14" si="2">SUM(O9:O13)</f>
        <v>750</v>
      </c>
      <c r="P14" s="487">
        <f t="shared" si="2"/>
        <v>546</v>
      </c>
      <c r="R14" s="487">
        <f>SUM(R9:R13)</f>
        <v>2213</v>
      </c>
      <c r="T14" s="184"/>
    </row>
    <row r="15" spans="1:20" ht="7.5" customHeight="1">
      <c r="E15" s="277"/>
      <c r="F15" s="277"/>
      <c r="G15" s="277"/>
      <c r="H15" s="277"/>
      <c r="I15" s="277"/>
      <c r="J15" s="277"/>
      <c r="K15" s="277"/>
      <c r="L15" s="277"/>
      <c r="M15" s="277"/>
      <c r="N15" s="277"/>
      <c r="O15" s="485"/>
      <c r="P15" s="485"/>
      <c r="R15" s="485"/>
      <c r="T15" s="184"/>
    </row>
    <row r="16" spans="1:20" ht="13.5">
      <c r="C16" s="1" t="s">
        <v>239</v>
      </c>
      <c r="E16" s="277">
        <v>28</v>
      </c>
      <c r="F16" s="277">
        <v>22</v>
      </c>
      <c r="G16" s="277">
        <v>44</v>
      </c>
      <c r="H16" s="277">
        <v>41</v>
      </c>
      <c r="I16" s="277">
        <v>33</v>
      </c>
      <c r="J16" s="277">
        <v>40</v>
      </c>
      <c r="K16" s="277">
        <v>33</v>
      </c>
      <c r="L16" s="277">
        <v>39</v>
      </c>
      <c r="M16" s="277">
        <v>47</v>
      </c>
      <c r="N16" s="277">
        <v>58</v>
      </c>
      <c r="O16" s="485">
        <v>53</v>
      </c>
      <c r="P16" s="485">
        <v>57</v>
      </c>
      <c r="R16" s="485">
        <f t="shared" ref="R16:R20" si="3">SUM(M16:P16)</f>
        <v>215</v>
      </c>
      <c r="T16" s="184"/>
    </row>
    <row r="17" spans="1:20" s="147" customFormat="1">
      <c r="A17" s="120"/>
      <c r="B17" s="120"/>
      <c r="C17" s="1085" t="s">
        <v>300</v>
      </c>
      <c r="D17" s="1085"/>
      <c r="E17" s="252">
        <v>0</v>
      </c>
      <c r="F17" s="252">
        <v>5</v>
      </c>
      <c r="G17" s="252">
        <v>34</v>
      </c>
      <c r="H17" s="252">
        <v>4</v>
      </c>
      <c r="I17" s="252">
        <v>4</v>
      </c>
      <c r="J17" s="252">
        <v>4</v>
      </c>
      <c r="K17" s="252">
        <v>4</v>
      </c>
      <c r="L17" s="252">
        <v>5</v>
      </c>
      <c r="M17" s="252">
        <v>3</v>
      </c>
      <c r="N17" s="252">
        <v>3</v>
      </c>
      <c r="O17" s="723">
        <v>0</v>
      </c>
      <c r="P17" s="723">
        <v>0</v>
      </c>
      <c r="Q17" s="333"/>
      <c r="R17" s="485">
        <f t="shared" si="3"/>
        <v>6</v>
      </c>
      <c r="T17" s="184"/>
    </row>
    <row r="18" spans="1:20" s="147" customFormat="1" ht="13.5" customHeight="1">
      <c r="A18" s="131"/>
      <c r="B18" s="131"/>
      <c r="C18" s="1085" t="s">
        <v>231</v>
      </c>
      <c r="D18" s="1085"/>
      <c r="E18" s="252">
        <v>0</v>
      </c>
      <c r="F18" s="252">
        <v>0</v>
      </c>
      <c r="G18" s="252">
        <v>0</v>
      </c>
      <c r="H18" s="252">
        <v>0</v>
      </c>
      <c r="I18" s="252">
        <v>0</v>
      </c>
      <c r="J18" s="252">
        <v>0</v>
      </c>
      <c r="K18" s="252">
        <v>11</v>
      </c>
      <c r="L18" s="252">
        <v>0</v>
      </c>
      <c r="M18" s="252">
        <v>0</v>
      </c>
      <c r="N18" s="252">
        <v>5</v>
      </c>
      <c r="O18" s="723">
        <v>0</v>
      </c>
      <c r="P18" s="723">
        <v>0</v>
      </c>
      <c r="R18" s="485">
        <f t="shared" si="3"/>
        <v>5</v>
      </c>
      <c r="T18" s="184"/>
    </row>
    <row r="19" spans="1:20" s="147" customFormat="1" ht="13.5" customHeight="1">
      <c r="A19" s="131"/>
      <c r="B19" s="131"/>
      <c r="C19" s="1085" t="s">
        <v>228</v>
      </c>
      <c r="D19" s="1085"/>
      <c r="E19" s="252">
        <v>0</v>
      </c>
      <c r="F19" s="252">
        <v>0</v>
      </c>
      <c r="G19" s="252">
        <v>0</v>
      </c>
      <c r="H19" s="252">
        <v>0</v>
      </c>
      <c r="I19" s="252">
        <v>0</v>
      </c>
      <c r="J19" s="252">
        <v>0</v>
      </c>
      <c r="K19" s="252">
        <v>16</v>
      </c>
      <c r="L19" s="252">
        <v>-1</v>
      </c>
      <c r="M19" s="252">
        <v>-1</v>
      </c>
      <c r="N19" s="252">
        <v>0</v>
      </c>
      <c r="O19" s="723">
        <v>0</v>
      </c>
      <c r="P19" s="723">
        <v>0</v>
      </c>
      <c r="R19" s="485">
        <f t="shared" si="3"/>
        <v>-1</v>
      </c>
      <c r="T19" s="184"/>
    </row>
    <row r="20" spans="1:20" s="147" customFormat="1" ht="13.5" customHeight="1">
      <c r="A20" s="131"/>
      <c r="B20" s="131"/>
      <c r="C20" s="1085" t="s">
        <v>291</v>
      </c>
      <c r="D20" s="1085"/>
      <c r="E20" s="252">
        <v>0</v>
      </c>
      <c r="F20" s="252">
        <v>0</v>
      </c>
      <c r="G20" s="252">
        <v>0</v>
      </c>
      <c r="H20" s="252">
        <v>0</v>
      </c>
      <c r="I20" s="252">
        <v>0</v>
      </c>
      <c r="J20" s="252">
        <v>0</v>
      </c>
      <c r="K20" s="252">
        <v>0</v>
      </c>
      <c r="L20" s="252">
        <v>0</v>
      </c>
      <c r="M20" s="252">
        <v>0</v>
      </c>
      <c r="N20" s="252">
        <v>39</v>
      </c>
      <c r="O20" s="723">
        <v>0</v>
      </c>
      <c r="P20" s="723">
        <v>0</v>
      </c>
      <c r="R20" s="485">
        <f t="shared" si="3"/>
        <v>39</v>
      </c>
      <c r="T20" s="184"/>
    </row>
    <row r="21" spans="1:20" ht="12" thickBot="1">
      <c r="B21" s="153" t="s">
        <v>190</v>
      </c>
      <c r="E21" s="161">
        <f t="shared" ref="E21:N21" si="4">SUM(E14:E20)</f>
        <v>249</v>
      </c>
      <c r="F21" s="161">
        <f t="shared" si="4"/>
        <v>308</v>
      </c>
      <c r="G21" s="161">
        <f t="shared" si="4"/>
        <v>646</v>
      </c>
      <c r="H21" s="161">
        <f t="shared" si="4"/>
        <v>511</v>
      </c>
      <c r="I21" s="161">
        <f t="shared" si="4"/>
        <v>574</v>
      </c>
      <c r="J21" s="161">
        <f t="shared" si="4"/>
        <v>715</v>
      </c>
      <c r="K21" s="161">
        <f t="shared" si="4"/>
        <v>781</v>
      </c>
      <c r="L21" s="161">
        <f t="shared" si="4"/>
        <v>608</v>
      </c>
      <c r="M21" s="161">
        <f t="shared" si="4"/>
        <v>526</v>
      </c>
      <c r="N21" s="161">
        <f t="shared" si="4"/>
        <v>545</v>
      </c>
      <c r="O21" s="488">
        <f t="shared" ref="O21:P21" si="5">SUM(O14:O20)</f>
        <v>803</v>
      </c>
      <c r="P21" s="488">
        <f t="shared" si="5"/>
        <v>603</v>
      </c>
      <c r="Q21" s="154"/>
      <c r="R21" s="488">
        <f>SUM(R14:R20)</f>
        <v>2477</v>
      </c>
      <c r="T21" s="184"/>
    </row>
    <row r="22" spans="1:20" ht="12" thickTop="1">
      <c r="E22" s="147"/>
      <c r="F22" s="147"/>
      <c r="G22" s="147"/>
      <c r="H22" s="147"/>
      <c r="I22" s="147"/>
      <c r="J22" s="147"/>
      <c r="K22" s="147"/>
      <c r="L22" s="147"/>
      <c r="M22" s="147"/>
      <c r="N22" s="147"/>
      <c r="O22" s="489"/>
      <c r="P22" s="489"/>
      <c r="R22" s="489"/>
    </row>
    <row r="23" spans="1:20">
      <c r="E23" s="147"/>
      <c r="F23" s="147"/>
      <c r="G23" s="147"/>
      <c r="H23" s="147"/>
      <c r="I23" s="147"/>
      <c r="J23" s="147"/>
      <c r="K23" s="147"/>
      <c r="L23" s="147"/>
      <c r="M23" s="147"/>
      <c r="N23" s="147"/>
      <c r="O23" s="489"/>
      <c r="P23" s="489"/>
      <c r="R23" s="489"/>
    </row>
    <row r="24" spans="1:20" ht="23.65" customHeight="1">
      <c r="B24" s="1084" t="s">
        <v>289</v>
      </c>
      <c r="C24" s="1084"/>
      <c r="D24" s="1084"/>
      <c r="E24" s="209">
        <v>26</v>
      </c>
      <c r="F24" s="209">
        <v>554</v>
      </c>
      <c r="G24" s="209">
        <v>-369</v>
      </c>
      <c r="H24" s="209">
        <v>108</v>
      </c>
      <c r="I24" s="209">
        <v>33</v>
      </c>
      <c r="J24" s="209">
        <v>238</v>
      </c>
      <c r="K24" s="209">
        <v>-396</v>
      </c>
      <c r="L24" s="209">
        <v>-105</v>
      </c>
      <c r="M24" s="209">
        <v>132</v>
      </c>
      <c r="N24" s="209">
        <v>441</v>
      </c>
      <c r="O24" s="490">
        <v>-373</v>
      </c>
      <c r="P24" s="490">
        <v>-182</v>
      </c>
      <c r="Q24" s="210"/>
      <c r="R24" s="490">
        <f>SUM(M24:P24)</f>
        <v>18</v>
      </c>
    </row>
    <row r="25" spans="1:20" ht="12">
      <c r="B25" s="211"/>
      <c r="E25" s="103"/>
      <c r="F25" s="103"/>
      <c r="G25" s="103"/>
      <c r="H25" s="103"/>
      <c r="I25" s="103"/>
      <c r="J25" s="103"/>
      <c r="K25" s="103"/>
      <c r="L25" s="103"/>
      <c r="M25" s="103"/>
      <c r="N25" s="103"/>
      <c r="O25" s="457"/>
      <c r="P25" s="457"/>
      <c r="Q25" s="10"/>
      <c r="R25" s="103"/>
    </row>
    <row r="26" spans="1:20">
      <c r="B26" s="369" t="s">
        <v>252</v>
      </c>
      <c r="C26" s="343"/>
      <c r="D26" s="343"/>
      <c r="E26" s="370">
        <f t="shared" ref="E26:G26" si="6">E21+E24</f>
        <v>275</v>
      </c>
      <c r="F26" s="370">
        <f t="shared" si="6"/>
        <v>862</v>
      </c>
      <c r="G26" s="370">
        <f t="shared" si="6"/>
        <v>277</v>
      </c>
      <c r="H26" s="370">
        <f>H21+H24</f>
        <v>619</v>
      </c>
      <c r="I26" s="370"/>
      <c r="J26" s="370"/>
      <c r="K26" s="370"/>
      <c r="L26" s="370"/>
      <c r="M26" s="370"/>
      <c r="N26" s="370"/>
      <c r="O26" s="785"/>
      <c r="P26" s="785"/>
      <c r="Q26" s="370"/>
      <c r="R26" s="370"/>
    </row>
    <row r="27" spans="1:20" ht="12">
      <c r="B27" s="211"/>
      <c r="E27" s="103"/>
      <c r="F27" s="103"/>
      <c r="G27" s="103"/>
      <c r="H27" s="103"/>
      <c r="I27" s="103"/>
      <c r="J27" s="103"/>
      <c r="K27" s="103"/>
      <c r="L27" s="103"/>
      <c r="M27" s="103"/>
      <c r="N27" s="103"/>
      <c r="O27" s="103"/>
      <c r="P27" s="103"/>
      <c r="Q27" s="10"/>
      <c r="R27" s="103"/>
    </row>
    <row r="28" spans="1:20" ht="37.5" customHeight="1">
      <c r="B28" s="1084" t="s">
        <v>343</v>
      </c>
      <c r="C28" s="1084"/>
      <c r="D28" s="1084"/>
      <c r="E28" s="1084"/>
      <c r="F28" s="1084"/>
      <c r="G28" s="1084"/>
      <c r="H28" s="1084"/>
      <c r="I28" s="1084"/>
      <c r="J28" s="1084"/>
      <c r="K28" s="1084"/>
      <c r="L28" s="1084"/>
      <c r="M28" s="1084"/>
      <c r="N28" s="1084"/>
      <c r="O28" s="1084"/>
      <c r="P28" s="1084"/>
      <c r="Q28" s="1084"/>
      <c r="R28" s="1084"/>
    </row>
    <row r="29" spans="1:20" ht="13.5">
      <c r="B29" s="10" t="s">
        <v>238</v>
      </c>
      <c r="E29" s="103"/>
      <c r="F29" s="103"/>
      <c r="G29" s="103"/>
      <c r="H29" s="103"/>
      <c r="I29" s="103"/>
      <c r="J29" s="103"/>
      <c r="K29" s="103"/>
      <c r="L29" s="103"/>
      <c r="M29" s="103"/>
      <c r="N29" s="103"/>
      <c r="O29" s="103"/>
      <c r="P29" s="103"/>
      <c r="Q29" s="10"/>
      <c r="R29" s="103"/>
    </row>
    <row r="30" spans="1:20" ht="13.5">
      <c r="B30" s="10" t="s">
        <v>299</v>
      </c>
      <c r="E30" s="10"/>
      <c r="F30" s="10"/>
      <c r="G30" s="10"/>
      <c r="H30" s="10"/>
      <c r="I30" s="10"/>
      <c r="J30" s="10"/>
      <c r="K30" s="10"/>
      <c r="L30" s="10"/>
      <c r="M30" s="10"/>
      <c r="N30" s="10"/>
      <c r="O30" s="10"/>
      <c r="P30" s="10"/>
      <c r="Q30" s="10"/>
      <c r="R30" s="10"/>
    </row>
    <row r="31" spans="1:20" ht="13.5">
      <c r="B31" s="10" t="s">
        <v>275</v>
      </c>
      <c r="E31" s="10"/>
      <c r="F31" s="10"/>
      <c r="G31" s="10"/>
      <c r="H31" s="10"/>
      <c r="I31" s="10"/>
      <c r="J31" s="10"/>
      <c r="K31" s="10"/>
      <c r="L31" s="10"/>
      <c r="M31" s="10"/>
      <c r="N31" s="10"/>
      <c r="O31" s="10"/>
      <c r="P31" s="10"/>
      <c r="Q31" s="10"/>
      <c r="R31" s="10"/>
    </row>
    <row r="32" spans="1:20" ht="13.5">
      <c r="B32" s="10" t="s">
        <v>268</v>
      </c>
      <c r="E32" s="10"/>
      <c r="F32" s="10"/>
      <c r="G32" s="10"/>
      <c r="H32" s="10"/>
      <c r="I32" s="10"/>
      <c r="J32" s="10"/>
      <c r="K32" s="10"/>
      <c r="L32" s="10"/>
      <c r="M32" s="10"/>
      <c r="N32" s="10"/>
      <c r="O32" s="10"/>
      <c r="P32" s="10"/>
      <c r="Q32" s="10"/>
      <c r="R32" s="10"/>
    </row>
    <row r="33" spans="1:19" ht="13.5">
      <c r="B33" s="1" t="s">
        <v>309</v>
      </c>
      <c r="E33" s="10"/>
      <c r="F33" s="10"/>
      <c r="G33" s="10"/>
      <c r="H33" s="10"/>
      <c r="I33" s="10"/>
      <c r="J33" s="10"/>
      <c r="K33" s="10"/>
      <c r="L33" s="10"/>
      <c r="M33" s="10"/>
      <c r="N33" s="10"/>
      <c r="O33" s="10"/>
      <c r="P33" s="10"/>
      <c r="Q33" s="10"/>
      <c r="R33" s="10"/>
    </row>
    <row r="34" spans="1:19" ht="13.5">
      <c r="B34" s="10" t="s">
        <v>290</v>
      </c>
      <c r="E34" s="10"/>
      <c r="F34" s="10"/>
      <c r="G34" s="10"/>
      <c r="H34" s="10"/>
      <c r="I34" s="10"/>
      <c r="J34" s="10"/>
      <c r="K34" s="10"/>
      <c r="L34" s="10"/>
      <c r="M34" s="10"/>
      <c r="N34" s="10"/>
      <c r="O34" s="10"/>
      <c r="P34" s="10"/>
      <c r="Q34" s="10"/>
      <c r="R34" s="10"/>
    </row>
    <row r="35" spans="1:19" ht="38.25" customHeight="1">
      <c r="B35" s="1084"/>
      <c r="C35" s="1084"/>
      <c r="D35" s="1084"/>
      <c r="E35" s="1084"/>
      <c r="F35" s="1084"/>
      <c r="G35" s="1084"/>
      <c r="H35" s="1084"/>
      <c r="I35" s="1084"/>
      <c r="J35" s="1084"/>
      <c r="K35" s="1084"/>
      <c r="L35" s="1084"/>
      <c r="M35" s="1084"/>
      <c r="N35" s="1084"/>
      <c r="O35" s="1084"/>
      <c r="P35" s="1084"/>
      <c r="Q35" s="1084"/>
      <c r="R35" s="1084"/>
      <c r="S35" s="1084"/>
    </row>
    <row r="36" spans="1:19" s="722" customFormat="1" ht="18" customHeight="1">
      <c r="A36" s="676"/>
      <c r="B36" s="1083"/>
      <c r="C36" s="1083"/>
      <c r="D36" s="1083"/>
      <c r="E36" s="1083"/>
      <c r="F36" s="1083"/>
      <c r="G36" s="1083"/>
      <c r="H36" s="1083"/>
      <c r="I36" s="1083"/>
      <c r="J36" s="1083"/>
      <c r="K36" s="1083"/>
      <c r="L36" s="1083"/>
      <c r="M36" s="1083"/>
      <c r="N36" s="1083"/>
      <c r="O36" s="1083"/>
      <c r="P36" s="1083"/>
      <c r="Q36" s="1083"/>
      <c r="R36" s="1083"/>
    </row>
    <row r="37" spans="1:19" s="722" customFormat="1">
      <c r="A37" s="676"/>
      <c r="B37" s="676"/>
      <c r="C37" s="676"/>
      <c r="D37" s="676"/>
      <c r="E37" s="727"/>
      <c r="F37" s="727"/>
      <c r="G37" s="727"/>
      <c r="H37" s="727"/>
      <c r="I37" s="738"/>
      <c r="J37" s="738"/>
      <c r="K37" s="738"/>
      <c r="L37" s="738"/>
      <c r="M37" s="738"/>
      <c r="N37" s="724"/>
      <c r="O37" s="724"/>
      <c r="P37" s="724"/>
      <c r="Q37" s="485">
        <v>203</v>
      </c>
      <c r="R37" s="483"/>
    </row>
    <row r="38" spans="1:19" s="722" customFormat="1">
      <c r="A38" s="676"/>
      <c r="B38" s="676"/>
      <c r="C38" s="676"/>
      <c r="D38" s="676"/>
      <c r="E38" s="727"/>
      <c r="F38" s="727"/>
      <c r="G38" s="727"/>
      <c r="H38" s="800"/>
      <c r="I38" s="800"/>
      <c r="J38" s="800"/>
      <c r="K38" s="800"/>
      <c r="L38" s="737"/>
      <c r="M38" s="737"/>
      <c r="N38" s="737"/>
      <c r="Q38" s="723">
        <v>203</v>
      </c>
      <c r="R38" s="725"/>
    </row>
    <row r="39" spans="1:19" s="722" customFormat="1">
      <c r="A39" s="676"/>
      <c r="B39" s="676"/>
      <c r="C39" s="676"/>
      <c r="D39" s="676"/>
      <c r="E39" s="723"/>
      <c r="F39" s="723"/>
      <c r="G39" s="723"/>
      <c r="H39" s="723"/>
      <c r="I39" s="723"/>
      <c r="J39" s="723"/>
      <c r="K39" s="723"/>
      <c r="L39" s="733"/>
      <c r="M39" s="733"/>
      <c r="N39" s="733"/>
      <c r="Q39" s="723">
        <v>183</v>
      </c>
      <c r="R39" s="725"/>
    </row>
    <row r="40" spans="1:19" s="722" customFormat="1">
      <c r="A40" s="676"/>
      <c r="B40" s="676"/>
      <c r="C40" s="676"/>
      <c r="D40" s="676"/>
      <c r="E40" s="726"/>
      <c r="F40" s="726"/>
      <c r="G40" s="726"/>
      <c r="H40" s="732"/>
      <c r="I40" s="732"/>
      <c r="J40" s="732"/>
      <c r="K40" s="732"/>
      <c r="L40" s="733"/>
      <c r="M40" s="733"/>
      <c r="N40" s="733"/>
      <c r="Q40" s="726">
        <v>1423</v>
      </c>
      <c r="R40" s="725"/>
    </row>
    <row r="41" spans="1:19" s="722" customFormat="1" ht="12.5">
      <c r="A41" s="676"/>
      <c r="B41" s="676"/>
      <c r="C41" s="676"/>
      <c r="D41" s="676"/>
      <c r="E41" s="723"/>
      <c r="F41" s="723"/>
      <c r="G41" s="723"/>
      <c r="H41" s="729"/>
      <c r="I41" s="729"/>
      <c r="J41" s="729"/>
      <c r="K41" s="729"/>
      <c r="L41" s="733"/>
      <c r="M41" s="733"/>
      <c r="N41" s="733"/>
      <c r="Q41" s="723"/>
      <c r="R41" s="725"/>
    </row>
    <row r="42" spans="1:19" s="722" customFormat="1" ht="12.5">
      <c r="A42" s="676"/>
      <c r="B42" s="676"/>
      <c r="C42" s="676"/>
      <c r="D42" s="676"/>
      <c r="E42" s="723"/>
      <c r="F42" s="723"/>
      <c r="G42" s="723"/>
      <c r="H42" s="729"/>
      <c r="I42" s="729"/>
      <c r="J42" s="729"/>
      <c r="K42" s="729"/>
      <c r="L42" s="733"/>
      <c r="M42" s="733"/>
      <c r="N42" s="733"/>
      <c r="Q42" s="723">
        <v>0</v>
      </c>
      <c r="R42" s="725"/>
    </row>
    <row r="43" spans="1:19" s="722" customFormat="1" ht="12.5">
      <c r="A43" s="676"/>
      <c r="B43" s="676"/>
      <c r="C43" s="676"/>
      <c r="D43" s="676"/>
      <c r="E43" s="723"/>
      <c r="F43" s="723"/>
      <c r="G43" s="723"/>
      <c r="H43" s="729"/>
      <c r="I43" s="729"/>
      <c r="J43" s="729"/>
      <c r="K43" s="729"/>
      <c r="L43" s="733"/>
      <c r="M43" s="733"/>
      <c r="N43" s="733"/>
      <c r="Q43" s="723">
        <v>30</v>
      </c>
      <c r="R43" s="725"/>
    </row>
    <row r="44" spans="1:19" s="722" customFormat="1" ht="12.5">
      <c r="A44" s="676"/>
      <c r="B44" s="676"/>
      <c r="C44" s="676"/>
      <c r="D44" s="676"/>
      <c r="E44" s="730"/>
      <c r="F44" s="730"/>
      <c r="G44" s="730"/>
      <c r="H44" s="729"/>
      <c r="I44" s="729"/>
      <c r="J44" s="729"/>
      <c r="K44" s="729"/>
      <c r="L44" s="733"/>
      <c r="M44" s="733"/>
      <c r="N44" s="733"/>
      <c r="Q44" s="723">
        <v>115</v>
      </c>
      <c r="R44" s="725"/>
    </row>
    <row r="45" spans="1:19" s="722" customFormat="1">
      <c r="A45" s="676"/>
      <c r="B45" s="676"/>
      <c r="C45" s="676"/>
      <c r="D45" s="676"/>
      <c r="E45" s="731"/>
      <c r="F45" s="731"/>
      <c r="G45" s="731"/>
      <c r="H45" s="732"/>
      <c r="I45" s="732"/>
      <c r="J45" s="732"/>
      <c r="K45" s="732"/>
      <c r="L45" s="733"/>
      <c r="M45" s="733"/>
      <c r="N45" s="733"/>
      <c r="Q45" s="723">
        <v>39</v>
      </c>
      <c r="R45" s="725"/>
    </row>
    <row r="46" spans="1:19" s="722" customFormat="1" ht="12.5">
      <c r="A46" s="676"/>
      <c r="B46" s="676"/>
      <c r="C46" s="676"/>
      <c r="D46" s="676"/>
      <c r="E46" s="731"/>
      <c r="F46" s="731"/>
      <c r="G46" s="731"/>
      <c r="H46" s="729"/>
      <c r="I46" s="729"/>
      <c r="J46" s="729"/>
      <c r="K46" s="729"/>
      <c r="L46" s="733"/>
      <c r="M46" s="733"/>
      <c r="N46" s="733"/>
      <c r="Q46" s="723">
        <v>0</v>
      </c>
      <c r="R46" s="725"/>
    </row>
    <row r="47" spans="1:19" s="722" customFormat="1" ht="12.5">
      <c r="A47" s="676"/>
      <c r="B47" s="676"/>
      <c r="C47" s="676"/>
      <c r="D47" s="676"/>
      <c r="E47" s="492"/>
      <c r="F47" s="492"/>
      <c r="G47" s="492"/>
      <c r="H47" s="729"/>
      <c r="I47" s="729"/>
      <c r="J47" s="729"/>
      <c r="K47" s="729"/>
      <c r="L47" s="733"/>
      <c r="M47" s="733"/>
      <c r="N47" s="733"/>
      <c r="Q47" s="723">
        <v>0</v>
      </c>
      <c r="R47" s="725"/>
    </row>
    <row r="48" spans="1:19" s="722" customFormat="1" ht="12.5">
      <c r="A48" s="676"/>
      <c r="B48" s="676"/>
      <c r="C48" s="676"/>
      <c r="D48" s="676"/>
      <c r="E48" s="634"/>
      <c r="F48" s="634"/>
      <c r="G48" s="634"/>
      <c r="H48" s="729"/>
      <c r="I48" s="729"/>
      <c r="J48" s="729"/>
      <c r="K48" s="729"/>
      <c r="L48" s="733"/>
      <c r="M48" s="733"/>
      <c r="N48" s="733"/>
      <c r="Q48" s="723">
        <v>0</v>
      </c>
      <c r="R48" s="725"/>
    </row>
    <row r="49" spans="1:18" s="722" customFormat="1" ht="12.5">
      <c r="A49" s="676"/>
      <c r="B49" s="676"/>
      <c r="C49" s="676"/>
      <c r="D49" s="676"/>
      <c r="E49" s="733"/>
      <c r="F49" s="733"/>
      <c r="G49" s="733"/>
      <c r="H49" s="733"/>
      <c r="I49" s="733"/>
      <c r="J49" s="729"/>
      <c r="K49" s="729"/>
      <c r="L49" s="733"/>
      <c r="M49" s="733"/>
      <c r="N49" s="733"/>
      <c r="Q49" s="723">
        <v>0</v>
      </c>
      <c r="R49" s="725"/>
    </row>
    <row r="50" spans="1:18" s="722" customFormat="1" ht="12.5">
      <c r="A50" s="676"/>
      <c r="B50" s="676"/>
      <c r="C50" s="676"/>
      <c r="D50" s="676"/>
      <c r="E50" s="737"/>
      <c r="F50" s="737"/>
      <c r="G50" s="737"/>
      <c r="H50" s="737"/>
      <c r="I50" s="737"/>
      <c r="J50" s="728"/>
      <c r="K50" s="728"/>
      <c r="L50" s="737"/>
      <c r="M50" s="737"/>
      <c r="N50" s="737"/>
      <c r="Q50" s="734">
        <v>1607</v>
      </c>
      <c r="R50" s="725"/>
    </row>
    <row r="51" spans="1:18" s="722" customFormat="1" ht="12.5">
      <c r="A51" s="676"/>
      <c r="B51" s="676"/>
      <c r="C51" s="676"/>
      <c r="D51" s="676"/>
      <c r="E51" s="801"/>
      <c r="F51" s="801"/>
      <c r="G51" s="801"/>
      <c r="H51" s="739"/>
      <c r="I51" s="739"/>
      <c r="J51" s="725"/>
      <c r="K51" s="725"/>
      <c r="Q51" s="725"/>
      <c r="R51" s="725"/>
    </row>
    <row r="52" spans="1:18" s="722" customFormat="1" ht="12.5">
      <c r="A52" s="676"/>
      <c r="B52" s="676"/>
      <c r="C52" s="676"/>
      <c r="D52" s="676"/>
      <c r="E52" s="609"/>
      <c r="F52" s="609"/>
      <c r="G52" s="609"/>
      <c r="H52" s="739"/>
      <c r="I52" s="739"/>
      <c r="J52" s="725"/>
      <c r="K52" s="725"/>
      <c r="Q52" s="725"/>
      <c r="R52" s="725"/>
    </row>
    <row r="53" spans="1:18" s="722" customFormat="1">
      <c r="A53" s="676"/>
      <c r="B53" s="676"/>
      <c r="C53" s="676"/>
      <c r="D53" s="676"/>
      <c r="E53" s="735"/>
      <c r="F53" s="735"/>
      <c r="G53" s="735"/>
      <c r="H53" s="735"/>
      <c r="I53" s="735"/>
      <c r="J53" s="735"/>
      <c r="K53" s="735"/>
      <c r="L53" s="733"/>
      <c r="M53" s="733"/>
      <c r="N53" s="733"/>
      <c r="Q53" s="725"/>
      <c r="R53" s="725"/>
    </row>
    <row r="54" spans="1:18" s="722" customFormat="1">
      <c r="A54" s="676"/>
      <c r="B54" s="676"/>
      <c r="C54" s="676"/>
      <c r="D54" s="676"/>
      <c r="E54" s="725"/>
      <c r="F54" s="725"/>
      <c r="G54" s="725"/>
      <c r="H54" s="725"/>
      <c r="I54" s="725"/>
      <c r="J54" s="725"/>
      <c r="K54" s="725"/>
      <c r="Q54" s="725"/>
      <c r="R54" s="725"/>
    </row>
    <row r="55" spans="1:18" s="722" customFormat="1">
      <c r="A55" s="676"/>
      <c r="B55" s="676"/>
      <c r="C55" s="676"/>
      <c r="D55" s="676"/>
      <c r="E55" s="736"/>
      <c r="F55" s="736"/>
      <c r="G55" s="736"/>
      <c r="H55" s="736"/>
      <c r="I55" s="736"/>
      <c r="J55" s="736"/>
      <c r="K55" s="736"/>
      <c r="L55" s="736"/>
      <c r="M55" s="736"/>
      <c r="N55" s="737"/>
      <c r="Q55" s="725"/>
      <c r="R55" s="725"/>
    </row>
    <row r="56" spans="1:18" s="722" customFormat="1">
      <c r="A56" s="676"/>
      <c r="B56" s="676"/>
      <c r="C56" s="676"/>
      <c r="D56" s="676"/>
      <c r="E56" s="735"/>
      <c r="F56" s="735"/>
      <c r="G56" s="735"/>
      <c r="H56" s="735"/>
      <c r="I56" s="735"/>
      <c r="J56" s="735"/>
      <c r="K56" s="735"/>
      <c r="L56" s="735"/>
      <c r="M56" s="735"/>
    </row>
    <row r="57" spans="1:18" s="722" customFormat="1">
      <c r="A57" s="676"/>
      <c r="B57" s="676"/>
      <c r="C57" s="676"/>
      <c r="D57" s="676"/>
      <c r="E57" s="735"/>
      <c r="F57" s="735"/>
      <c r="G57" s="735"/>
      <c r="H57" s="735"/>
      <c r="I57" s="735"/>
      <c r="J57" s="735"/>
      <c r="K57" s="735"/>
      <c r="L57" s="735"/>
      <c r="M57" s="735"/>
      <c r="N57" s="735"/>
    </row>
    <row r="58" spans="1:18" s="722" customFormat="1">
      <c r="A58" s="676"/>
      <c r="B58" s="676"/>
      <c r="C58" s="676"/>
      <c r="D58" s="676"/>
      <c r="E58" s="735"/>
      <c r="F58" s="735"/>
      <c r="G58" s="735"/>
      <c r="H58" s="735"/>
      <c r="I58" s="735"/>
      <c r="J58" s="735"/>
      <c r="K58" s="735"/>
      <c r="L58" s="735"/>
      <c r="M58" s="735"/>
      <c r="N58" s="735"/>
    </row>
    <row r="59" spans="1:18" s="722" customFormat="1">
      <c r="A59" s="676"/>
      <c r="B59" s="676"/>
      <c r="C59" s="676"/>
      <c r="D59" s="676"/>
      <c r="E59" s="735"/>
      <c r="F59" s="735"/>
      <c r="G59" s="735"/>
      <c r="H59" s="735"/>
      <c r="I59" s="735"/>
      <c r="J59" s="735"/>
      <c r="K59" s="735"/>
      <c r="L59" s="735"/>
      <c r="M59" s="735"/>
      <c r="N59" s="735"/>
    </row>
    <row r="60" spans="1:18" s="722" customFormat="1">
      <c r="A60" s="676"/>
      <c r="B60" s="676"/>
      <c r="C60" s="676"/>
      <c r="D60" s="676"/>
      <c r="E60" s="735"/>
      <c r="F60" s="735"/>
      <c r="G60" s="735"/>
      <c r="H60" s="735"/>
      <c r="I60" s="735"/>
      <c r="J60" s="735"/>
      <c r="K60" s="735"/>
      <c r="L60" s="735"/>
      <c r="M60" s="735"/>
      <c r="N60" s="735"/>
    </row>
    <row r="61" spans="1:18" s="722" customFormat="1">
      <c r="A61" s="676"/>
      <c r="B61" s="676"/>
      <c r="C61" s="676"/>
      <c r="D61" s="676"/>
      <c r="E61" s="735"/>
      <c r="F61" s="735"/>
      <c r="G61" s="735"/>
      <c r="H61" s="735"/>
      <c r="I61" s="735"/>
      <c r="J61" s="735"/>
      <c r="K61" s="735"/>
      <c r="L61" s="735"/>
      <c r="M61" s="735"/>
      <c r="N61" s="735"/>
    </row>
    <row r="62" spans="1:18" s="722" customFormat="1">
      <c r="A62" s="676"/>
      <c r="B62" s="676"/>
      <c r="C62" s="676"/>
      <c r="D62" s="676"/>
      <c r="E62" s="735"/>
      <c r="F62" s="735"/>
      <c r="G62" s="735"/>
      <c r="H62" s="735"/>
      <c r="I62" s="735"/>
      <c r="J62" s="735"/>
      <c r="K62" s="735"/>
      <c r="L62" s="735"/>
      <c r="M62" s="735"/>
      <c r="N62" s="735"/>
    </row>
    <row r="63" spans="1:18" s="722" customFormat="1">
      <c r="A63" s="676"/>
      <c r="B63" s="676"/>
      <c r="C63" s="676"/>
      <c r="D63" s="676"/>
      <c r="E63" s="735"/>
      <c r="F63" s="735"/>
      <c r="G63" s="735"/>
      <c r="H63" s="735"/>
      <c r="I63" s="735"/>
      <c r="J63" s="735"/>
      <c r="K63" s="735"/>
      <c r="L63" s="735"/>
      <c r="M63" s="735"/>
      <c r="N63" s="735"/>
    </row>
    <row r="64" spans="1:18" s="722" customFormat="1">
      <c r="A64" s="676"/>
      <c r="B64" s="676"/>
      <c r="C64" s="676"/>
      <c r="D64" s="676"/>
      <c r="E64" s="735"/>
      <c r="F64" s="735"/>
      <c r="G64" s="735"/>
      <c r="H64" s="735"/>
      <c r="I64" s="735"/>
      <c r="J64" s="735"/>
      <c r="K64" s="735"/>
      <c r="L64" s="735"/>
      <c r="M64" s="735"/>
      <c r="N64" s="735"/>
    </row>
    <row r="65" spans="1:14" s="722" customFormat="1">
      <c r="A65" s="676"/>
      <c r="B65" s="676"/>
      <c r="C65" s="676"/>
      <c r="D65" s="676"/>
      <c r="E65" s="735"/>
      <c r="F65" s="735"/>
      <c r="G65" s="735"/>
      <c r="H65" s="735"/>
      <c r="I65" s="735"/>
      <c r="J65" s="735"/>
      <c r="K65" s="735"/>
      <c r="L65" s="735"/>
      <c r="M65" s="735"/>
      <c r="N65" s="735"/>
    </row>
    <row r="66" spans="1:14" s="722" customFormat="1">
      <c r="A66" s="676"/>
      <c r="B66" s="676"/>
      <c r="C66" s="676"/>
      <c r="D66" s="676"/>
      <c r="E66" s="735"/>
      <c r="F66" s="735"/>
      <c r="G66" s="735"/>
      <c r="H66" s="735"/>
      <c r="I66" s="735"/>
      <c r="J66" s="735"/>
      <c r="K66" s="735"/>
      <c r="L66" s="735"/>
      <c r="M66" s="735"/>
      <c r="N66" s="735"/>
    </row>
    <row r="67" spans="1:14" s="722" customFormat="1">
      <c r="A67" s="676"/>
      <c r="B67" s="676"/>
      <c r="C67" s="676"/>
      <c r="D67" s="676"/>
      <c r="E67" s="735"/>
      <c r="F67" s="735"/>
      <c r="G67" s="735"/>
      <c r="H67" s="735"/>
      <c r="I67" s="735"/>
      <c r="J67" s="735"/>
      <c r="K67" s="735"/>
      <c r="L67" s="735"/>
      <c r="M67" s="735"/>
      <c r="N67" s="735"/>
    </row>
    <row r="68" spans="1:14" s="722" customFormat="1">
      <c r="A68" s="676"/>
      <c r="B68" s="676"/>
      <c r="C68" s="676"/>
      <c r="D68" s="676"/>
      <c r="E68" s="735"/>
      <c r="F68" s="735"/>
      <c r="G68" s="735"/>
      <c r="H68" s="735"/>
      <c r="I68" s="735"/>
      <c r="J68" s="735"/>
      <c r="K68" s="735"/>
      <c r="L68" s="735"/>
      <c r="M68" s="735"/>
      <c r="N68" s="735"/>
    </row>
    <row r="69" spans="1:14" s="722" customFormat="1">
      <c r="A69" s="676"/>
      <c r="B69" s="676"/>
      <c r="C69" s="676"/>
      <c r="D69" s="676"/>
      <c r="E69" s="735"/>
      <c r="F69" s="735"/>
      <c r="G69" s="735"/>
      <c r="H69" s="735"/>
      <c r="I69" s="735"/>
      <c r="J69" s="735"/>
      <c r="K69" s="735"/>
      <c r="L69" s="735"/>
      <c r="M69" s="735"/>
      <c r="N69" s="735"/>
    </row>
    <row r="70" spans="1:14" s="722" customFormat="1">
      <c r="A70" s="676"/>
      <c r="B70" s="676"/>
      <c r="C70" s="676"/>
      <c r="D70" s="676"/>
      <c r="E70" s="735"/>
      <c r="F70" s="735"/>
      <c r="G70" s="735"/>
      <c r="H70" s="735"/>
      <c r="I70" s="735"/>
      <c r="J70" s="735"/>
      <c r="K70" s="735"/>
      <c r="L70" s="735"/>
      <c r="M70" s="735"/>
      <c r="N70" s="735"/>
    </row>
    <row r="71" spans="1:14" s="722" customFormat="1">
      <c r="A71" s="676"/>
      <c r="B71" s="676"/>
      <c r="C71" s="676"/>
      <c r="D71" s="676"/>
      <c r="E71" s="735"/>
      <c r="F71" s="735"/>
      <c r="G71" s="735"/>
      <c r="H71" s="735"/>
      <c r="I71" s="735"/>
      <c r="J71" s="735"/>
      <c r="K71" s="735"/>
      <c r="L71" s="735"/>
      <c r="M71" s="735"/>
      <c r="N71" s="735"/>
    </row>
    <row r="72" spans="1:14" s="722" customFormat="1">
      <c r="A72" s="676"/>
      <c r="B72" s="676"/>
      <c r="C72" s="676"/>
      <c r="D72" s="676"/>
      <c r="E72" s="735"/>
      <c r="F72" s="735"/>
      <c r="G72" s="735"/>
      <c r="H72" s="735"/>
      <c r="I72" s="735"/>
      <c r="J72" s="735"/>
      <c r="K72" s="735"/>
      <c r="L72" s="735"/>
      <c r="M72" s="735"/>
      <c r="N72" s="735"/>
    </row>
    <row r="73" spans="1:14" s="722" customFormat="1">
      <c r="A73" s="676"/>
      <c r="B73" s="676"/>
      <c r="C73" s="676"/>
      <c r="D73" s="676"/>
      <c r="E73" s="735"/>
      <c r="F73" s="735"/>
      <c r="G73" s="735"/>
      <c r="H73" s="735"/>
      <c r="I73" s="735"/>
      <c r="J73" s="735"/>
      <c r="K73" s="735"/>
      <c r="L73" s="735"/>
      <c r="M73" s="735"/>
      <c r="N73" s="735"/>
    </row>
    <row r="74" spans="1:14" s="722" customFormat="1">
      <c r="A74" s="676"/>
      <c r="B74" s="676"/>
      <c r="C74" s="676"/>
      <c r="D74" s="676"/>
      <c r="E74" s="735"/>
      <c r="F74" s="735"/>
      <c r="G74" s="735"/>
      <c r="H74" s="735"/>
      <c r="I74" s="735"/>
      <c r="J74" s="735"/>
      <c r="K74" s="735"/>
      <c r="L74" s="735"/>
      <c r="M74" s="735"/>
      <c r="N74" s="735"/>
    </row>
    <row r="75" spans="1:14">
      <c r="E75" s="735"/>
      <c r="F75" s="735"/>
      <c r="G75" s="735"/>
      <c r="H75" s="735"/>
      <c r="I75" s="735"/>
      <c r="J75" s="735"/>
      <c r="K75" s="735"/>
      <c r="L75" s="735"/>
      <c r="M75" s="735"/>
      <c r="N75" s="735"/>
    </row>
  </sheetData>
  <sheetProtection sheet="1" objects="1" scenarios="1"/>
  <mergeCells count="11">
    <mergeCell ref="B36:R36"/>
    <mergeCell ref="B35:S35"/>
    <mergeCell ref="A1:S1"/>
    <mergeCell ref="A2:S2"/>
    <mergeCell ref="A3:S3"/>
    <mergeCell ref="C17:D17"/>
    <mergeCell ref="B24:D24"/>
    <mergeCell ref="C18:D18"/>
    <mergeCell ref="C19:D19"/>
    <mergeCell ref="C20:D20"/>
    <mergeCell ref="B28:R28"/>
  </mergeCells>
  <pageMargins left="0.7" right="0.7" top="0.25" bottom="0.44" header="0.3" footer="0.3"/>
  <pageSetup scale="70" orientation="landscape" r:id="rId1"/>
  <headerFooter>
    <oddFooter>&amp;LActivision Blizzard, Inc.&amp;R&amp;P of &amp;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71"/>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C16" sqref="C16:D16"/>
    </sheetView>
  </sheetViews>
  <sheetFormatPr defaultColWidth="11.453125" defaultRowHeight="11.5"/>
  <cols>
    <col min="1" max="1" width="2.7265625" style="77" customWidth="1"/>
    <col min="2" max="2" width="2" style="77" customWidth="1"/>
    <col min="3" max="3" width="2.7265625" style="77" customWidth="1"/>
    <col min="4" max="4" width="45.1796875" style="77" customWidth="1"/>
    <col min="5" max="16" width="10.7265625" style="107" customWidth="1"/>
    <col min="17" max="17" width="1.26953125" style="77" customWidth="1"/>
    <col min="18" max="16384" width="11.453125" style="77"/>
  </cols>
  <sheetData>
    <row r="1" spans="1:17">
      <c r="B1" s="1088" t="s">
        <v>44</v>
      </c>
      <c r="C1" s="1088"/>
      <c r="D1" s="1088"/>
      <c r="E1" s="1088"/>
      <c r="F1" s="1088"/>
      <c r="G1" s="1088"/>
      <c r="H1" s="1088"/>
      <c r="I1" s="1088"/>
      <c r="J1" s="1088"/>
      <c r="K1" s="1088"/>
      <c r="L1" s="1088"/>
      <c r="M1" s="1088"/>
      <c r="N1" s="1088"/>
      <c r="O1" s="1088"/>
      <c r="P1" s="1088"/>
      <c r="Q1" s="1088"/>
    </row>
    <row r="2" spans="1:17" ht="12.75" customHeight="1">
      <c r="B2" s="1088" t="s">
        <v>99</v>
      </c>
      <c r="C2" s="1088"/>
      <c r="D2" s="1088"/>
      <c r="E2" s="1088"/>
      <c r="F2" s="1088"/>
      <c r="G2" s="1088"/>
      <c r="H2" s="1088"/>
      <c r="I2" s="1088"/>
      <c r="J2" s="1088"/>
      <c r="K2" s="1088"/>
      <c r="L2" s="1088"/>
      <c r="M2" s="1088"/>
      <c r="N2" s="1088"/>
      <c r="O2" s="1088"/>
      <c r="P2" s="1088"/>
      <c r="Q2" s="1088"/>
    </row>
    <row r="3" spans="1:17" s="78" customFormat="1" ht="12.75" customHeight="1">
      <c r="B3" s="1088" t="s">
        <v>45</v>
      </c>
      <c r="C3" s="1088"/>
      <c r="D3" s="1088"/>
      <c r="E3" s="1088"/>
      <c r="F3" s="1088"/>
      <c r="G3" s="1088"/>
      <c r="H3" s="1088"/>
      <c r="I3" s="1088"/>
      <c r="J3" s="1088"/>
      <c r="K3" s="1088"/>
      <c r="L3" s="1088"/>
      <c r="M3" s="1088"/>
      <c r="N3" s="1088"/>
      <c r="O3" s="1088"/>
      <c r="P3" s="1088"/>
      <c r="Q3" s="1088"/>
    </row>
    <row r="4" spans="1:17" s="78" customFormat="1" ht="12.75" customHeight="1">
      <c r="B4" s="79"/>
      <c r="C4" s="79"/>
      <c r="D4" s="79"/>
      <c r="E4" s="108"/>
      <c r="F4" s="108"/>
      <c r="G4" s="108"/>
      <c r="H4" s="108"/>
      <c r="I4" s="108"/>
      <c r="J4" s="108"/>
      <c r="K4" s="108"/>
      <c r="L4" s="108"/>
      <c r="M4" s="108"/>
      <c r="N4" s="108"/>
      <c r="O4" s="108"/>
      <c r="P4" s="108"/>
    </row>
    <row r="5" spans="1:17" s="78" customFormat="1" ht="12.75" customHeight="1">
      <c r="A5" s="204"/>
      <c r="B5" s="204"/>
      <c r="C5" s="204"/>
      <c r="D5" s="204"/>
      <c r="E5" s="108"/>
      <c r="F5" s="108"/>
      <c r="G5" s="108"/>
      <c r="H5" s="108"/>
      <c r="I5" s="108"/>
      <c r="J5" s="108"/>
      <c r="K5" s="108"/>
      <c r="L5" s="108"/>
      <c r="M5" s="108"/>
      <c r="N5" s="108"/>
      <c r="O5" s="108"/>
      <c r="P5" s="108"/>
    </row>
    <row r="6" spans="1:17" s="78" customFormat="1" ht="12.75" customHeight="1">
      <c r="A6" s="805"/>
      <c r="B6" s="805"/>
      <c r="C6" s="805"/>
      <c r="D6" s="805"/>
      <c r="E6" s="806" t="s">
        <v>5</v>
      </c>
      <c r="F6" s="806" t="s">
        <v>6</v>
      </c>
      <c r="G6" s="806" t="s">
        <v>3</v>
      </c>
      <c r="H6" s="806" t="s">
        <v>4</v>
      </c>
      <c r="I6" s="806" t="s">
        <v>5</v>
      </c>
      <c r="J6" s="806" t="s">
        <v>6</v>
      </c>
      <c r="K6" s="806" t="s">
        <v>3</v>
      </c>
      <c r="L6" s="806" t="s">
        <v>4</v>
      </c>
      <c r="M6" s="806" t="s">
        <v>5</v>
      </c>
      <c r="N6" s="806" t="s">
        <v>6</v>
      </c>
      <c r="O6" s="109" t="s">
        <v>3</v>
      </c>
      <c r="P6" s="109" t="s">
        <v>4</v>
      </c>
    </row>
    <row r="7" spans="1:17" s="78" customFormat="1" ht="12.75" customHeight="1" thickBot="1">
      <c r="A7" s="805"/>
      <c r="B7" s="805"/>
      <c r="C7" s="805"/>
      <c r="D7" s="805"/>
      <c r="E7" s="806" t="s">
        <v>120</v>
      </c>
      <c r="F7" s="806" t="s">
        <v>120</v>
      </c>
      <c r="G7" s="806" t="s">
        <v>126</v>
      </c>
      <c r="H7" s="806" t="s">
        <v>126</v>
      </c>
      <c r="I7" s="806" t="s">
        <v>126</v>
      </c>
      <c r="J7" s="806" t="s">
        <v>126</v>
      </c>
      <c r="K7" s="806" t="s">
        <v>227</v>
      </c>
      <c r="L7" s="806" t="s">
        <v>227</v>
      </c>
      <c r="M7" s="806" t="s">
        <v>227</v>
      </c>
      <c r="N7" s="806" t="s">
        <v>227</v>
      </c>
      <c r="O7" s="109" t="s">
        <v>325</v>
      </c>
      <c r="P7" s="109" t="s">
        <v>325</v>
      </c>
    </row>
    <row r="8" spans="1:17" s="78" customFormat="1" ht="12.75" customHeight="1">
      <c r="A8" s="805"/>
      <c r="B8" s="807" t="s">
        <v>46</v>
      </c>
      <c r="C8" s="808"/>
      <c r="D8" s="808"/>
      <c r="E8" s="809"/>
      <c r="F8" s="809"/>
      <c r="G8" s="809"/>
      <c r="H8" s="809"/>
      <c r="I8" s="809"/>
      <c r="J8" s="809"/>
      <c r="K8" s="809"/>
      <c r="L8" s="809"/>
      <c r="M8" s="809"/>
      <c r="N8" s="809"/>
      <c r="O8" s="110"/>
      <c r="P8" s="110"/>
    </row>
    <row r="9" spans="1:17" s="78" customFormat="1" ht="12.75" customHeight="1">
      <c r="A9" s="805"/>
      <c r="B9" s="805"/>
      <c r="C9" s="805" t="s">
        <v>280</v>
      </c>
      <c r="D9" s="805"/>
      <c r="E9" s="810">
        <v>591</v>
      </c>
      <c r="F9" s="810">
        <v>1492</v>
      </c>
      <c r="G9" s="810">
        <v>360</v>
      </c>
      <c r="H9" s="810">
        <v>332</v>
      </c>
      <c r="I9" s="810">
        <v>377</v>
      </c>
      <c r="J9" s="810">
        <v>1151</v>
      </c>
      <c r="K9" s="810">
        <v>215</v>
      </c>
      <c r="L9" s="810">
        <v>316</v>
      </c>
      <c r="M9" s="810">
        <v>759</v>
      </c>
      <c r="N9" s="810">
        <v>1337</v>
      </c>
      <c r="O9" s="491">
        <v>312</v>
      </c>
      <c r="P9" s="491">
        <v>338</v>
      </c>
    </row>
    <row r="10" spans="1:17" s="78" customFormat="1" ht="12.75" customHeight="1">
      <c r="A10" s="805"/>
      <c r="B10" s="805"/>
      <c r="C10" s="805" t="s">
        <v>281</v>
      </c>
      <c r="D10" s="805"/>
      <c r="E10" s="811">
        <v>369</v>
      </c>
      <c r="F10" s="811">
        <v>459</v>
      </c>
      <c r="G10" s="811">
        <v>298</v>
      </c>
      <c r="H10" s="811">
        <v>741</v>
      </c>
      <c r="I10" s="811">
        <v>729</v>
      </c>
      <c r="J10" s="811">
        <v>672</v>
      </c>
      <c r="K10" s="811">
        <v>443</v>
      </c>
      <c r="L10" s="811">
        <v>566</v>
      </c>
      <c r="M10" s="811">
        <v>531</v>
      </c>
      <c r="N10" s="811">
        <v>599</v>
      </c>
      <c r="O10" s="492">
        <v>480</v>
      </c>
      <c r="P10" s="492">
        <v>489</v>
      </c>
    </row>
    <row r="11" spans="1:17" s="78" customFormat="1" ht="12.75" customHeight="1">
      <c r="A11" s="805"/>
      <c r="B11" s="805"/>
      <c r="C11" s="805" t="s">
        <v>282</v>
      </c>
      <c r="D11" s="805"/>
      <c r="E11" s="812">
        <v>0</v>
      </c>
      <c r="F11" s="812">
        <v>0</v>
      </c>
      <c r="G11" s="812">
        <v>207</v>
      </c>
      <c r="H11" s="812">
        <v>484</v>
      </c>
      <c r="I11" s="812">
        <v>459</v>
      </c>
      <c r="J11" s="812">
        <v>436</v>
      </c>
      <c r="K11" s="812">
        <v>474</v>
      </c>
      <c r="L11" s="812">
        <v>480</v>
      </c>
      <c r="M11" s="812">
        <v>528</v>
      </c>
      <c r="N11" s="812">
        <v>516</v>
      </c>
      <c r="O11" s="493">
        <v>534</v>
      </c>
      <c r="P11" s="493">
        <v>502</v>
      </c>
    </row>
    <row r="12" spans="1:17" s="78" customFormat="1" ht="12.75" customHeight="1">
      <c r="A12" s="805"/>
      <c r="B12" s="805"/>
      <c r="C12" s="805" t="s">
        <v>133</v>
      </c>
      <c r="D12" s="805"/>
      <c r="E12" s="813">
        <f t="shared" ref="E12:G12" si="0">SUM(E9:E11)</f>
        <v>960</v>
      </c>
      <c r="F12" s="813">
        <f t="shared" si="0"/>
        <v>1951</v>
      </c>
      <c r="G12" s="813">
        <f t="shared" si="0"/>
        <v>865</v>
      </c>
      <c r="H12" s="813">
        <f t="shared" ref="H12:I12" si="1">SUM(H9:H11)</f>
        <v>1557</v>
      </c>
      <c r="I12" s="813">
        <f t="shared" si="1"/>
        <v>1565</v>
      </c>
      <c r="J12" s="813">
        <f t="shared" ref="J12:K12" si="2">SUM(J9:J11)</f>
        <v>2259</v>
      </c>
      <c r="K12" s="813">
        <f t="shared" si="2"/>
        <v>1132</v>
      </c>
      <c r="L12" s="813">
        <f>SUM(L9:L11)</f>
        <v>1362</v>
      </c>
      <c r="M12" s="813">
        <f>SUM(M9:M11)</f>
        <v>1818</v>
      </c>
      <c r="N12" s="813">
        <f>SUM(N9:N11)</f>
        <v>2452</v>
      </c>
      <c r="O12" s="494">
        <f>SUM(O9:O11)</f>
        <v>1326</v>
      </c>
      <c r="P12" s="494">
        <f>SUM(P9:P11)</f>
        <v>1329</v>
      </c>
    </row>
    <row r="13" spans="1:17" s="78" customFormat="1" ht="12.75" customHeight="1">
      <c r="A13" s="805"/>
      <c r="B13" s="805"/>
      <c r="C13" s="805"/>
      <c r="D13" s="814"/>
      <c r="E13" s="811"/>
      <c r="F13" s="811"/>
      <c r="G13" s="811"/>
      <c r="H13" s="811"/>
      <c r="I13" s="811"/>
      <c r="J13" s="811"/>
      <c r="K13" s="811"/>
      <c r="L13" s="811"/>
      <c r="M13" s="811"/>
      <c r="N13" s="811"/>
      <c r="O13" s="492"/>
      <c r="P13" s="492"/>
    </row>
    <row r="14" spans="1:17" s="78" customFormat="1" ht="12.75" customHeight="1">
      <c r="A14" s="805"/>
      <c r="B14" s="807" t="s">
        <v>47</v>
      </c>
      <c r="C14" s="805"/>
      <c r="D14" s="805"/>
      <c r="E14" s="811"/>
      <c r="F14" s="811"/>
      <c r="G14" s="811"/>
      <c r="H14" s="811"/>
      <c r="I14" s="811"/>
      <c r="J14" s="811"/>
      <c r="K14" s="811"/>
      <c r="L14" s="811"/>
      <c r="M14" s="811"/>
      <c r="N14" s="811"/>
      <c r="O14" s="492"/>
      <c r="P14" s="492"/>
    </row>
    <row r="15" spans="1:17" s="204" customFormat="1" ht="12.75" customHeight="1">
      <c r="A15" s="805"/>
      <c r="B15" s="807"/>
      <c r="C15" s="805" t="s">
        <v>311</v>
      </c>
      <c r="D15" s="805"/>
      <c r="E15" s="811">
        <v>80</v>
      </c>
      <c r="F15" s="811">
        <v>167</v>
      </c>
      <c r="G15" s="811">
        <v>43</v>
      </c>
      <c r="H15" s="811">
        <v>52</v>
      </c>
      <c r="I15" s="811">
        <v>65</v>
      </c>
      <c r="J15" s="811">
        <v>193</v>
      </c>
      <c r="K15" s="811">
        <v>64</v>
      </c>
      <c r="L15" s="811">
        <v>56</v>
      </c>
      <c r="M15" s="811">
        <v>84</v>
      </c>
      <c r="N15" s="811">
        <v>207</v>
      </c>
      <c r="O15" s="492">
        <v>59</v>
      </c>
      <c r="P15" s="492">
        <v>60</v>
      </c>
    </row>
    <row r="16" spans="1:17" s="78" customFormat="1">
      <c r="A16" s="805"/>
      <c r="B16" s="805"/>
      <c r="C16" s="1087" t="s">
        <v>284</v>
      </c>
      <c r="D16" s="1087"/>
      <c r="E16" s="811">
        <v>-50</v>
      </c>
      <c r="F16" s="811">
        <v>-765</v>
      </c>
      <c r="G16" s="811">
        <v>547</v>
      </c>
      <c r="H16" s="811">
        <v>-39</v>
      </c>
      <c r="I16" s="811">
        <v>-62</v>
      </c>
      <c r="J16" s="811">
        <v>-438</v>
      </c>
      <c r="K16" s="811">
        <v>530</v>
      </c>
      <c r="L16" s="811">
        <v>213</v>
      </c>
      <c r="M16" s="811">
        <v>-284</v>
      </c>
      <c r="N16" s="811">
        <v>-597</v>
      </c>
      <c r="O16" s="492">
        <v>581</v>
      </c>
      <c r="P16" s="492">
        <v>256</v>
      </c>
    </row>
    <row r="17" spans="1:16" s="279" customFormat="1">
      <c r="A17" s="805"/>
      <c r="B17" s="805"/>
      <c r="C17" s="1087" t="s">
        <v>312</v>
      </c>
      <c r="D17" s="1087"/>
      <c r="E17" s="811">
        <v>0</v>
      </c>
      <c r="F17" s="811">
        <v>0</v>
      </c>
      <c r="G17" s="811">
        <v>0</v>
      </c>
      <c r="H17" s="811">
        <v>0</v>
      </c>
      <c r="I17" s="811">
        <v>0</v>
      </c>
      <c r="J17" s="811">
        <v>0</v>
      </c>
      <c r="K17" s="811">
        <v>0</v>
      </c>
      <c r="L17" s="811">
        <v>0</v>
      </c>
      <c r="M17" s="811">
        <v>0</v>
      </c>
      <c r="N17" s="811">
        <v>-19</v>
      </c>
      <c r="O17" s="492">
        <v>-1</v>
      </c>
      <c r="P17" s="492">
        <v>-4</v>
      </c>
    </row>
    <row r="18" spans="1:16" s="78" customFormat="1" ht="12.75" customHeight="1" thickBot="1">
      <c r="A18" s="805"/>
      <c r="B18" s="805"/>
      <c r="C18" s="805" t="s">
        <v>48</v>
      </c>
      <c r="D18" s="805"/>
      <c r="E18" s="815">
        <f t="shared" ref="E18:M18" si="3">SUM(E12:E17)</f>
        <v>990</v>
      </c>
      <c r="F18" s="815">
        <f t="shared" si="3"/>
        <v>1353</v>
      </c>
      <c r="G18" s="815">
        <f t="shared" si="3"/>
        <v>1455</v>
      </c>
      <c r="H18" s="815">
        <f t="shared" si="3"/>
        <v>1570</v>
      </c>
      <c r="I18" s="815">
        <f t="shared" si="3"/>
        <v>1568</v>
      </c>
      <c r="J18" s="815">
        <f t="shared" si="3"/>
        <v>2014</v>
      </c>
      <c r="K18" s="815">
        <f t="shared" si="3"/>
        <v>1726</v>
      </c>
      <c r="L18" s="815">
        <f t="shared" si="3"/>
        <v>1631</v>
      </c>
      <c r="M18" s="815">
        <f t="shared" si="3"/>
        <v>1618</v>
      </c>
      <c r="N18" s="815">
        <f t="shared" ref="N18:O18" si="4">SUM(N12:N17)</f>
        <v>2043</v>
      </c>
      <c r="O18" s="495">
        <f t="shared" si="4"/>
        <v>1965</v>
      </c>
      <c r="P18" s="495">
        <f t="shared" ref="P18" si="5">SUM(P12:P17)</f>
        <v>1641</v>
      </c>
    </row>
    <row r="19" spans="1:16" s="78" customFormat="1" ht="12.75" customHeight="1" thickTop="1">
      <c r="A19" s="805"/>
      <c r="B19" s="805"/>
      <c r="C19" s="805"/>
      <c r="D19" s="814"/>
      <c r="E19" s="811"/>
      <c r="F19" s="811"/>
      <c r="G19" s="811"/>
      <c r="H19" s="811"/>
      <c r="I19" s="811"/>
      <c r="J19" s="811"/>
      <c r="K19" s="811"/>
      <c r="L19" s="811"/>
      <c r="M19" s="811"/>
      <c r="N19" s="811"/>
      <c r="O19" s="492"/>
      <c r="P19" s="492"/>
    </row>
    <row r="20" spans="1:16" s="78" customFormat="1" ht="12.75" customHeight="1">
      <c r="A20" s="805"/>
      <c r="B20" s="807" t="s">
        <v>49</v>
      </c>
      <c r="C20" s="805"/>
      <c r="D20" s="805"/>
      <c r="E20" s="811"/>
      <c r="F20" s="811"/>
      <c r="G20" s="811"/>
      <c r="H20" s="811"/>
      <c r="I20" s="811"/>
      <c r="J20" s="811"/>
      <c r="K20" s="811"/>
      <c r="L20" s="811"/>
      <c r="M20" s="811"/>
      <c r="N20" s="811"/>
      <c r="O20" s="492"/>
      <c r="P20" s="492"/>
    </row>
    <row r="21" spans="1:16" s="78" customFormat="1" ht="12.75" customHeight="1">
      <c r="A21" s="805"/>
      <c r="B21" s="805"/>
      <c r="C21" s="805" t="s">
        <v>280</v>
      </c>
      <c r="D21" s="805"/>
      <c r="E21" s="811">
        <v>122</v>
      </c>
      <c r="F21" s="811">
        <v>626</v>
      </c>
      <c r="G21" s="811">
        <v>99</v>
      </c>
      <c r="H21" s="811">
        <v>88</v>
      </c>
      <c r="I21" s="811">
        <v>123</v>
      </c>
      <c r="J21" s="811">
        <v>479</v>
      </c>
      <c r="K21" s="811">
        <v>24</v>
      </c>
      <c r="L21" s="811">
        <v>87</v>
      </c>
      <c r="M21" s="811">
        <v>261</v>
      </c>
      <c r="N21" s="811">
        <v>634</v>
      </c>
      <c r="O21" s="492">
        <v>92</v>
      </c>
      <c r="P21" s="492">
        <v>84</v>
      </c>
    </row>
    <row r="22" spans="1:16" s="78" customFormat="1" ht="12.75" customHeight="1">
      <c r="A22" s="805"/>
      <c r="B22" s="805"/>
      <c r="C22" s="805" t="s">
        <v>281</v>
      </c>
      <c r="D22" s="805"/>
      <c r="E22" s="811">
        <v>128</v>
      </c>
      <c r="F22" s="811">
        <v>177</v>
      </c>
      <c r="G22" s="811">
        <v>84</v>
      </c>
      <c r="H22" s="811">
        <v>329</v>
      </c>
      <c r="I22" s="811">
        <v>316</v>
      </c>
      <c r="J22" s="811">
        <v>265</v>
      </c>
      <c r="K22" s="811">
        <v>159</v>
      </c>
      <c r="L22" s="811">
        <v>225</v>
      </c>
      <c r="M22" s="811">
        <v>168</v>
      </c>
      <c r="N22" s="811">
        <v>160</v>
      </c>
      <c r="O22" s="492">
        <v>122</v>
      </c>
      <c r="P22" s="492">
        <v>133</v>
      </c>
    </row>
    <row r="23" spans="1:16" s="78" customFormat="1" ht="12.75" customHeight="1">
      <c r="A23" s="805"/>
      <c r="B23" s="805"/>
      <c r="C23" s="805" t="s">
        <v>282</v>
      </c>
      <c r="D23" s="805"/>
      <c r="E23" s="812">
        <v>0</v>
      </c>
      <c r="F23" s="812">
        <v>0</v>
      </c>
      <c r="G23" s="812">
        <v>67</v>
      </c>
      <c r="H23" s="812">
        <v>176</v>
      </c>
      <c r="I23" s="812">
        <v>138</v>
      </c>
      <c r="J23" s="812">
        <v>156</v>
      </c>
      <c r="K23" s="812">
        <v>166</v>
      </c>
      <c r="L23" s="812">
        <v>164</v>
      </c>
      <c r="M23" s="812">
        <v>208</v>
      </c>
      <c r="N23" s="812">
        <v>162</v>
      </c>
      <c r="O23" s="493">
        <v>191</v>
      </c>
      <c r="P23" s="493">
        <v>169</v>
      </c>
    </row>
    <row r="24" spans="1:16" s="78" customFormat="1" ht="12.75" customHeight="1">
      <c r="A24" s="805"/>
      <c r="B24" s="805"/>
      <c r="C24" s="805" t="s">
        <v>133</v>
      </c>
      <c r="D24" s="805"/>
      <c r="E24" s="813">
        <f t="shared" ref="E24:G24" si="6">SUM(E21:E23)</f>
        <v>250</v>
      </c>
      <c r="F24" s="813">
        <f t="shared" si="6"/>
        <v>803</v>
      </c>
      <c r="G24" s="813">
        <f t="shared" si="6"/>
        <v>250</v>
      </c>
      <c r="H24" s="813">
        <f t="shared" ref="H24:I24" si="7">SUM(H21:H23)</f>
        <v>593</v>
      </c>
      <c r="I24" s="813">
        <f t="shared" si="7"/>
        <v>577</v>
      </c>
      <c r="J24" s="813">
        <f t="shared" ref="J24:K24" si="8">SUM(J21:J23)</f>
        <v>900</v>
      </c>
      <c r="K24" s="813">
        <f t="shared" si="8"/>
        <v>349</v>
      </c>
      <c r="L24" s="813">
        <f>SUM(L21:L23)</f>
        <v>476</v>
      </c>
      <c r="M24" s="813">
        <f>SUM(M21:M23)</f>
        <v>637</v>
      </c>
      <c r="N24" s="813">
        <f>SUM(N21:N23)</f>
        <v>956</v>
      </c>
      <c r="O24" s="494">
        <f>SUM(O21:O23)</f>
        <v>405</v>
      </c>
      <c r="P24" s="494">
        <f>SUM(P21:P23)</f>
        <v>386</v>
      </c>
    </row>
    <row r="25" spans="1:16" s="78" customFormat="1" ht="12.75" customHeight="1">
      <c r="A25" s="805"/>
      <c r="B25" s="805"/>
      <c r="C25" s="805"/>
      <c r="D25" s="814"/>
      <c r="E25" s="816"/>
      <c r="F25" s="816"/>
      <c r="G25" s="816"/>
      <c r="H25" s="816"/>
      <c r="I25" s="816"/>
      <c r="J25" s="816"/>
      <c r="K25" s="816"/>
      <c r="L25" s="816"/>
      <c r="M25" s="816"/>
      <c r="N25" s="816"/>
      <c r="O25" s="496"/>
      <c r="P25" s="496"/>
    </row>
    <row r="26" spans="1:16" s="78" customFormat="1" ht="12.75" customHeight="1">
      <c r="A26" s="805"/>
      <c r="B26" s="807" t="s">
        <v>91</v>
      </c>
      <c r="C26" s="805"/>
      <c r="D26" s="805"/>
      <c r="E26" s="811"/>
      <c r="F26" s="811"/>
      <c r="G26" s="811"/>
      <c r="H26" s="811"/>
      <c r="I26" s="811"/>
      <c r="J26" s="811"/>
      <c r="K26" s="811"/>
      <c r="L26" s="811"/>
      <c r="M26" s="811"/>
      <c r="N26" s="811"/>
      <c r="O26" s="492"/>
      <c r="P26" s="492"/>
    </row>
    <row r="27" spans="1:16" s="204" customFormat="1" ht="12.75" customHeight="1">
      <c r="A27" s="805"/>
      <c r="B27" s="807"/>
      <c r="C27" s="805" t="s">
        <v>215</v>
      </c>
      <c r="D27" s="805"/>
      <c r="E27" s="811">
        <v>1</v>
      </c>
      <c r="F27" s="811">
        <v>35</v>
      </c>
      <c r="G27" s="811">
        <v>2</v>
      </c>
      <c r="H27" s="811">
        <v>-5</v>
      </c>
      <c r="I27" s="811">
        <v>-2</v>
      </c>
      <c r="J27" s="811">
        <v>19</v>
      </c>
      <c r="K27" s="811">
        <v>2</v>
      </c>
      <c r="L27" s="811">
        <v>-5</v>
      </c>
      <c r="M27" s="811">
        <v>-12</v>
      </c>
      <c r="N27" s="811">
        <v>-4</v>
      </c>
      <c r="O27" s="492">
        <v>-11</v>
      </c>
      <c r="P27" s="492">
        <v>0</v>
      </c>
    </row>
    <row r="28" spans="1:16" s="78" customFormat="1">
      <c r="A28" s="805"/>
      <c r="B28" s="807"/>
      <c r="C28" s="1090" t="s">
        <v>283</v>
      </c>
      <c r="D28" s="1090"/>
      <c r="E28" s="811">
        <v>-26</v>
      </c>
      <c r="F28" s="811">
        <v>-554</v>
      </c>
      <c r="G28" s="811">
        <v>369</v>
      </c>
      <c r="H28" s="811">
        <v>-108</v>
      </c>
      <c r="I28" s="811">
        <v>-33</v>
      </c>
      <c r="J28" s="811">
        <v>-238</v>
      </c>
      <c r="K28" s="811">
        <v>396</v>
      </c>
      <c r="L28" s="811">
        <v>105</v>
      </c>
      <c r="M28" s="811">
        <v>-132</v>
      </c>
      <c r="N28" s="811">
        <v>-441</v>
      </c>
      <c r="O28" s="492">
        <v>373</v>
      </c>
      <c r="P28" s="492">
        <v>182</v>
      </c>
    </row>
    <row r="29" spans="1:16" s="78" customFormat="1" ht="12.75" customHeight="1">
      <c r="A29" s="805"/>
      <c r="B29" s="807"/>
      <c r="C29" s="805" t="s">
        <v>243</v>
      </c>
      <c r="D29" s="805"/>
      <c r="E29" s="811">
        <v>-28</v>
      </c>
      <c r="F29" s="811">
        <v>-22</v>
      </c>
      <c r="G29" s="811">
        <v>-44</v>
      </c>
      <c r="H29" s="811">
        <v>-41</v>
      </c>
      <c r="I29" s="811">
        <v>-33</v>
      </c>
      <c r="J29" s="811">
        <v>-40</v>
      </c>
      <c r="K29" s="811">
        <v>-33</v>
      </c>
      <c r="L29" s="811">
        <v>-39</v>
      </c>
      <c r="M29" s="811">
        <v>-47</v>
      </c>
      <c r="N29" s="811">
        <v>-58</v>
      </c>
      <c r="O29" s="492">
        <v>-53</v>
      </c>
      <c r="P29" s="492">
        <v>-57</v>
      </c>
    </row>
    <row r="30" spans="1:16" s="78" customFormat="1" ht="25.5" customHeight="1">
      <c r="A30" s="805"/>
      <c r="B30" s="807"/>
      <c r="C30" s="1090" t="s">
        <v>50</v>
      </c>
      <c r="D30" s="1090"/>
      <c r="E30" s="811">
        <v>-1</v>
      </c>
      <c r="F30" s="811">
        <v>-7</v>
      </c>
      <c r="G30" s="811">
        <v>-82</v>
      </c>
      <c r="H30" s="811">
        <v>-203</v>
      </c>
      <c r="I30" s="811">
        <v>-211</v>
      </c>
      <c r="J30" s="811">
        <v>-212</v>
      </c>
      <c r="K30" s="811">
        <v>-190</v>
      </c>
      <c r="L30" s="811">
        <v>-194</v>
      </c>
      <c r="M30" s="811">
        <v>-187</v>
      </c>
      <c r="N30" s="811">
        <v>-185</v>
      </c>
      <c r="O30" s="492">
        <v>-119</v>
      </c>
      <c r="P30" s="492">
        <v>-77</v>
      </c>
    </row>
    <row r="31" spans="1:16" s="78" customFormat="1">
      <c r="A31" s="805"/>
      <c r="B31" s="807"/>
      <c r="C31" s="1090" t="s">
        <v>317</v>
      </c>
      <c r="D31" s="1090"/>
      <c r="E31" s="811">
        <v>0</v>
      </c>
      <c r="F31" s="811">
        <v>-5</v>
      </c>
      <c r="G31" s="811">
        <v>-34</v>
      </c>
      <c r="H31" s="811">
        <v>-4</v>
      </c>
      <c r="I31" s="811">
        <v>-4</v>
      </c>
      <c r="J31" s="811">
        <v>-4</v>
      </c>
      <c r="K31" s="811">
        <v>-4</v>
      </c>
      <c r="L31" s="811">
        <v>-5</v>
      </c>
      <c r="M31" s="811">
        <v>-3</v>
      </c>
      <c r="N31" s="811">
        <v>-3</v>
      </c>
      <c r="O31" s="492">
        <v>0</v>
      </c>
      <c r="P31" s="492">
        <v>0</v>
      </c>
    </row>
    <row r="32" spans="1:16" s="279" customFormat="1" ht="13.5" customHeight="1">
      <c r="A32" s="805"/>
      <c r="B32" s="807"/>
      <c r="C32" s="1089" t="s">
        <v>318</v>
      </c>
      <c r="D32" s="1089"/>
      <c r="E32" s="811">
        <v>0</v>
      </c>
      <c r="F32" s="811">
        <v>0</v>
      </c>
      <c r="G32" s="811">
        <v>0</v>
      </c>
      <c r="H32" s="811">
        <v>0</v>
      </c>
      <c r="I32" s="811">
        <v>0</v>
      </c>
      <c r="J32" s="811">
        <v>0</v>
      </c>
      <c r="K32" s="811">
        <v>-11</v>
      </c>
      <c r="L32" s="811">
        <v>0</v>
      </c>
      <c r="M32" s="811">
        <v>0</v>
      </c>
      <c r="N32" s="811">
        <v>-5</v>
      </c>
      <c r="O32" s="492">
        <v>0</v>
      </c>
      <c r="P32" s="492">
        <v>0</v>
      </c>
    </row>
    <row r="33" spans="1:16" s="279" customFormat="1" ht="13.5" customHeight="1">
      <c r="A33" s="805"/>
      <c r="B33" s="807"/>
      <c r="C33" s="1089" t="s">
        <v>319</v>
      </c>
      <c r="D33" s="1089"/>
      <c r="E33" s="811">
        <v>0</v>
      </c>
      <c r="F33" s="811">
        <v>0</v>
      </c>
      <c r="G33" s="811">
        <v>0</v>
      </c>
      <c r="H33" s="811">
        <v>0</v>
      </c>
      <c r="I33" s="811">
        <v>0</v>
      </c>
      <c r="J33" s="811">
        <v>0</v>
      </c>
      <c r="K33" s="811">
        <v>-16</v>
      </c>
      <c r="L33" s="811">
        <v>1</v>
      </c>
      <c r="M33" s="811">
        <v>1</v>
      </c>
      <c r="N33" s="811">
        <v>0</v>
      </c>
      <c r="O33" s="492">
        <v>0</v>
      </c>
      <c r="P33" s="492">
        <v>0</v>
      </c>
    </row>
    <row r="34" spans="1:16" s="279" customFormat="1" ht="13.5" customHeight="1">
      <c r="A34" s="805"/>
      <c r="B34" s="807"/>
      <c r="C34" s="1089" t="s">
        <v>320</v>
      </c>
      <c r="D34" s="1089"/>
      <c r="E34" s="811">
        <v>0</v>
      </c>
      <c r="F34" s="811">
        <v>0</v>
      </c>
      <c r="G34" s="811">
        <v>0</v>
      </c>
      <c r="H34" s="811">
        <v>0</v>
      </c>
      <c r="I34" s="811">
        <v>0</v>
      </c>
      <c r="J34" s="811">
        <v>0</v>
      </c>
      <c r="K34" s="811">
        <v>0</v>
      </c>
      <c r="L34" s="811">
        <v>0</v>
      </c>
      <c r="M34" s="811">
        <v>0</v>
      </c>
      <c r="N34" s="811">
        <v>-39</v>
      </c>
      <c r="O34" s="492">
        <v>0</v>
      </c>
      <c r="P34" s="492">
        <v>0</v>
      </c>
    </row>
    <row r="35" spans="1:16" s="78" customFormat="1" ht="12.75" customHeight="1" thickBot="1">
      <c r="A35" s="805"/>
      <c r="B35" s="805"/>
      <c r="C35" s="805" t="s">
        <v>94</v>
      </c>
      <c r="D35" s="805"/>
      <c r="E35" s="817">
        <f t="shared" ref="E35:N35" si="9">SUM(E24:E34)</f>
        <v>196</v>
      </c>
      <c r="F35" s="817">
        <f t="shared" si="9"/>
        <v>250</v>
      </c>
      <c r="G35" s="817">
        <f t="shared" si="9"/>
        <v>461</v>
      </c>
      <c r="H35" s="817">
        <f t="shared" si="9"/>
        <v>232</v>
      </c>
      <c r="I35" s="817">
        <f t="shared" si="9"/>
        <v>294</v>
      </c>
      <c r="J35" s="817">
        <f t="shared" si="9"/>
        <v>425</v>
      </c>
      <c r="K35" s="817">
        <f t="shared" si="9"/>
        <v>493</v>
      </c>
      <c r="L35" s="817">
        <f t="shared" si="9"/>
        <v>339</v>
      </c>
      <c r="M35" s="817">
        <f t="shared" si="9"/>
        <v>257</v>
      </c>
      <c r="N35" s="817">
        <f t="shared" si="9"/>
        <v>221</v>
      </c>
      <c r="O35" s="497">
        <f t="shared" ref="O35:P35" si="10">SUM(O24:O34)</f>
        <v>595</v>
      </c>
      <c r="P35" s="497">
        <f t="shared" si="10"/>
        <v>434</v>
      </c>
    </row>
    <row r="36" spans="1:16" s="78" customFormat="1" ht="12.75" customHeight="1" thickTop="1">
      <c r="A36" s="805"/>
      <c r="B36" s="805"/>
      <c r="C36" s="805"/>
      <c r="D36" s="814"/>
      <c r="E36" s="818"/>
      <c r="F36" s="818"/>
      <c r="G36" s="818"/>
      <c r="H36" s="818"/>
      <c r="I36" s="818"/>
      <c r="J36" s="818"/>
      <c r="K36" s="818"/>
      <c r="L36" s="818"/>
      <c r="M36" s="818"/>
      <c r="N36" s="818"/>
      <c r="O36" s="498"/>
      <c r="P36" s="498"/>
    </row>
    <row r="37" spans="1:16" s="78" customFormat="1" ht="12.75" customHeight="1">
      <c r="A37" s="805"/>
      <c r="B37" s="805"/>
      <c r="C37" s="805"/>
      <c r="D37" s="814" t="s">
        <v>330</v>
      </c>
      <c r="E37" s="819">
        <f t="shared" ref="E37:G37" si="11">E24/E12</f>
        <v>0.26041666666666669</v>
      </c>
      <c r="F37" s="819">
        <f t="shared" si="11"/>
        <v>0.41158380317785753</v>
      </c>
      <c r="G37" s="819">
        <f t="shared" si="11"/>
        <v>0.28901734104046245</v>
      </c>
      <c r="H37" s="819">
        <f>H24/H12</f>
        <v>0.38086062941554272</v>
      </c>
      <c r="I37" s="819">
        <f t="shared" ref="I37" si="12">I24/I12</f>
        <v>0.36869009584664536</v>
      </c>
      <c r="J37" s="819">
        <f t="shared" ref="J37:K37" si="13">J24/J12</f>
        <v>0.39840637450199201</v>
      </c>
      <c r="K37" s="819">
        <f t="shared" si="13"/>
        <v>0.30830388692579508</v>
      </c>
      <c r="L37" s="819">
        <f>L24/L12</f>
        <v>0.34948604992657856</v>
      </c>
      <c r="M37" s="819">
        <f>M24/M12</f>
        <v>0.35038503850385039</v>
      </c>
      <c r="N37" s="819">
        <f>N24/N12</f>
        <v>0.38988580750407831</v>
      </c>
      <c r="O37" s="499">
        <f>O24/O12</f>
        <v>0.30542986425339369</v>
      </c>
      <c r="P37" s="499">
        <f>P24/P12</f>
        <v>0.29044394281414598</v>
      </c>
    </row>
    <row r="38" spans="1:16" s="78" customFormat="1" ht="12.75" customHeight="1">
      <c r="A38" s="805"/>
      <c r="B38" s="805"/>
      <c r="C38" s="805"/>
      <c r="D38" s="805"/>
      <c r="E38" s="805"/>
      <c r="F38" s="805"/>
      <c r="G38" s="805"/>
      <c r="H38" s="805"/>
      <c r="I38" s="805"/>
      <c r="J38" s="805"/>
      <c r="K38" s="805"/>
      <c r="L38" s="805"/>
      <c r="M38" s="805"/>
      <c r="N38" s="805"/>
      <c r="O38" s="500"/>
      <c r="P38" s="500"/>
    </row>
    <row r="39" spans="1:16" s="279" customFormat="1" ht="12.75" customHeight="1">
      <c r="A39" s="805"/>
      <c r="B39" s="805"/>
      <c r="C39" s="805"/>
      <c r="D39" s="805"/>
      <c r="E39" s="805"/>
      <c r="F39" s="805"/>
      <c r="G39" s="805"/>
      <c r="H39" s="805"/>
      <c r="I39" s="805"/>
      <c r="J39" s="805"/>
      <c r="K39" s="805"/>
      <c r="L39" s="805"/>
      <c r="M39" s="805"/>
      <c r="N39" s="805"/>
      <c r="O39" s="500"/>
      <c r="P39" s="500"/>
    </row>
    <row r="40" spans="1:16" s="279" customFormat="1" ht="12.75" customHeight="1">
      <c r="A40" s="805"/>
      <c r="B40" s="805"/>
      <c r="C40" s="805"/>
      <c r="D40" s="820" t="s">
        <v>310</v>
      </c>
      <c r="E40" s="805"/>
      <c r="F40" s="805"/>
      <c r="G40" s="805"/>
      <c r="H40" s="805"/>
      <c r="I40" s="805"/>
      <c r="J40" s="805"/>
      <c r="K40" s="805"/>
      <c r="L40" s="805"/>
      <c r="M40" s="805"/>
      <c r="N40" s="805"/>
      <c r="O40" s="500"/>
      <c r="P40" s="500"/>
    </row>
    <row r="41" spans="1:16" s="278" customFormat="1" ht="12.75" customHeight="1">
      <c r="A41" s="821"/>
      <c r="B41" s="822"/>
      <c r="C41" s="805"/>
      <c r="D41" s="823" t="s">
        <v>285</v>
      </c>
      <c r="E41" s="824"/>
      <c r="F41" s="824"/>
      <c r="G41" s="824"/>
      <c r="H41" s="824"/>
      <c r="I41" s="824"/>
      <c r="J41" s="824"/>
      <c r="K41" s="824"/>
      <c r="L41" s="824"/>
      <c r="M41" s="824"/>
      <c r="N41" s="824"/>
      <c r="O41" s="107"/>
      <c r="P41" s="107"/>
    </row>
    <row r="42" spans="1:16" s="278" customFormat="1" ht="12.75" customHeight="1">
      <c r="A42" s="821"/>
      <c r="B42" s="822"/>
      <c r="C42" s="805"/>
      <c r="D42" s="823" t="s">
        <v>335</v>
      </c>
      <c r="E42" s="824"/>
      <c r="F42" s="824"/>
      <c r="G42" s="824"/>
      <c r="H42" s="824"/>
      <c r="I42" s="824"/>
      <c r="J42" s="824"/>
      <c r="K42" s="824"/>
      <c r="L42" s="824"/>
      <c r="M42" s="824"/>
      <c r="N42" s="824"/>
      <c r="O42" s="501"/>
      <c r="P42" s="501"/>
    </row>
    <row r="43" spans="1:16" s="279" customFormat="1" ht="12.75" customHeight="1">
      <c r="A43" s="805"/>
      <c r="B43" s="805"/>
      <c r="C43" s="805"/>
      <c r="D43" s="805"/>
      <c r="E43" s="805"/>
      <c r="F43" s="805"/>
      <c r="G43" s="805"/>
      <c r="H43" s="805"/>
      <c r="I43" s="805"/>
      <c r="J43" s="805"/>
      <c r="K43" s="805"/>
      <c r="L43" s="805"/>
      <c r="M43" s="805"/>
      <c r="N43" s="805"/>
      <c r="O43" s="500"/>
      <c r="P43" s="500"/>
    </row>
    <row r="44" spans="1:16" s="279" customFormat="1" ht="12.75" customHeight="1">
      <c r="A44" s="805"/>
      <c r="B44" s="825" t="s">
        <v>287</v>
      </c>
      <c r="C44" s="805"/>
      <c r="D44" s="805"/>
      <c r="E44" s="805"/>
      <c r="F44" s="805"/>
      <c r="G44" s="805"/>
      <c r="H44" s="805"/>
      <c r="I44" s="805"/>
      <c r="J44" s="805"/>
      <c r="K44" s="805"/>
      <c r="L44" s="805"/>
      <c r="M44" s="805"/>
      <c r="N44" s="805"/>
      <c r="O44" s="500"/>
      <c r="P44" s="500"/>
    </row>
    <row r="45" spans="1:16" s="279" customFormat="1" ht="12.75" customHeight="1">
      <c r="A45" s="805"/>
      <c r="B45" s="805"/>
      <c r="C45" s="826" t="s">
        <v>280</v>
      </c>
      <c r="D45" s="805"/>
      <c r="E45" s="827">
        <f t="shared" ref="E45:N45" si="14">E9-E51</f>
        <v>591</v>
      </c>
      <c r="F45" s="827">
        <f t="shared" si="14"/>
        <v>1492</v>
      </c>
      <c r="G45" s="827">
        <f t="shared" si="14"/>
        <v>360</v>
      </c>
      <c r="H45" s="827">
        <f t="shared" si="14"/>
        <v>332</v>
      </c>
      <c r="I45" s="827">
        <f t="shared" si="14"/>
        <v>377</v>
      </c>
      <c r="J45" s="827">
        <f t="shared" si="14"/>
        <v>1151</v>
      </c>
      <c r="K45" s="827">
        <f t="shared" si="14"/>
        <v>215</v>
      </c>
      <c r="L45" s="827">
        <f t="shared" si="14"/>
        <v>316</v>
      </c>
      <c r="M45" s="827">
        <f t="shared" si="14"/>
        <v>759</v>
      </c>
      <c r="N45" s="827">
        <f t="shared" si="14"/>
        <v>1337</v>
      </c>
      <c r="O45" s="502">
        <v>312</v>
      </c>
      <c r="P45" s="502">
        <v>338</v>
      </c>
    </row>
    <row r="46" spans="1:16" s="279" customFormat="1" ht="12.75" customHeight="1">
      <c r="A46" s="805"/>
      <c r="B46" s="805"/>
      <c r="C46" s="826" t="s">
        <v>281</v>
      </c>
      <c r="D46" s="805"/>
      <c r="E46" s="813">
        <f t="shared" ref="E46:M46" si="15">E10-E52</f>
        <v>369</v>
      </c>
      <c r="F46" s="813">
        <f t="shared" si="15"/>
        <v>459</v>
      </c>
      <c r="G46" s="813">
        <f t="shared" si="15"/>
        <v>298</v>
      </c>
      <c r="H46" s="813">
        <f t="shared" si="15"/>
        <v>741</v>
      </c>
      <c r="I46" s="813">
        <f t="shared" si="15"/>
        <v>729</v>
      </c>
      <c r="J46" s="813">
        <f t="shared" si="15"/>
        <v>672</v>
      </c>
      <c r="K46" s="813">
        <f t="shared" si="15"/>
        <v>443</v>
      </c>
      <c r="L46" s="813">
        <f t="shared" si="15"/>
        <v>566</v>
      </c>
      <c r="M46" s="813">
        <f t="shared" si="15"/>
        <v>531</v>
      </c>
      <c r="N46" s="813">
        <v>580</v>
      </c>
      <c r="O46" s="494">
        <v>479</v>
      </c>
      <c r="P46" s="494">
        <v>485</v>
      </c>
    </row>
    <row r="47" spans="1:16" s="279" customFormat="1" ht="12.75" customHeight="1">
      <c r="A47" s="805"/>
      <c r="B47" s="805"/>
      <c r="C47" s="826" t="s">
        <v>282</v>
      </c>
      <c r="D47" s="805"/>
      <c r="E47" s="828">
        <f t="shared" ref="E47:M47" si="16">E11-E53</f>
        <v>0</v>
      </c>
      <c r="F47" s="828">
        <f t="shared" si="16"/>
        <v>0</v>
      </c>
      <c r="G47" s="828">
        <f t="shared" si="16"/>
        <v>207</v>
      </c>
      <c r="H47" s="828">
        <f t="shared" si="16"/>
        <v>484</v>
      </c>
      <c r="I47" s="828">
        <f t="shared" si="16"/>
        <v>459</v>
      </c>
      <c r="J47" s="828">
        <f t="shared" si="16"/>
        <v>436</v>
      </c>
      <c r="K47" s="828">
        <f t="shared" si="16"/>
        <v>474</v>
      </c>
      <c r="L47" s="828">
        <f t="shared" si="16"/>
        <v>480</v>
      </c>
      <c r="M47" s="828">
        <f t="shared" si="16"/>
        <v>528</v>
      </c>
      <c r="N47" s="828">
        <v>516</v>
      </c>
      <c r="O47" s="503">
        <v>534</v>
      </c>
      <c r="P47" s="503">
        <v>502</v>
      </c>
    </row>
    <row r="48" spans="1:16" s="279" customFormat="1" ht="12.75" customHeight="1">
      <c r="A48" s="805"/>
      <c r="B48" s="805"/>
      <c r="C48" s="826" t="s">
        <v>133</v>
      </c>
      <c r="D48" s="805"/>
      <c r="E48" s="827">
        <f t="shared" ref="E48:M48" si="17">SUM(E45:E47)</f>
        <v>960</v>
      </c>
      <c r="F48" s="827">
        <f t="shared" si="17"/>
        <v>1951</v>
      </c>
      <c r="G48" s="827">
        <f t="shared" si="17"/>
        <v>865</v>
      </c>
      <c r="H48" s="827">
        <f t="shared" si="17"/>
        <v>1557</v>
      </c>
      <c r="I48" s="827">
        <f t="shared" si="17"/>
        <v>1565</v>
      </c>
      <c r="J48" s="827">
        <f t="shared" si="17"/>
        <v>2259</v>
      </c>
      <c r="K48" s="827">
        <f t="shared" si="17"/>
        <v>1132</v>
      </c>
      <c r="L48" s="827">
        <f t="shared" si="17"/>
        <v>1362</v>
      </c>
      <c r="M48" s="827">
        <f t="shared" si="17"/>
        <v>1818</v>
      </c>
      <c r="N48" s="827">
        <f t="shared" ref="N48:O48" si="18">SUM(N45:N47)</f>
        <v>2433</v>
      </c>
      <c r="O48" s="502">
        <f t="shared" si="18"/>
        <v>1325</v>
      </c>
      <c r="P48" s="502">
        <f t="shared" ref="P48" si="19">SUM(P45:P47)</f>
        <v>1325</v>
      </c>
    </row>
    <row r="49" spans="1:17" s="279" customFormat="1" ht="5.25" customHeight="1">
      <c r="A49" s="805"/>
      <c r="B49" s="805"/>
      <c r="C49" s="805"/>
      <c r="D49" s="805"/>
      <c r="E49" s="813"/>
      <c r="F49" s="813"/>
      <c r="G49" s="813"/>
      <c r="H49" s="813"/>
      <c r="I49" s="813"/>
      <c r="J49" s="813"/>
      <c r="K49" s="813"/>
      <c r="L49" s="813"/>
      <c r="M49" s="813"/>
      <c r="N49" s="813"/>
      <c r="O49" s="494"/>
      <c r="P49" s="494"/>
    </row>
    <row r="50" spans="1:17" s="279" customFormat="1" ht="12.75" customHeight="1">
      <c r="A50" s="805"/>
      <c r="B50" s="825" t="s">
        <v>286</v>
      </c>
      <c r="C50" s="805"/>
      <c r="D50" s="805"/>
      <c r="E50" s="805"/>
      <c r="F50" s="805"/>
      <c r="G50" s="805"/>
      <c r="H50" s="805"/>
      <c r="I50" s="805"/>
      <c r="J50" s="805"/>
      <c r="K50" s="805"/>
      <c r="L50" s="805"/>
      <c r="M50" s="805"/>
      <c r="N50" s="805"/>
      <c r="O50" s="500"/>
      <c r="P50" s="500"/>
    </row>
    <row r="51" spans="1:17" s="279" customFormat="1" ht="12.75" customHeight="1">
      <c r="A51" s="805"/>
      <c r="B51" s="805"/>
      <c r="C51" s="826" t="s">
        <v>280</v>
      </c>
      <c r="D51" s="805"/>
      <c r="E51" s="827">
        <v>0</v>
      </c>
      <c r="F51" s="827">
        <v>0</v>
      </c>
      <c r="G51" s="827">
        <v>0</v>
      </c>
      <c r="H51" s="827">
        <v>0</v>
      </c>
      <c r="I51" s="827">
        <v>0</v>
      </c>
      <c r="J51" s="827">
        <v>0</v>
      </c>
      <c r="K51" s="827">
        <v>0</v>
      </c>
      <c r="L51" s="827">
        <v>0</v>
      </c>
      <c r="M51" s="827">
        <v>0</v>
      </c>
      <c r="N51" s="827">
        <v>0</v>
      </c>
      <c r="O51" s="502">
        <v>0</v>
      </c>
      <c r="P51" s="502">
        <v>0</v>
      </c>
    </row>
    <row r="52" spans="1:17" s="279" customFormat="1" ht="12.75" customHeight="1">
      <c r="A52" s="805"/>
      <c r="B52" s="805"/>
      <c r="C52" s="826" t="s">
        <v>281</v>
      </c>
      <c r="D52" s="805"/>
      <c r="E52" s="813">
        <v>0</v>
      </c>
      <c r="F52" s="813">
        <v>0</v>
      </c>
      <c r="G52" s="813">
        <v>0</v>
      </c>
      <c r="H52" s="813">
        <v>0</v>
      </c>
      <c r="I52" s="813">
        <v>0</v>
      </c>
      <c r="J52" s="813">
        <v>0</v>
      </c>
      <c r="K52" s="813">
        <v>0</v>
      </c>
      <c r="L52" s="813">
        <v>0</v>
      </c>
      <c r="M52" s="813">
        <v>0</v>
      </c>
      <c r="N52" s="813">
        <v>19</v>
      </c>
      <c r="O52" s="494">
        <v>1</v>
      </c>
      <c r="P52" s="494">
        <v>4</v>
      </c>
    </row>
    <row r="53" spans="1:17" s="279" customFormat="1" ht="12.75" customHeight="1">
      <c r="A53" s="805"/>
      <c r="B53" s="805"/>
      <c r="C53" s="826" t="s">
        <v>282</v>
      </c>
      <c r="D53" s="805"/>
      <c r="E53" s="828">
        <v>0</v>
      </c>
      <c r="F53" s="828">
        <v>0</v>
      </c>
      <c r="G53" s="828">
        <v>0</v>
      </c>
      <c r="H53" s="828">
        <v>0</v>
      </c>
      <c r="I53" s="828">
        <v>0</v>
      </c>
      <c r="J53" s="828">
        <v>0</v>
      </c>
      <c r="K53" s="828">
        <v>0</v>
      </c>
      <c r="L53" s="828">
        <v>0</v>
      </c>
      <c r="M53" s="828">
        <v>0</v>
      </c>
      <c r="N53" s="828">
        <v>0</v>
      </c>
      <c r="O53" s="503">
        <v>0</v>
      </c>
      <c r="P53" s="503">
        <v>0</v>
      </c>
    </row>
    <row r="54" spans="1:17" s="279" customFormat="1" ht="12.75" customHeight="1">
      <c r="A54" s="805"/>
      <c r="B54" s="805"/>
      <c r="C54" s="826" t="s">
        <v>133</v>
      </c>
      <c r="D54" s="805"/>
      <c r="E54" s="827">
        <f t="shared" ref="E54:M54" si="20">SUM(E51:E53)</f>
        <v>0</v>
      </c>
      <c r="F54" s="827">
        <f t="shared" si="20"/>
        <v>0</v>
      </c>
      <c r="G54" s="827">
        <f t="shared" si="20"/>
        <v>0</v>
      </c>
      <c r="H54" s="827">
        <f t="shared" si="20"/>
        <v>0</v>
      </c>
      <c r="I54" s="827">
        <f t="shared" si="20"/>
        <v>0</v>
      </c>
      <c r="J54" s="827">
        <f t="shared" si="20"/>
        <v>0</v>
      </c>
      <c r="K54" s="827">
        <f t="shared" si="20"/>
        <v>0</v>
      </c>
      <c r="L54" s="827">
        <f t="shared" si="20"/>
        <v>0</v>
      </c>
      <c r="M54" s="827">
        <f t="shared" si="20"/>
        <v>0</v>
      </c>
      <c r="N54" s="827">
        <f t="shared" ref="N54:O54" si="21">SUM(N51:N53)</f>
        <v>19</v>
      </c>
      <c r="O54" s="502">
        <f t="shared" si="21"/>
        <v>1</v>
      </c>
      <c r="P54" s="502">
        <f t="shared" ref="P54" si="22">SUM(P51:P53)</f>
        <v>4</v>
      </c>
    </row>
    <row r="55" spans="1:17" s="279" customFormat="1" ht="5.25" customHeight="1">
      <c r="E55" s="281"/>
      <c r="F55" s="281"/>
      <c r="G55" s="281"/>
      <c r="H55" s="281"/>
      <c r="I55" s="281"/>
      <c r="J55" s="281"/>
      <c r="K55" s="281"/>
      <c r="L55" s="281"/>
      <c r="M55" s="281"/>
      <c r="N55" s="494"/>
      <c r="O55" s="494"/>
      <c r="P55" s="494"/>
    </row>
    <row r="56" spans="1:17" s="78" customFormat="1" ht="12.75" customHeight="1">
      <c r="A56" s="204"/>
      <c r="B56" s="204"/>
      <c r="C56" s="204"/>
      <c r="D56" s="93"/>
      <c r="E56" s="282"/>
      <c r="F56" s="282"/>
      <c r="G56" s="282"/>
      <c r="H56" s="282"/>
      <c r="I56" s="282"/>
      <c r="J56" s="282"/>
      <c r="K56" s="282"/>
      <c r="L56" s="282"/>
      <c r="M56" s="282"/>
      <c r="N56" s="282"/>
      <c r="O56" s="282"/>
      <c r="P56" s="282"/>
    </row>
    <row r="57" spans="1:17" s="78" customFormat="1">
      <c r="A57" s="204"/>
      <c r="B57" s="77"/>
      <c r="C57" s="77"/>
      <c r="D57" s="204"/>
      <c r="E57" s="251"/>
      <c r="F57" s="251"/>
      <c r="G57" s="251"/>
      <c r="H57" s="251"/>
      <c r="I57" s="251"/>
      <c r="J57" s="251"/>
      <c r="K57" s="251"/>
      <c r="L57" s="251"/>
      <c r="M57" s="251"/>
      <c r="N57" s="251"/>
      <c r="O57" s="251"/>
      <c r="P57" s="251"/>
    </row>
    <row r="58" spans="1:17" ht="13.5">
      <c r="D58" s="173" t="s">
        <v>314</v>
      </c>
    </row>
    <row r="59" spans="1:17" s="278" customFormat="1" ht="13.5">
      <c r="D59" s="10" t="s">
        <v>315</v>
      </c>
      <c r="E59" s="107"/>
      <c r="F59" s="107"/>
      <c r="G59" s="107"/>
      <c r="H59" s="107"/>
      <c r="I59" s="107"/>
      <c r="J59" s="107"/>
      <c r="K59" s="107"/>
      <c r="L59" s="107"/>
      <c r="M59" s="107"/>
      <c r="N59" s="107"/>
      <c r="O59" s="107"/>
      <c r="P59" s="107"/>
    </row>
    <row r="60" spans="1:17" s="278" customFormat="1" ht="13.5">
      <c r="D60" s="10" t="s">
        <v>316</v>
      </c>
      <c r="E60" s="107"/>
      <c r="F60" s="107"/>
      <c r="G60" s="107"/>
      <c r="H60" s="107"/>
      <c r="I60" s="107"/>
      <c r="J60" s="107"/>
      <c r="K60" s="107"/>
      <c r="L60" s="107"/>
      <c r="M60" s="107"/>
      <c r="N60" s="107"/>
      <c r="O60" s="107"/>
      <c r="P60" s="107"/>
    </row>
    <row r="61" spans="1:17" s="278" customFormat="1" ht="13.5">
      <c r="D61" s="1" t="s">
        <v>313</v>
      </c>
      <c r="E61" s="107"/>
      <c r="F61" s="107"/>
      <c r="G61" s="107"/>
      <c r="H61" s="107"/>
      <c r="I61" s="107"/>
      <c r="J61" s="107"/>
      <c r="K61" s="107"/>
      <c r="L61" s="107"/>
      <c r="M61" s="107"/>
      <c r="N61" s="107"/>
      <c r="O61" s="107"/>
      <c r="P61" s="107"/>
    </row>
    <row r="62" spans="1:17" s="278" customFormat="1">
      <c r="D62" s="10"/>
      <c r="E62" s="107"/>
      <c r="F62" s="107"/>
      <c r="G62" s="107"/>
      <c r="H62" s="107"/>
      <c r="I62" s="107"/>
      <c r="J62" s="107"/>
      <c r="K62" s="107"/>
      <c r="L62" s="107"/>
      <c r="M62" s="107"/>
      <c r="N62" s="107"/>
      <c r="O62" s="107"/>
      <c r="P62" s="107"/>
    </row>
    <row r="63" spans="1:17" ht="12.75" customHeight="1">
      <c r="B63" s="83"/>
      <c r="C63" s="204"/>
      <c r="D63" s="204"/>
    </row>
    <row r="64" spans="1:17" ht="97.5" customHeight="1">
      <c r="D64" s="1086" t="s">
        <v>344</v>
      </c>
      <c r="E64" s="1086"/>
      <c r="F64" s="1086"/>
      <c r="G64" s="1086"/>
      <c r="H64" s="1086"/>
      <c r="I64" s="1086"/>
      <c r="J64" s="1086"/>
      <c r="K64" s="1086"/>
      <c r="L64" s="1086"/>
      <c r="M64" s="1086"/>
      <c r="N64" s="1086"/>
      <c r="O64" s="1086"/>
      <c r="P64" s="1086"/>
      <c r="Q64" s="1086"/>
    </row>
    <row r="66" spans="5:16">
      <c r="E66" s="334"/>
      <c r="F66" s="334"/>
      <c r="G66" s="334"/>
      <c r="H66" s="334"/>
      <c r="I66" s="334"/>
      <c r="J66" s="334"/>
    </row>
    <row r="67" spans="5:16" s="741" customFormat="1">
      <c r="E67" s="740"/>
      <c r="F67" s="740"/>
      <c r="G67" s="740"/>
      <c r="H67" s="740"/>
      <c r="I67" s="740"/>
      <c r="J67" s="740"/>
      <c r="K67" s="740"/>
      <c r="L67" s="740"/>
      <c r="M67" s="740"/>
      <c r="N67" s="740"/>
      <c r="O67" s="501"/>
      <c r="P67" s="501"/>
    </row>
    <row r="68" spans="5:16" s="741" customFormat="1">
      <c r="E68" s="742"/>
      <c r="F68" s="742"/>
      <c r="G68" s="742"/>
      <c r="H68" s="742"/>
      <c r="I68" s="742"/>
      <c r="J68" s="742"/>
      <c r="K68" s="742"/>
      <c r="L68" s="742"/>
      <c r="M68" s="742"/>
      <c r="N68" s="742"/>
      <c r="O68" s="501"/>
      <c r="P68" s="501"/>
    </row>
    <row r="69" spans="5:16" s="741" customFormat="1">
      <c r="E69" s="742"/>
      <c r="F69" s="742"/>
      <c r="G69" s="742"/>
      <c r="H69" s="742"/>
      <c r="I69" s="742"/>
      <c r="J69" s="742"/>
      <c r="K69" s="742"/>
      <c r="L69" s="742"/>
      <c r="M69" s="742"/>
      <c r="N69" s="742"/>
      <c r="O69" s="501"/>
      <c r="P69" s="501"/>
    </row>
    <row r="70" spans="5:16" s="741" customFormat="1">
      <c r="E70" s="742"/>
      <c r="F70" s="742"/>
      <c r="G70" s="742"/>
      <c r="H70" s="742"/>
      <c r="I70" s="742"/>
      <c r="J70" s="742"/>
      <c r="K70" s="742"/>
      <c r="L70" s="742"/>
      <c r="M70" s="742"/>
      <c r="N70" s="742"/>
      <c r="O70" s="501"/>
      <c r="P70" s="501"/>
    </row>
    <row r="71" spans="5:16" s="741" customFormat="1">
      <c r="E71" s="743"/>
      <c r="F71" s="743"/>
      <c r="G71" s="743"/>
      <c r="H71" s="743"/>
      <c r="I71" s="742"/>
      <c r="J71" s="742"/>
      <c r="K71" s="742"/>
      <c r="L71" s="742"/>
      <c r="M71" s="742"/>
      <c r="N71" s="742"/>
      <c r="O71" s="501"/>
      <c r="P71" s="501"/>
    </row>
    <row r="72" spans="5:16" s="741" customFormat="1">
      <c r="E72" s="492"/>
      <c r="F72" s="492"/>
      <c r="G72" s="492"/>
      <c r="H72" s="492"/>
      <c r="I72" s="742"/>
      <c r="J72" s="742"/>
      <c r="K72" s="742"/>
      <c r="L72" s="742"/>
      <c r="M72" s="742"/>
      <c r="N72" s="742"/>
      <c r="O72" s="501"/>
      <c r="P72" s="501"/>
    </row>
    <row r="73" spans="5:16" s="741" customFormat="1">
      <c r="E73" s="513"/>
      <c r="F73" s="513"/>
      <c r="G73" s="513"/>
      <c r="H73" s="513"/>
      <c r="I73" s="742"/>
      <c r="J73" s="742"/>
      <c r="K73" s="742"/>
      <c r="L73" s="742"/>
      <c r="M73" s="742"/>
      <c r="N73" s="742"/>
      <c r="O73" s="501"/>
      <c r="P73" s="501"/>
    </row>
    <row r="74" spans="5:16" s="741" customFormat="1">
      <c r="E74" s="494"/>
      <c r="F74" s="494"/>
      <c r="G74" s="494"/>
      <c r="H74" s="494"/>
      <c r="I74" s="494"/>
      <c r="J74" s="494"/>
      <c r="K74" s="494"/>
      <c r="L74" s="494"/>
      <c r="M74" s="494"/>
      <c r="N74" s="742"/>
      <c r="O74" s="501"/>
      <c r="P74" s="501"/>
    </row>
    <row r="75" spans="5:16" s="741" customFormat="1">
      <c r="E75" s="494"/>
      <c r="F75" s="494"/>
      <c r="G75" s="494"/>
      <c r="H75" s="494"/>
      <c r="I75" s="494"/>
      <c r="J75" s="494"/>
      <c r="K75" s="494"/>
      <c r="L75" s="494"/>
      <c r="M75" s="494"/>
      <c r="N75" s="742"/>
      <c r="O75" s="501"/>
      <c r="P75" s="501"/>
    </row>
    <row r="76" spans="5:16" s="741" customFormat="1">
      <c r="E76" s="494"/>
      <c r="F76" s="494"/>
      <c r="G76" s="494"/>
      <c r="H76" s="494"/>
      <c r="I76" s="494"/>
      <c r="J76" s="494"/>
      <c r="K76" s="494"/>
      <c r="L76" s="494"/>
      <c r="M76" s="494"/>
      <c r="N76" s="742"/>
      <c r="O76" s="501"/>
      <c r="P76" s="501"/>
    </row>
    <row r="77" spans="5:16" s="741" customFormat="1">
      <c r="E77" s="494"/>
      <c r="F77" s="494"/>
      <c r="G77" s="494"/>
      <c r="H77" s="494"/>
      <c r="I77" s="494"/>
      <c r="J77" s="494"/>
      <c r="K77" s="494"/>
      <c r="L77" s="494"/>
      <c r="M77" s="494"/>
      <c r="N77" s="742"/>
      <c r="O77" s="501"/>
      <c r="P77" s="501"/>
    </row>
    <row r="78" spans="5:16" s="741" customFormat="1">
      <c r="E78" s="492"/>
      <c r="F78" s="492"/>
      <c r="G78" s="492"/>
      <c r="H78" s="492"/>
      <c r="I78" s="742"/>
      <c r="J78" s="742"/>
      <c r="K78" s="742"/>
      <c r="L78" s="742"/>
      <c r="M78" s="742"/>
      <c r="N78" s="742"/>
      <c r="O78" s="501"/>
      <c r="P78" s="501"/>
    </row>
    <row r="79" spans="5:16" s="741" customFormat="1">
      <c r="E79" s="511"/>
      <c r="F79" s="511"/>
      <c r="G79" s="511"/>
      <c r="H79" s="511"/>
      <c r="I79" s="742"/>
      <c r="J79" s="742"/>
      <c r="K79" s="742"/>
      <c r="L79" s="742"/>
      <c r="M79" s="742"/>
      <c r="N79" s="742"/>
      <c r="O79" s="501"/>
      <c r="P79" s="501"/>
    </row>
    <row r="80" spans="5:16" s="741" customFormat="1">
      <c r="E80" s="492"/>
      <c r="F80" s="492"/>
      <c r="G80" s="492"/>
      <c r="H80" s="492"/>
      <c r="I80" s="742"/>
      <c r="J80" s="742"/>
      <c r="K80" s="742"/>
      <c r="L80" s="742"/>
      <c r="M80" s="742"/>
      <c r="N80" s="742"/>
      <c r="O80" s="501"/>
      <c r="P80" s="501"/>
    </row>
    <row r="81" spans="5:16" s="741" customFormat="1">
      <c r="E81" s="492"/>
      <c r="F81" s="492"/>
      <c r="G81" s="492"/>
      <c r="H81" s="492"/>
      <c r="I81" s="742"/>
      <c r="J81" s="742"/>
      <c r="K81" s="742"/>
      <c r="L81" s="742"/>
      <c r="M81" s="742"/>
      <c r="N81" s="742"/>
      <c r="O81" s="501"/>
      <c r="P81" s="501"/>
    </row>
    <row r="82" spans="5:16" s="741" customFormat="1">
      <c r="E82" s="492"/>
      <c r="F82" s="492"/>
      <c r="G82" s="492"/>
      <c r="H82" s="492"/>
      <c r="I82" s="742"/>
      <c r="J82" s="742"/>
      <c r="K82" s="742"/>
      <c r="L82" s="742"/>
      <c r="M82" s="742"/>
      <c r="N82" s="742"/>
      <c r="O82" s="501"/>
      <c r="P82" s="501"/>
    </row>
    <row r="83" spans="5:16" s="741" customFormat="1">
      <c r="E83" s="744"/>
      <c r="F83" s="744"/>
      <c r="G83" s="744"/>
      <c r="H83" s="744"/>
      <c r="I83" s="745"/>
      <c r="J83" s="745"/>
      <c r="K83" s="745"/>
      <c r="L83" s="745"/>
      <c r="M83" s="745"/>
      <c r="N83" s="745"/>
      <c r="O83" s="501"/>
      <c r="P83" s="501"/>
    </row>
    <row r="84" spans="5:16" s="741" customFormat="1">
      <c r="E84" s="513"/>
      <c r="F84" s="513"/>
      <c r="G84" s="513"/>
      <c r="H84" s="513"/>
      <c r="I84" s="742"/>
      <c r="J84" s="742"/>
      <c r="K84" s="742"/>
      <c r="L84" s="742"/>
      <c r="M84" s="742"/>
      <c r="N84" s="742"/>
      <c r="O84" s="501"/>
      <c r="P84" s="501"/>
    </row>
    <row r="85" spans="5:16" s="741" customFormat="1">
      <c r="E85" s="494"/>
      <c r="F85" s="494"/>
      <c r="G85" s="494"/>
      <c r="H85" s="494"/>
      <c r="I85" s="742"/>
      <c r="J85" s="742"/>
      <c r="K85" s="742"/>
      <c r="L85" s="742"/>
      <c r="M85" s="742"/>
      <c r="N85" s="742"/>
      <c r="O85" s="501"/>
      <c r="P85" s="501"/>
    </row>
    <row r="86" spans="5:16" s="741" customFormat="1">
      <c r="E86" s="746"/>
      <c r="F86" s="746"/>
      <c r="G86" s="746"/>
      <c r="H86" s="746"/>
      <c r="I86" s="742"/>
      <c r="J86" s="742"/>
      <c r="K86" s="742"/>
      <c r="L86" s="742"/>
      <c r="M86" s="742"/>
      <c r="N86" s="742"/>
      <c r="O86" s="501"/>
      <c r="P86" s="501"/>
    </row>
    <row r="87" spans="5:16" s="741" customFormat="1">
      <c r="E87" s="492"/>
      <c r="F87" s="492"/>
      <c r="G87" s="492"/>
      <c r="H87" s="492"/>
      <c r="I87" s="742"/>
      <c r="J87" s="742"/>
      <c r="K87" s="742"/>
      <c r="L87" s="742"/>
      <c r="M87" s="742"/>
      <c r="N87" s="742"/>
      <c r="O87" s="501"/>
      <c r="P87" s="501"/>
    </row>
    <row r="88" spans="5:16" s="741" customFormat="1">
      <c r="E88" s="742"/>
      <c r="F88" s="742"/>
      <c r="G88" s="742"/>
      <c r="H88" s="742"/>
      <c r="I88" s="742"/>
      <c r="J88" s="742"/>
      <c r="K88" s="742"/>
      <c r="L88" s="742"/>
      <c r="M88" s="742"/>
      <c r="N88" s="742"/>
      <c r="O88" s="501"/>
      <c r="P88" s="501"/>
    </row>
    <row r="89" spans="5:16" s="741" customFormat="1">
      <c r="E89" s="742"/>
      <c r="F89" s="742"/>
      <c r="G89" s="742"/>
      <c r="H89" s="742"/>
      <c r="I89" s="742"/>
      <c r="J89" s="742"/>
      <c r="K89" s="742"/>
      <c r="L89" s="742"/>
      <c r="M89" s="742"/>
      <c r="N89" s="742"/>
      <c r="O89" s="501"/>
      <c r="P89" s="501"/>
    </row>
    <row r="90" spans="5:16" s="741" customFormat="1">
      <c r="E90" s="492"/>
      <c r="F90" s="492"/>
      <c r="G90" s="492"/>
      <c r="H90" s="492"/>
      <c r="I90" s="742"/>
      <c r="J90" s="742"/>
      <c r="K90" s="742"/>
      <c r="L90" s="742"/>
      <c r="M90" s="742"/>
      <c r="N90" s="742"/>
      <c r="O90" s="501"/>
      <c r="P90" s="501"/>
    </row>
    <row r="91" spans="5:16" s="741" customFormat="1">
      <c r="E91" s="492"/>
      <c r="F91" s="492"/>
      <c r="G91" s="492"/>
      <c r="H91" s="492"/>
      <c r="I91" s="742"/>
      <c r="J91" s="742"/>
      <c r="K91" s="742"/>
      <c r="L91" s="742"/>
      <c r="M91" s="742"/>
      <c r="N91" s="742"/>
      <c r="O91" s="501"/>
      <c r="P91" s="501"/>
    </row>
    <row r="92" spans="5:16" s="741" customFormat="1">
      <c r="E92" s="492"/>
      <c r="F92" s="492"/>
      <c r="G92" s="492"/>
      <c r="H92" s="492"/>
      <c r="I92" s="742"/>
      <c r="J92" s="742"/>
      <c r="K92" s="742"/>
      <c r="L92" s="742"/>
      <c r="M92" s="742"/>
      <c r="N92" s="742"/>
      <c r="O92" s="501"/>
      <c r="P92" s="501"/>
    </row>
    <row r="93" spans="5:16" s="741" customFormat="1">
      <c r="E93" s="510"/>
      <c r="F93" s="510"/>
      <c r="G93" s="510"/>
      <c r="H93" s="510"/>
      <c r="I93" s="740"/>
      <c r="J93" s="740"/>
      <c r="K93" s="740"/>
      <c r="L93" s="740"/>
      <c r="M93" s="740"/>
      <c r="N93" s="740"/>
      <c r="O93" s="501"/>
      <c r="P93" s="501"/>
    </row>
    <row r="94" spans="5:16" s="741" customFormat="1">
      <c r="E94" s="498"/>
      <c r="F94" s="498"/>
      <c r="G94" s="498"/>
      <c r="H94" s="498"/>
      <c r="I94" s="742"/>
      <c r="J94" s="742"/>
      <c r="K94" s="742"/>
      <c r="L94" s="742"/>
      <c r="M94" s="742"/>
      <c r="N94" s="742"/>
      <c r="O94" s="501"/>
      <c r="P94" s="501"/>
    </row>
    <row r="95" spans="5:16" s="741" customFormat="1">
      <c r="E95" s="802"/>
      <c r="F95" s="802"/>
      <c r="G95" s="802"/>
      <c r="H95" s="802"/>
      <c r="I95" s="802"/>
      <c r="J95" s="802"/>
      <c r="K95" s="748"/>
      <c r="L95" s="748"/>
      <c r="M95" s="748"/>
      <c r="N95" s="748"/>
      <c r="O95" s="501"/>
      <c r="P95" s="501"/>
    </row>
    <row r="96" spans="5:16" s="741" customFormat="1">
      <c r="E96" s="803"/>
      <c r="F96" s="803"/>
      <c r="G96" s="803"/>
      <c r="H96" s="803"/>
      <c r="I96" s="803"/>
      <c r="J96" s="803"/>
      <c r="K96" s="501"/>
      <c r="L96" s="501"/>
      <c r="M96" s="501"/>
      <c r="N96" s="501"/>
      <c r="O96" s="501"/>
      <c r="P96" s="501"/>
    </row>
    <row r="97" spans="5:16" s="741" customFormat="1">
      <c r="E97" s="803"/>
      <c r="F97" s="803"/>
      <c r="G97" s="803"/>
      <c r="H97" s="803"/>
      <c r="I97" s="803"/>
      <c r="J97" s="803"/>
      <c r="K97" s="803"/>
      <c r="L97" s="803"/>
      <c r="M97" s="803"/>
      <c r="N97" s="501"/>
      <c r="O97" s="501"/>
      <c r="P97" s="501"/>
    </row>
    <row r="98" spans="5:16" s="741" customFormat="1">
      <c r="E98" s="803"/>
      <c r="F98" s="803"/>
      <c r="G98" s="803"/>
      <c r="H98" s="803"/>
      <c r="I98" s="803"/>
      <c r="J98" s="803"/>
      <c r="K98" s="803"/>
      <c r="L98" s="803"/>
      <c r="M98" s="803"/>
      <c r="N98" s="501"/>
      <c r="O98" s="501"/>
      <c r="P98" s="501"/>
    </row>
    <row r="99" spans="5:16" s="741" customFormat="1">
      <c r="E99" s="803"/>
      <c r="F99" s="803"/>
      <c r="G99" s="803"/>
      <c r="H99" s="803"/>
      <c r="I99" s="803"/>
      <c r="J99" s="803"/>
      <c r="K99" s="803"/>
      <c r="L99" s="803"/>
      <c r="M99" s="803"/>
      <c r="N99" s="501"/>
      <c r="O99" s="501"/>
      <c r="P99" s="501"/>
    </row>
    <row r="100" spans="5:16" s="741" customFormat="1">
      <c r="E100" s="803"/>
      <c r="F100" s="803"/>
      <c r="G100" s="803"/>
      <c r="H100" s="803"/>
      <c r="I100" s="803"/>
      <c r="J100" s="803"/>
      <c r="K100" s="803"/>
      <c r="L100" s="803"/>
      <c r="M100" s="803"/>
      <c r="N100" s="501"/>
      <c r="O100" s="501"/>
      <c r="P100" s="501"/>
    </row>
    <row r="101" spans="5:16" s="741" customFormat="1">
      <c r="E101" s="803"/>
      <c r="F101" s="803"/>
      <c r="G101" s="803"/>
      <c r="H101" s="803"/>
      <c r="I101" s="803"/>
      <c r="J101" s="803"/>
      <c r="K101" s="803"/>
      <c r="L101" s="803"/>
      <c r="M101" s="803"/>
      <c r="N101" s="501"/>
      <c r="O101" s="501"/>
      <c r="P101" s="501"/>
    </row>
    <row r="102" spans="5:16" s="741" customFormat="1">
      <c r="E102" s="803"/>
      <c r="F102" s="803"/>
      <c r="G102" s="803"/>
      <c r="H102" s="803"/>
      <c r="I102" s="803"/>
      <c r="J102" s="803"/>
      <c r="K102" s="803"/>
      <c r="L102" s="803"/>
      <c r="M102" s="803"/>
      <c r="N102" s="501"/>
      <c r="O102" s="501"/>
      <c r="P102" s="501"/>
    </row>
    <row r="103" spans="5:16" s="741" customFormat="1">
      <c r="E103" s="747"/>
      <c r="F103" s="747"/>
      <c r="G103" s="747"/>
      <c r="H103" s="747"/>
      <c r="I103" s="747"/>
      <c r="J103" s="747"/>
      <c r="K103" s="747"/>
      <c r="L103" s="747"/>
      <c r="M103" s="747"/>
      <c r="N103" s="740"/>
      <c r="O103" s="501"/>
      <c r="P103" s="501"/>
    </row>
    <row r="104" spans="5:16" s="741" customFormat="1">
      <c r="E104" s="492"/>
      <c r="F104" s="492"/>
      <c r="G104" s="492"/>
      <c r="H104" s="492"/>
      <c r="I104" s="492"/>
      <c r="J104" s="492"/>
      <c r="K104" s="492"/>
      <c r="L104" s="492"/>
      <c r="M104" s="492"/>
      <c r="N104" s="742"/>
      <c r="O104" s="501"/>
      <c r="P104" s="501"/>
    </row>
    <row r="105" spans="5:16" s="741" customFormat="1">
      <c r="E105" s="492"/>
      <c r="F105" s="492"/>
      <c r="G105" s="492"/>
      <c r="H105" s="492"/>
      <c r="I105" s="492"/>
      <c r="J105" s="492"/>
      <c r="K105" s="492"/>
      <c r="L105" s="492"/>
      <c r="M105" s="492"/>
      <c r="N105" s="742"/>
      <c r="O105" s="501"/>
      <c r="P105" s="501"/>
    </row>
    <row r="106" spans="5:16" s="741" customFormat="1">
      <c r="E106" s="747"/>
      <c r="F106" s="747"/>
      <c r="G106" s="747"/>
      <c r="H106" s="747"/>
      <c r="I106" s="747"/>
      <c r="J106" s="747"/>
      <c r="K106" s="747"/>
      <c r="L106" s="747"/>
      <c r="M106" s="747"/>
      <c r="N106" s="740"/>
      <c r="O106" s="501"/>
      <c r="P106" s="501"/>
    </row>
    <row r="107" spans="5:16" s="741" customFormat="1">
      <c r="E107" s="492"/>
      <c r="F107" s="492"/>
      <c r="G107" s="492"/>
      <c r="H107" s="492"/>
      <c r="I107" s="492"/>
      <c r="J107" s="492"/>
      <c r="K107" s="492"/>
      <c r="L107" s="492"/>
      <c r="M107" s="492"/>
      <c r="N107" s="742"/>
      <c r="O107" s="501"/>
      <c r="P107" s="501"/>
    </row>
    <row r="108" spans="5:16" s="741" customFormat="1">
      <c r="E108" s="803"/>
      <c r="F108" s="803"/>
      <c r="G108" s="803"/>
      <c r="H108" s="803"/>
      <c r="I108" s="803"/>
      <c r="J108" s="803"/>
      <c r="K108" s="803"/>
      <c r="L108" s="803"/>
      <c r="M108" s="803"/>
      <c r="N108" s="501"/>
      <c r="O108" s="501"/>
      <c r="P108" s="501"/>
    </row>
    <row r="109" spans="5:16" s="741" customFormat="1">
      <c r="E109" s="747"/>
      <c r="F109" s="747"/>
      <c r="G109" s="747"/>
      <c r="H109" s="747"/>
      <c r="I109" s="747"/>
      <c r="J109" s="747"/>
      <c r="K109" s="747"/>
      <c r="L109" s="747"/>
      <c r="M109" s="747"/>
      <c r="N109" s="740"/>
      <c r="O109" s="501"/>
      <c r="P109" s="501"/>
    </row>
    <row r="110" spans="5:16" s="741" customFormat="1">
      <c r="E110" s="492"/>
      <c r="F110" s="492"/>
      <c r="G110" s="492"/>
      <c r="H110" s="492"/>
      <c r="I110" s="492"/>
      <c r="J110" s="492"/>
      <c r="K110" s="492"/>
      <c r="L110" s="492"/>
      <c r="M110" s="492"/>
      <c r="N110" s="742"/>
      <c r="O110" s="501"/>
      <c r="P110" s="501"/>
    </row>
    <row r="111" spans="5:16" s="741" customFormat="1">
      <c r="E111" s="492"/>
      <c r="F111" s="492"/>
      <c r="G111" s="492"/>
      <c r="H111" s="492"/>
      <c r="I111" s="492"/>
      <c r="J111" s="492"/>
      <c r="K111" s="492"/>
      <c r="L111" s="492"/>
      <c r="M111" s="492"/>
      <c r="N111" s="742"/>
      <c r="O111" s="501"/>
      <c r="P111" s="501"/>
    </row>
    <row r="112" spans="5:16" s="741" customFormat="1">
      <c r="E112" s="747"/>
      <c r="F112" s="747"/>
      <c r="G112" s="747"/>
      <c r="H112" s="747"/>
      <c r="I112" s="747"/>
      <c r="J112" s="747"/>
      <c r="K112" s="747"/>
      <c r="L112" s="747"/>
      <c r="M112" s="747"/>
      <c r="N112" s="740"/>
      <c r="O112" s="501"/>
      <c r="P112" s="501"/>
    </row>
    <row r="113" spans="5:16" s="741" customFormat="1">
      <c r="E113" s="749"/>
      <c r="F113" s="749"/>
      <c r="G113" s="749"/>
      <c r="H113" s="749"/>
      <c r="I113" s="749"/>
      <c r="J113" s="749"/>
      <c r="K113" s="749"/>
      <c r="L113" s="749"/>
      <c r="M113" s="749"/>
      <c r="N113" s="501"/>
      <c r="O113" s="501"/>
      <c r="P113" s="501"/>
    </row>
    <row r="114" spans="5:16" s="741" customFormat="1">
      <c r="E114" s="749"/>
      <c r="F114" s="749"/>
      <c r="G114" s="749"/>
      <c r="H114" s="749"/>
      <c r="I114" s="749"/>
      <c r="J114" s="749"/>
      <c r="K114" s="749"/>
      <c r="L114" s="749"/>
      <c r="M114" s="749"/>
      <c r="N114" s="501"/>
      <c r="O114" s="501"/>
      <c r="P114" s="501"/>
    </row>
    <row r="115" spans="5:16" s="741" customFormat="1">
      <c r="E115" s="749"/>
      <c r="F115" s="749"/>
      <c r="G115" s="749"/>
      <c r="H115" s="749"/>
      <c r="I115" s="749"/>
      <c r="J115" s="749"/>
      <c r="K115" s="749"/>
      <c r="L115" s="749"/>
      <c r="M115" s="749"/>
      <c r="N115" s="749"/>
      <c r="O115" s="501"/>
      <c r="P115" s="501"/>
    </row>
    <row r="116" spans="5:16" s="741" customFormat="1">
      <c r="E116" s="749"/>
      <c r="F116" s="749"/>
      <c r="G116" s="749"/>
      <c r="H116" s="749"/>
      <c r="I116" s="749"/>
      <c r="J116" s="749"/>
      <c r="K116" s="749"/>
      <c r="L116" s="749"/>
      <c r="M116" s="749"/>
      <c r="N116" s="749"/>
      <c r="O116" s="501"/>
      <c r="P116" s="501"/>
    </row>
    <row r="117" spans="5:16" s="741" customFormat="1">
      <c r="E117" s="749"/>
      <c r="F117" s="749"/>
      <c r="G117" s="749"/>
      <c r="H117" s="749"/>
      <c r="I117" s="749"/>
      <c r="J117" s="749"/>
      <c r="K117" s="749"/>
      <c r="L117" s="749"/>
      <c r="M117" s="749"/>
      <c r="N117" s="749"/>
      <c r="O117" s="501"/>
      <c r="P117" s="501"/>
    </row>
    <row r="118" spans="5:16" s="741" customFormat="1">
      <c r="E118" s="749"/>
      <c r="F118" s="749"/>
      <c r="G118" s="749"/>
      <c r="H118" s="749"/>
      <c r="I118" s="749"/>
      <c r="J118" s="749"/>
      <c r="K118" s="749"/>
      <c r="L118" s="749"/>
      <c r="M118" s="749"/>
      <c r="N118" s="749"/>
      <c r="O118" s="501"/>
      <c r="P118" s="501"/>
    </row>
    <row r="119" spans="5:16" s="741" customFormat="1">
      <c r="E119" s="749"/>
      <c r="F119" s="749"/>
      <c r="G119" s="749"/>
      <c r="H119" s="749"/>
      <c r="I119" s="749"/>
      <c r="J119" s="749"/>
      <c r="K119" s="749"/>
      <c r="L119" s="749"/>
      <c r="M119" s="749"/>
      <c r="N119" s="749"/>
      <c r="O119" s="501"/>
      <c r="P119" s="501"/>
    </row>
    <row r="120" spans="5:16" s="741" customFormat="1">
      <c r="E120" s="749"/>
      <c r="F120" s="749"/>
      <c r="G120" s="749"/>
      <c r="H120" s="749"/>
      <c r="I120" s="749"/>
      <c r="J120" s="749"/>
      <c r="K120" s="749"/>
      <c r="L120" s="749"/>
      <c r="M120" s="749"/>
      <c r="N120" s="749"/>
      <c r="O120" s="501"/>
      <c r="P120" s="501"/>
    </row>
    <row r="121" spans="5:16" s="741" customFormat="1">
      <c r="E121" s="749"/>
      <c r="F121" s="749"/>
      <c r="G121" s="749"/>
      <c r="H121" s="749"/>
      <c r="I121" s="749"/>
      <c r="J121" s="749"/>
      <c r="K121" s="749"/>
      <c r="L121" s="749"/>
      <c r="M121" s="749"/>
      <c r="N121" s="749"/>
      <c r="O121" s="501"/>
      <c r="P121" s="501"/>
    </row>
    <row r="122" spans="5:16" s="741" customFormat="1">
      <c r="E122" s="749"/>
      <c r="F122" s="749"/>
      <c r="G122" s="749"/>
      <c r="H122" s="749"/>
      <c r="I122" s="749"/>
      <c r="J122" s="749"/>
      <c r="K122" s="749"/>
      <c r="L122" s="749"/>
      <c r="M122" s="749"/>
      <c r="N122" s="749"/>
      <c r="O122" s="501"/>
      <c r="P122" s="501"/>
    </row>
    <row r="123" spans="5:16" s="741" customFormat="1">
      <c r="E123" s="749"/>
      <c r="F123" s="749"/>
      <c r="G123" s="749"/>
      <c r="H123" s="749"/>
      <c r="I123" s="749"/>
      <c r="J123" s="749"/>
      <c r="K123" s="749"/>
      <c r="L123" s="749"/>
      <c r="M123" s="749"/>
      <c r="N123" s="749"/>
      <c r="O123" s="501"/>
      <c r="P123" s="501"/>
    </row>
    <row r="124" spans="5:16" s="741" customFormat="1">
      <c r="E124" s="749"/>
      <c r="F124" s="749"/>
      <c r="G124" s="749"/>
      <c r="H124" s="749"/>
      <c r="I124" s="749"/>
      <c r="J124" s="749"/>
      <c r="K124" s="749"/>
      <c r="L124" s="749"/>
      <c r="M124" s="749"/>
      <c r="N124" s="749"/>
      <c r="O124" s="501"/>
      <c r="P124" s="501"/>
    </row>
    <row r="125" spans="5:16" s="741" customFormat="1">
      <c r="E125" s="749"/>
      <c r="F125" s="749"/>
      <c r="G125" s="749"/>
      <c r="H125" s="749"/>
      <c r="I125" s="749"/>
      <c r="J125" s="749"/>
      <c r="K125" s="749"/>
      <c r="L125" s="749"/>
      <c r="M125" s="749"/>
      <c r="N125" s="749"/>
      <c r="O125" s="501"/>
      <c r="P125" s="501"/>
    </row>
    <row r="126" spans="5:16" s="741" customFormat="1">
      <c r="E126" s="749"/>
      <c r="F126" s="749"/>
      <c r="G126" s="749"/>
      <c r="H126" s="749"/>
      <c r="I126" s="749"/>
      <c r="J126" s="749"/>
      <c r="K126" s="749"/>
      <c r="L126" s="749"/>
      <c r="M126" s="749"/>
      <c r="N126" s="749"/>
      <c r="O126" s="501"/>
      <c r="P126" s="501"/>
    </row>
    <row r="127" spans="5:16" s="741" customFormat="1">
      <c r="E127" s="749"/>
      <c r="F127" s="749"/>
      <c r="G127" s="749"/>
      <c r="H127" s="749"/>
      <c r="I127" s="749"/>
      <c r="J127" s="749"/>
      <c r="K127" s="749"/>
      <c r="L127" s="749"/>
      <c r="M127" s="749"/>
      <c r="N127" s="749"/>
      <c r="O127" s="501"/>
      <c r="P127" s="501"/>
    </row>
    <row r="128" spans="5:16" s="741" customFormat="1">
      <c r="E128" s="749"/>
      <c r="F128" s="749"/>
      <c r="G128" s="749"/>
      <c r="H128" s="749"/>
      <c r="I128" s="749"/>
      <c r="J128" s="749"/>
      <c r="K128" s="749"/>
      <c r="L128" s="749"/>
      <c r="M128" s="749"/>
      <c r="N128" s="749"/>
      <c r="O128" s="501"/>
      <c r="P128" s="501"/>
    </row>
    <row r="129" spans="5:16" s="741" customFormat="1">
      <c r="E129" s="749"/>
      <c r="F129" s="749"/>
      <c r="G129" s="749"/>
      <c r="H129" s="749"/>
      <c r="I129" s="749"/>
      <c r="J129" s="749"/>
      <c r="K129" s="749"/>
      <c r="L129" s="749"/>
      <c r="M129" s="749"/>
      <c r="N129" s="749"/>
      <c r="O129" s="501"/>
      <c r="P129" s="501"/>
    </row>
    <row r="130" spans="5:16" s="741" customFormat="1">
      <c r="E130" s="749"/>
      <c r="F130" s="749"/>
      <c r="G130" s="749"/>
      <c r="H130" s="749"/>
      <c r="I130" s="749"/>
      <c r="J130" s="749"/>
      <c r="K130" s="749"/>
      <c r="L130" s="749"/>
      <c r="M130" s="749"/>
      <c r="N130" s="749"/>
      <c r="O130" s="501"/>
      <c r="P130" s="501"/>
    </row>
    <row r="131" spans="5:16" s="741" customFormat="1">
      <c r="E131" s="749"/>
      <c r="F131" s="749"/>
      <c r="G131" s="749"/>
      <c r="H131" s="749"/>
      <c r="I131" s="749"/>
      <c r="J131" s="749"/>
      <c r="K131" s="749"/>
      <c r="L131" s="749"/>
      <c r="M131" s="749"/>
      <c r="N131" s="749"/>
      <c r="O131" s="501"/>
      <c r="P131" s="501"/>
    </row>
    <row r="132" spans="5:16" s="741" customFormat="1">
      <c r="E132" s="749"/>
      <c r="F132" s="749"/>
      <c r="G132" s="749"/>
      <c r="H132" s="749"/>
      <c r="I132" s="749"/>
      <c r="J132" s="749"/>
      <c r="K132" s="749"/>
      <c r="L132" s="749"/>
      <c r="M132" s="749"/>
      <c r="N132" s="749"/>
      <c r="O132" s="501"/>
      <c r="P132" s="501"/>
    </row>
    <row r="133" spans="5:16" s="741" customFormat="1">
      <c r="E133" s="749"/>
      <c r="F133" s="749"/>
      <c r="G133" s="749"/>
      <c r="H133" s="749"/>
      <c r="I133" s="749"/>
      <c r="J133" s="749"/>
      <c r="K133" s="749"/>
      <c r="L133" s="749"/>
      <c r="M133" s="749"/>
      <c r="N133" s="749"/>
      <c r="O133" s="501"/>
      <c r="P133" s="501"/>
    </row>
    <row r="134" spans="5:16" s="741" customFormat="1">
      <c r="E134" s="749"/>
      <c r="F134" s="749"/>
      <c r="G134" s="749"/>
      <c r="H134" s="749"/>
      <c r="I134" s="749"/>
      <c r="J134" s="749"/>
      <c r="K134" s="749"/>
      <c r="L134" s="749"/>
      <c r="M134" s="749"/>
      <c r="N134" s="749"/>
      <c r="O134" s="501"/>
      <c r="P134" s="501"/>
    </row>
    <row r="135" spans="5:16" s="741" customFormat="1">
      <c r="E135" s="749"/>
      <c r="F135" s="749"/>
      <c r="G135" s="749"/>
      <c r="H135" s="749"/>
      <c r="I135" s="749"/>
      <c r="J135" s="749"/>
      <c r="K135" s="749"/>
      <c r="L135" s="749"/>
      <c r="M135" s="749"/>
      <c r="N135" s="749"/>
      <c r="O135" s="501"/>
      <c r="P135" s="501"/>
    </row>
    <row r="136" spans="5:16" s="741" customFormat="1">
      <c r="E136" s="749"/>
      <c r="F136" s="749"/>
      <c r="G136" s="749"/>
      <c r="H136" s="749"/>
      <c r="I136" s="749"/>
      <c r="J136" s="749"/>
      <c r="K136" s="749"/>
      <c r="L136" s="749"/>
      <c r="M136" s="749"/>
      <c r="N136" s="749"/>
      <c r="O136" s="501"/>
      <c r="P136" s="501"/>
    </row>
    <row r="137" spans="5:16" s="741" customFormat="1">
      <c r="E137" s="749"/>
      <c r="F137" s="749"/>
      <c r="G137" s="749"/>
      <c r="H137" s="749"/>
      <c r="I137" s="749"/>
      <c r="J137" s="749"/>
      <c r="K137" s="749"/>
      <c r="L137" s="749"/>
      <c r="M137" s="749"/>
      <c r="N137" s="749"/>
      <c r="O137" s="501"/>
      <c r="P137" s="501"/>
    </row>
    <row r="138" spans="5:16" s="741" customFormat="1">
      <c r="E138" s="749"/>
      <c r="F138" s="749"/>
      <c r="G138" s="749"/>
      <c r="H138" s="749"/>
      <c r="I138" s="749"/>
      <c r="J138" s="749"/>
      <c r="K138" s="749"/>
      <c r="L138" s="749"/>
      <c r="M138" s="749"/>
      <c r="N138" s="749"/>
      <c r="O138" s="501"/>
      <c r="P138" s="501"/>
    </row>
    <row r="139" spans="5:16" s="741" customFormat="1">
      <c r="E139" s="749"/>
      <c r="F139" s="749"/>
      <c r="G139" s="749"/>
      <c r="H139" s="749"/>
      <c r="I139" s="749"/>
      <c r="J139" s="749"/>
      <c r="K139" s="749"/>
      <c r="L139" s="749"/>
      <c r="M139" s="749"/>
      <c r="N139" s="749"/>
      <c r="O139" s="501"/>
      <c r="P139" s="501"/>
    </row>
    <row r="140" spans="5:16" s="741" customFormat="1">
      <c r="E140" s="749"/>
      <c r="F140" s="749"/>
      <c r="G140" s="749"/>
      <c r="H140" s="749"/>
      <c r="I140" s="749"/>
      <c r="J140" s="749"/>
      <c r="K140" s="749"/>
      <c r="L140" s="749"/>
      <c r="M140" s="749"/>
      <c r="N140" s="749"/>
      <c r="O140" s="501"/>
      <c r="P140" s="501"/>
    </row>
    <row r="141" spans="5:16" s="741" customFormat="1">
      <c r="E141" s="749"/>
      <c r="F141" s="749"/>
      <c r="G141" s="749"/>
      <c r="H141" s="749"/>
      <c r="I141" s="749"/>
      <c r="J141" s="749"/>
      <c r="K141" s="749"/>
      <c r="L141" s="749"/>
      <c r="M141" s="749"/>
      <c r="N141" s="749"/>
      <c r="O141" s="501"/>
      <c r="P141" s="501"/>
    </row>
    <row r="142" spans="5:16" s="741" customFormat="1">
      <c r="E142" s="749"/>
      <c r="F142" s="749"/>
      <c r="G142" s="749"/>
      <c r="H142" s="749"/>
      <c r="I142" s="749"/>
      <c r="J142" s="749"/>
      <c r="K142" s="749"/>
      <c r="L142" s="749"/>
      <c r="M142" s="749"/>
      <c r="N142" s="749"/>
      <c r="O142" s="501"/>
      <c r="P142" s="501"/>
    </row>
    <row r="143" spans="5:16" s="741" customFormat="1">
      <c r="E143" s="749"/>
      <c r="F143" s="749"/>
      <c r="G143" s="749"/>
      <c r="H143" s="749"/>
      <c r="I143" s="749"/>
      <c r="J143" s="749"/>
      <c r="K143" s="749"/>
      <c r="L143" s="749"/>
      <c r="M143" s="749"/>
      <c r="N143" s="749"/>
      <c r="O143" s="501"/>
      <c r="P143" s="501"/>
    </row>
    <row r="144" spans="5:16" s="741" customFormat="1">
      <c r="E144" s="749"/>
      <c r="F144" s="749"/>
      <c r="G144" s="749"/>
      <c r="H144" s="749"/>
      <c r="I144" s="749"/>
      <c r="J144" s="749"/>
      <c r="K144" s="749"/>
      <c r="L144" s="749"/>
      <c r="M144" s="749"/>
      <c r="N144" s="749"/>
      <c r="O144" s="501"/>
      <c r="P144" s="501"/>
    </row>
    <row r="145" spans="5:16" s="741" customFormat="1">
      <c r="E145" s="749"/>
      <c r="F145" s="749"/>
      <c r="G145" s="749"/>
      <c r="H145" s="749"/>
      <c r="I145" s="749"/>
      <c r="J145" s="749"/>
      <c r="K145" s="749"/>
      <c r="L145" s="749"/>
      <c r="M145" s="749"/>
      <c r="N145" s="749"/>
      <c r="O145" s="501"/>
      <c r="P145" s="501"/>
    </row>
    <row r="146" spans="5:16" s="741" customFormat="1">
      <c r="E146" s="749"/>
      <c r="F146" s="749"/>
      <c r="G146" s="749"/>
      <c r="H146" s="749"/>
      <c r="I146" s="749"/>
      <c r="J146" s="749"/>
      <c r="K146" s="749"/>
      <c r="L146" s="749"/>
      <c r="M146" s="749"/>
      <c r="N146" s="749"/>
      <c r="O146" s="501"/>
      <c r="P146" s="501"/>
    </row>
    <row r="147" spans="5:16" s="741" customFormat="1">
      <c r="E147" s="749"/>
      <c r="F147" s="749"/>
      <c r="G147" s="749"/>
      <c r="H147" s="749"/>
      <c r="I147" s="749"/>
      <c r="J147" s="749"/>
      <c r="K147" s="749"/>
      <c r="L147" s="749"/>
      <c r="M147" s="749"/>
      <c r="N147" s="749"/>
      <c r="O147" s="501"/>
      <c r="P147" s="501"/>
    </row>
    <row r="148" spans="5:16" s="741" customFormat="1">
      <c r="E148" s="749"/>
      <c r="F148" s="749"/>
      <c r="G148" s="749"/>
      <c r="H148" s="749"/>
      <c r="I148" s="749"/>
      <c r="J148" s="749"/>
      <c r="K148" s="749"/>
      <c r="L148" s="749"/>
      <c r="M148" s="749"/>
      <c r="N148" s="749"/>
      <c r="O148" s="501"/>
      <c r="P148" s="501"/>
    </row>
    <row r="149" spans="5:16" s="741" customFormat="1">
      <c r="E149" s="749"/>
      <c r="F149" s="749"/>
      <c r="G149" s="749"/>
      <c r="H149" s="749"/>
      <c r="I149" s="749"/>
      <c r="J149" s="749"/>
      <c r="K149" s="749"/>
      <c r="L149" s="749"/>
      <c r="M149" s="749"/>
      <c r="N149" s="749"/>
      <c r="O149" s="501"/>
      <c r="P149" s="501"/>
    </row>
    <row r="150" spans="5:16" s="741" customFormat="1">
      <c r="E150" s="749"/>
      <c r="F150" s="749"/>
      <c r="G150" s="749"/>
      <c r="H150" s="749"/>
      <c r="I150" s="749"/>
      <c r="J150" s="749"/>
      <c r="K150" s="749"/>
      <c r="L150" s="749"/>
      <c r="M150" s="749"/>
      <c r="N150" s="749"/>
      <c r="O150" s="501"/>
      <c r="P150" s="501"/>
    </row>
    <row r="151" spans="5:16" s="741" customFormat="1">
      <c r="E151" s="749"/>
      <c r="F151" s="749"/>
      <c r="G151" s="749"/>
      <c r="H151" s="749"/>
      <c r="I151" s="749"/>
      <c r="J151" s="749"/>
      <c r="K151" s="749"/>
      <c r="L151" s="749"/>
      <c r="M151" s="749"/>
      <c r="N151" s="749"/>
      <c r="O151" s="501"/>
      <c r="P151" s="501"/>
    </row>
    <row r="152" spans="5:16" s="741" customFormat="1">
      <c r="E152" s="749"/>
      <c r="F152" s="749"/>
      <c r="G152" s="749"/>
      <c r="H152" s="749"/>
      <c r="I152" s="749"/>
      <c r="J152" s="749"/>
      <c r="K152" s="749"/>
      <c r="L152" s="749"/>
      <c r="M152" s="749"/>
      <c r="N152" s="749"/>
      <c r="O152" s="501"/>
      <c r="P152" s="501"/>
    </row>
    <row r="153" spans="5:16" s="741" customFormat="1">
      <c r="E153" s="749"/>
      <c r="F153" s="749"/>
      <c r="G153" s="749"/>
      <c r="H153" s="749"/>
      <c r="I153" s="749"/>
      <c r="J153" s="749"/>
      <c r="K153" s="749"/>
      <c r="L153" s="749"/>
      <c r="M153" s="749"/>
      <c r="N153" s="749"/>
      <c r="O153" s="501"/>
      <c r="P153" s="501"/>
    </row>
    <row r="154" spans="5:16" s="741" customFormat="1">
      <c r="E154" s="749"/>
      <c r="F154" s="749"/>
      <c r="G154" s="749"/>
      <c r="H154" s="749"/>
      <c r="I154" s="749"/>
      <c r="J154" s="749"/>
      <c r="K154" s="749"/>
      <c r="L154" s="749"/>
      <c r="M154" s="749"/>
      <c r="N154" s="749"/>
      <c r="O154" s="501"/>
      <c r="P154" s="501"/>
    </row>
    <row r="155" spans="5:16" s="741" customFormat="1">
      <c r="E155" s="749"/>
      <c r="F155" s="749"/>
      <c r="G155" s="749"/>
      <c r="H155" s="749"/>
      <c r="I155" s="749"/>
      <c r="J155" s="749"/>
      <c r="K155" s="749"/>
      <c r="L155" s="749"/>
      <c r="M155" s="749"/>
      <c r="N155" s="749"/>
      <c r="O155" s="501"/>
      <c r="P155" s="501"/>
    </row>
    <row r="156" spans="5:16" s="741" customFormat="1">
      <c r="E156" s="749"/>
      <c r="F156" s="749"/>
      <c r="G156" s="749"/>
      <c r="H156" s="749"/>
      <c r="I156" s="749"/>
      <c r="J156" s="749"/>
      <c r="K156" s="749"/>
      <c r="L156" s="749"/>
      <c r="M156" s="749"/>
      <c r="N156" s="749"/>
      <c r="O156" s="501"/>
      <c r="P156" s="501"/>
    </row>
    <row r="157" spans="5:16" s="741" customFormat="1">
      <c r="E157" s="749"/>
      <c r="F157" s="749"/>
      <c r="G157" s="749"/>
      <c r="H157" s="749"/>
      <c r="I157" s="749"/>
      <c r="J157" s="749"/>
      <c r="K157" s="749"/>
      <c r="L157" s="749"/>
      <c r="M157" s="749"/>
      <c r="N157" s="749"/>
      <c r="O157" s="501"/>
      <c r="P157" s="501"/>
    </row>
    <row r="158" spans="5:16" s="741" customFormat="1">
      <c r="E158" s="749"/>
      <c r="F158" s="749"/>
      <c r="G158" s="749"/>
      <c r="H158" s="749"/>
      <c r="I158" s="749"/>
      <c r="J158" s="749"/>
      <c r="K158" s="749"/>
      <c r="L158" s="749"/>
      <c r="M158" s="749"/>
      <c r="N158" s="749"/>
      <c r="O158" s="501"/>
      <c r="P158" s="501"/>
    </row>
    <row r="159" spans="5:16" s="741" customFormat="1">
      <c r="E159" s="749"/>
      <c r="F159" s="749"/>
      <c r="G159" s="749"/>
      <c r="H159" s="749"/>
      <c r="I159" s="749"/>
      <c r="J159" s="749"/>
      <c r="K159" s="749"/>
      <c r="L159" s="749"/>
      <c r="M159" s="749"/>
      <c r="N159" s="749"/>
      <c r="O159" s="501"/>
      <c r="P159" s="501"/>
    </row>
    <row r="160" spans="5:16" s="741" customFormat="1">
      <c r="E160" s="749"/>
      <c r="F160" s="749"/>
      <c r="G160" s="749"/>
      <c r="H160" s="749"/>
      <c r="I160" s="749"/>
      <c r="J160" s="749"/>
      <c r="K160" s="749"/>
      <c r="L160" s="749"/>
      <c r="M160" s="749"/>
      <c r="N160" s="749"/>
      <c r="O160" s="501"/>
      <c r="P160" s="501"/>
    </row>
    <row r="161" spans="5:16" s="741" customFormat="1">
      <c r="E161" s="501"/>
      <c r="F161" s="501"/>
      <c r="G161" s="501"/>
      <c r="H161" s="501"/>
      <c r="I161" s="501"/>
      <c r="J161" s="501"/>
      <c r="K161" s="501"/>
      <c r="L161" s="501"/>
      <c r="M161" s="501"/>
      <c r="N161" s="501"/>
      <c r="O161" s="501"/>
      <c r="P161" s="501"/>
    </row>
    <row r="162" spans="5:16" s="741" customFormat="1">
      <c r="E162" s="501"/>
      <c r="F162" s="501"/>
      <c r="G162" s="501"/>
      <c r="H162" s="501"/>
      <c r="I162" s="501"/>
      <c r="J162" s="501"/>
      <c r="K162" s="501"/>
      <c r="L162" s="501"/>
      <c r="M162" s="501"/>
      <c r="N162" s="501"/>
      <c r="O162" s="501"/>
      <c r="P162" s="501"/>
    </row>
    <row r="163" spans="5:16" s="741" customFormat="1">
      <c r="E163" s="501"/>
      <c r="F163" s="501"/>
      <c r="G163" s="501"/>
      <c r="H163" s="501"/>
      <c r="I163" s="501"/>
      <c r="J163" s="501"/>
      <c r="K163" s="501"/>
      <c r="L163" s="501"/>
      <c r="M163" s="501"/>
      <c r="N163" s="501"/>
      <c r="O163" s="501"/>
      <c r="P163" s="501"/>
    </row>
    <row r="164" spans="5:16" s="741" customFormat="1">
      <c r="E164" s="501"/>
      <c r="F164" s="501"/>
      <c r="G164" s="501"/>
      <c r="H164" s="501"/>
      <c r="I164" s="501"/>
      <c r="J164" s="501"/>
      <c r="K164" s="501"/>
      <c r="L164" s="501"/>
      <c r="M164" s="501"/>
      <c r="N164" s="501"/>
      <c r="O164" s="501"/>
      <c r="P164" s="501"/>
    </row>
    <row r="165" spans="5:16" s="741" customFormat="1">
      <c r="E165" s="501"/>
      <c r="F165" s="501"/>
      <c r="G165" s="501"/>
      <c r="H165" s="501"/>
      <c r="I165" s="501"/>
      <c r="J165" s="501"/>
      <c r="K165" s="501"/>
      <c r="L165" s="501"/>
      <c r="M165" s="501"/>
      <c r="N165" s="501"/>
      <c r="O165" s="501"/>
      <c r="P165" s="501"/>
    </row>
    <row r="166" spans="5:16" s="741" customFormat="1">
      <c r="E166" s="501"/>
      <c r="F166" s="501"/>
      <c r="G166" s="501"/>
      <c r="H166" s="501"/>
      <c r="I166" s="501"/>
      <c r="J166" s="501"/>
      <c r="K166" s="501"/>
      <c r="L166" s="501"/>
      <c r="M166" s="501"/>
      <c r="N166" s="501"/>
      <c r="O166" s="501"/>
      <c r="P166" s="501"/>
    </row>
    <row r="167" spans="5:16" s="741" customFormat="1">
      <c r="E167" s="501"/>
      <c r="F167" s="501"/>
      <c r="G167" s="501"/>
      <c r="H167" s="501"/>
      <c r="I167" s="501"/>
      <c r="J167" s="501"/>
      <c r="K167" s="501"/>
      <c r="L167" s="501"/>
      <c r="M167" s="501"/>
      <c r="N167" s="501"/>
      <c r="O167" s="501"/>
      <c r="P167" s="501"/>
    </row>
    <row r="168" spans="5:16" s="741" customFormat="1">
      <c r="E168" s="501"/>
      <c r="F168" s="501"/>
      <c r="G168" s="501"/>
      <c r="H168" s="501"/>
      <c r="I168" s="501"/>
      <c r="J168" s="501"/>
      <c r="K168" s="501"/>
      <c r="L168" s="501"/>
      <c r="M168" s="501"/>
      <c r="N168" s="501"/>
      <c r="O168" s="501"/>
      <c r="P168" s="501"/>
    </row>
    <row r="169" spans="5:16" s="741" customFormat="1">
      <c r="E169" s="501"/>
      <c r="F169" s="501"/>
      <c r="G169" s="501"/>
      <c r="H169" s="501"/>
      <c r="I169" s="501"/>
      <c r="J169" s="501"/>
      <c r="K169" s="501"/>
      <c r="L169" s="501"/>
      <c r="M169" s="501"/>
      <c r="N169" s="501"/>
      <c r="O169" s="501"/>
      <c r="P169" s="501"/>
    </row>
    <row r="170" spans="5:16" s="741" customFormat="1">
      <c r="E170" s="501"/>
      <c r="F170" s="501"/>
      <c r="G170" s="501"/>
      <c r="H170" s="501"/>
      <c r="I170" s="501"/>
      <c r="J170" s="501"/>
      <c r="K170" s="501"/>
      <c r="L170" s="501"/>
      <c r="M170" s="501"/>
      <c r="N170" s="501"/>
      <c r="O170" s="501"/>
      <c r="P170" s="501"/>
    </row>
    <row r="171" spans="5:16" s="741" customFormat="1">
      <c r="E171" s="501"/>
      <c r="F171" s="501"/>
      <c r="G171" s="501"/>
      <c r="H171" s="501"/>
      <c r="I171" s="501"/>
      <c r="J171" s="501"/>
      <c r="K171" s="501"/>
      <c r="L171" s="501"/>
      <c r="M171" s="501"/>
      <c r="N171" s="501"/>
      <c r="O171" s="501"/>
      <c r="P171" s="501"/>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98"/>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2.7265625" style="40" customWidth="1"/>
    <col min="2" max="2" width="60.26953125" style="86" customWidth="1"/>
    <col min="3" max="6" width="9.7265625" style="40" customWidth="1"/>
    <col min="7" max="14" width="9.7265625" style="274" customWidth="1"/>
    <col min="15" max="15" width="1.7265625" style="40" customWidth="1"/>
    <col min="16" max="16384" width="9.26953125" style="40"/>
  </cols>
  <sheetData>
    <row r="1" spans="1:19" ht="15" customHeight="1">
      <c r="A1" s="1091" t="s">
        <v>64</v>
      </c>
      <c r="B1" s="1091"/>
      <c r="C1" s="1091"/>
      <c r="D1" s="1091"/>
      <c r="E1" s="1091"/>
      <c r="F1" s="1091"/>
      <c r="G1" s="1091"/>
      <c r="H1" s="1091"/>
      <c r="I1" s="1091"/>
      <c r="J1" s="1091"/>
      <c r="K1" s="1091"/>
      <c r="L1" s="1091"/>
      <c r="M1" s="1091"/>
      <c r="N1" s="1091"/>
      <c r="O1" s="1091"/>
    </row>
    <row r="2" spans="1:19" ht="15" customHeight="1">
      <c r="A2" s="1091" t="s">
        <v>100</v>
      </c>
      <c r="B2" s="1091"/>
      <c r="C2" s="1091"/>
      <c r="D2" s="1091"/>
      <c r="E2" s="1091"/>
      <c r="F2" s="1091"/>
      <c r="G2" s="1091"/>
      <c r="H2" s="1091"/>
      <c r="I2" s="1091"/>
      <c r="J2" s="1091"/>
      <c r="K2" s="1091"/>
      <c r="L2" s="1091"/>
      <c r="M2" s="1091"/>
      <c r="N2" s="1091"/>
      <c r="O2" s="1091"/>
    </row>
    <row r="3" spans="1:19" ht="15" customHeight="1">
      <c r="A3" s="1091" t="s">
        <v>45</v>
      </c>
      <c r="B3" s="1091"/>
      <c r="C3" s="1091"/>
      <c r="D3" s="1091"/>
      <c r="E3" s="1091"/>
      <c r="F3" s="1091"/>
      <c r="G3" s="1091"/>
      <c r="H3" s="1091"/>
      <c r="I3" s="1091"/>
      <c r="J3" s="1091"/>
      <c r="K3" s="1091"/>
      <c r="L3" s="1091"/>
      <c r="M3" s="1091"/>
      <c r="N3" s="1091"/>
      <c r="O3" s="1091"/>
    </row>
    <row r="6" spans="1:19" ht="15.75" customHeight="1">
      <c r="B6" s="87"/>
      <c r="C6" s="80" t="s">
        <v>5</v>
      </c>
      <c r="D6" s="80" t="s">
        <v>6</v>
      </c>
      <c r="E6" s="80" t="s">
        <v>3</v>
      </c>
      <c r="F6" s="80" t="s">
        <v>4</v>
      </c>
      <c r="G6" s="80" t="s">
        <v>5</v>
      </c>
      <c r="H6" s="80" t="s">
        <v>6</v>
      </c>
      <c r="I6" s="80" t="s">
        <v>3</v>
      </c>
      <c r="J6" s="80" t="s">
        <v>4</v>
      </c>
      <c r="K6" s="80" t="s">
        <v>5</v>
      </c>
      <c r="L6" s="80" t="s">
        <v>6</v>
      </c>
      <c r="M6" s="80" t="s">
        <v>3</v>
      </c>
      <c r="N6" s="80" t="s">
        <v>4</v>
      </c>
    </row>
    <row r="7" spans="1:19" ht="12" thickBot="1">
      <c r="B7" s="37"/>
      <c r="C7" s="80" t="s">
        <v>120</v>
      </c>
      <c r="D7" s="80" t="s">
        <v>120</v>
      </c>
      <c r="E7" s="80" t="s">
        <v>126</v>
      </c>
      <c r="F7" s="80" t="s">
        <v>126</v>
      </c>
      <c r="G7" s="80" t="s">
        <v>126</v>
      </c>
      <c r="H7" s="80" t="s">
        <v>126</v>
      </c>
      <c r="I7" s="80" t="s">
        <v>227</v>
      </c>
      <c r="J7" s="80" t="s">
        <v>227</v>
      </c>
      <c r="K7" s="80" t="s">
        <v>227</v>
      </c>
      <c r="L7" s="80" t="s">
        <v>227</v>
      </c>
      <c r="M7" s="80" t="s">
        <v>325</v>
      </c>
      <c r="N7" s="80" t="s">
        <v>325</v>
      </c>
    </row>
    <row r="8" spans="1:19">
      <c r="B8" s="1014" t="s">
        <v>156</v>
      </c>
      <c r="C8" s="1015"/>
      <c r="D8" s="1015"/>
      <c r="E8" s="1015"/>
      <c r="F8" s="1015"/>
      <c r="G8" s="1015"/>
      <c r="H8" s="1015"/>
      <c r="I8" s="1015"/>
      <c r="J8" s="1015"/>
      <c r="K8" s="1015"/>
      <c r="L8" s="1015"/>
      <c r="M8" s="89"/>
      <c r="N8" s="89"/>
    </row>
    <row r="9" spans="1:19" ht="13.5">
      <c r="B9" s="1016" t="s">
        <v>136</v>
      </c>
      <c r="C9" s="1017">
        <v>629</v>
      </c>
      <c r="D9" s="1017">
        <v>724</v>
      </c>
      <c r="E9" s="1017">
        <v>926</v>
      </c>
      <c r="F9" s="1017">
        <v>1141</v>
      </c>
      <c r="G9" s="1017">
        <v>1344</v>
      </c>
      <c r="H9" s="1017">
        <v>1454</v>
      </c>
      <c r="I9" s="1017">
        <v>1386</v>
      </c>
      <c r="J9" s="1017">
        <v>1309</v>
      </c>
      <c r="K9" s="1017">
        <v>1354</v>
      </c>
      <c r="L9" s="1017">
        <v>1431</v>
      </c>
      <c r="M9" s="514">
        <v>1463</v>
      </c>
      <c r="N9" s="514">
        <v>1259</v>
      </c>
      <c r="O9" s="128"/>
    </row>
    <row r="10" spans="1:19">
      <c r="B10" s="1016" t="s">
        <v>80</v>
      </c>
      <c r="C10" s="1018">
        <v>281</v>
      </c>
      <c r="D10" s="1018">
        <v>462</v>
      </c>
      <c r="E10" s="1018">
        <v>482</v>
      </c>
      <c r="F10" s="1018">
        <v>374</v>
      </c>
      <c r="G10" s="1018">
        <v>157</v>
      </c>
      <c r="H10" s="1018">
        <v>372</v>
      </c>
      <c r="I10" s="1018">
        <v>270</v>
      </c>
      <c r="J10" s="1018">
        <v>260</v>
      </c>
      <c r="K10" s="1018">
        <v>168</v>
      </c>
      <c r="L10" s="1018">
        <v>335</v>
      </c>
      <c r="M10" s="515">
        <v>409</v>
      </c>
      <c r="N10" s="515">
        <v>278</v>
      </c>
    </row>
    <row r="11" spans="1:19" ht="13.5">
      <c r="B11" s="1016" t="s">
        <v>137</v>
      </c>
      <c r="C11" s="1019">
        <v>80</v>
      </c>
      <c r="D11" s="1019">
        <v>167</v>
      </c>
      <c r="E11" s="1019">
        <v>47</v>
      </c>
      <c r="F11" s="1019">
        <v>55</v>
      </c>
      <c r="G11" s="1019">
        <v>67</v>
      </c>
      <c r="H11" s="1019">
        <v>188</v>
      </c>
      <c r="I11" s="1019">
        <v>70</v>
      </c>
      <c r="J11" s="1019">
        <v>62</v>
      </c>
      <c r="K11" s="1019">
        <v>96</v>
      </c>
      <c r="L11" s="1019">
        <v>277</v>
      </c>
      <c r="M11" s="516">
        <v>93</v>
      </c>
      <c r="N11" s="516">
        <v>104</v>
      </c>
      <c r="O11" s="128"/>
    </row>
    <row r="12" spans="1:19" ht="12" thickBot="1">
      <c r="B12" s="1016" t="s">
        <v>157</v>
      </c>
      <c r="C12" s="1020">
        <f t="shared" ref="C12:D12" si="0">SUM(C9:C11)</f>
        <v>990</v>
      </c>
      <c r="D12" s="1020">
        <f t="shared" si="0"/>
        <v>1353</v>
      </c>
      <c r="E12" s="1020">
        <f t="shared" ref="E12:F12" si="1">SUM(E9:E11)</f>
        <v>1455</v>
      </c>
      <c r="F12" s="1020">
        <f t="shared" si="1"/>
        <v>1570</v>
      </c>
      <c r="G12" s="1020">
        <f t="shared" ref="G12:H12" si="2">SUM(G9:G11)</f>
        <v>1568</v>
      </c>
      <c r="H12" s="1020">
        <f t="shared" si="2"/>
        <v>2014</v>
      </c>
      <c r="I12" s="1020">
        <f t="shared" ref="I12:J12" si="3">SUM(I9:I11)</f>
        <v>1726</v>
      </c>
      <c r="J12" s="1020">
        <f t="shared" si="3"/>
        <v>1631</v>
      </c>
      <c r="K12" s="1020">
        <f t="shared" ref="K12:L12" si="4">SUM(K9:K11)</f>
        <v>1618</v>
      </c>
      <c r="L12" s="1020">
        <f t="shared" si="4"/>
        <v>2043</v>
      </c>
      <c r="M12" s="517">
        <f t="shared" ref="M12:N12" si="5">SUM(M9:M11)</f>
        <v>1965</v>
      </c>
      <c r="N12" s="517">
        <f t="shared" si="5"/>
        <v>1641</v>
      </c>
      <c r="O12" s="128"/>
    </row>
    <row r="13" spans="1:19" ht="12" thickTop="1">
      <c r="B13" s="1016"/>
      <c r="C13" s="1021"/>
      <c r="D13" s="1021"/>
      <c r="E13" s="1021"/>
      <c r="F13" s="1021"/>
      <c r="G13" s="1021"/>
      <c r="H13" s="1021"/>
      <c r="I13" s="1021"/>
      <c r="J13" s="1021"/>
      <c r="K13" s="1021"/>
      <c r="L13" s="1021"/>
      <c r="M13" s="518"/>
      <c r="N13" s="518"/>
      <c r="O13" s="145"/>
    </row>
    <row r="14" spans="1:19" ht="13.5">
      <c r="B14" s="1022" t="s">
        <v>168</v>
      </c>
      <c r="C14" s="1018"/>
      <c r="D14" s="1018"/>
      <c r="E14" s="1018"/>
      <c r="F14" s="1018"/>
      <c r="G14" s="1018"/>
      <c r="H14" s="1018"/>
      <c r="I14" s="1018"/>
      <c r="J14" s="1018"/>
      <c r="K14" s="1018"/>
      <c r="L14" s="1018"/>
      <c r="M14" s="515"/>
      <c r="N14" s="515"/>
      <c r="O14" s="128"/>
      <c r="Q14" s="128"/>
    </row>
    <row r="15" spans="1:19" ht="13.5">
      <c r="B15" s="1016" t="s">
        <v>136</v>
      </c>
      <c r="C15" s="1018">
        <v>68</v>
      </c>
      <c r="D15" s="1018">
        <v>56</v>
      </c>
      <c r="E15" s="1018">
        <v>-129</v>
      </c>
      <c r="F15" s="1018">
        <v>261</v>
      </c>
      <c r="G15" s="1018">
        <v>158</v>
      </c>
      <c r="H15" s="1018">
        <v>61</v>
      </c>
      <c r="I15" s="1018">
        <v>-320</v>
      </c>
      <c r="J15" s="1018">
        <v>-31</v>
      </c>
      <c r="K15" s="1018">
        <v>114</v>
      </c>
      <c r="L15" s="1018">
        <v>184</v>
      </c>
      <c r="M15" s="515">
        <v>-258</v>
      </c>
      <c r="N15" s="515">
        <v>-62</v>
      </c>
      <c r="O15" s="128"/>
      <c r="Q15" s="128"/>
      <c r="S15" s="128"/>
    </row>
    <row r="16" spans="1:19">
      <c r="B16" s="1016" t="s">
        <v>80</v>
      </c>
      <c r="C16" s="1018">
        <v>-18</v>
      </c>
      <c r="D16" s="1018">
        <v>709</v>
      </c>
      <c r="E16" s="1018">
        <v>-418</v>
      </c>
      <c r="F16" s="1018">
        <v>-222</v>
      </c>
      <c r="G16" s="1018">
        <v>-96</v>
      </c>
      <c r="H16" s="1018">
        <v>369</v>
      </c>
      <c r="I16" s="1018">
        <v>-206</v>
      </c>
      <c r="J16" s="1018">
        <v>-180</v>
      </c>
      <c r="K16" s="1018">
        <v>177</v>
      </c>
      <c r="L16" s="1018">
        <v>417</v>
      </c>
      <c r="M16" s="515">
        <v>-330</v>
      </c>
      <c r="N16" s="515">
        <v>-202</v>
      </c>
      <c r="O16" s="128"/>
      <c r="Q16" s="128"/>
      <c r="S16" s="128"/>
    </row>
    <row r="17" spans="2:19" s="274" customFormat="1" ht="13.5">
      <c r="B17" s="1016" t="s">
        <v>137</v>
      </c>
      <c r="C17" s="1023">
        <v>0</v>
      </c>
      <c r="D17" s="1023">
        <v>0</v>
      </c>
      <c r="E17" s="1023">
        <v>0</v>
      </c>
      <c r="F17" s="1023">
        <v>0</v>
      </c>
      <c r="G17" s="1023">
        <v>0</v>
      </c>
      <c r="H17" s="1018">
        <v>8</v>
      </c>
      <c r="I17" s="1018">
        <v>-4</v>
      </c>
      <c r="J17" s="1018">
        <v>-2</v>
      </c>
      <c r="K17" s="1018">
        <v>-7</v>
      </c>
      <c r="L17" s="1018">
        <v>-4</v>
      </c>
      <c r="M17" s="515">
        <v>7</v>
      </c>
      <c r="N17" s="515">
        <v>8</v>
      </c>
      <c r="O17" s="128"/>
      <c r="Q17" s="128"/>
      <c r="S17" s="128"/>
    </row>
    <row r="18" spans="2:19" ht="12" thickBot="1">
      <c r="B18" s="1016" t="s">
        <v>134</v>
      </c>
      <c r="C18" s="1020">
        <f t="shared" ref="C18:H18" si="6">SUM(C15:C17)</f>
        <v>50</v>
      </c>
      <c r="D18" s="1020">
        <f t="shared" si="6"/>
        <v>765</v>
      </c>
      <c r="E18" s="1020">
        <f t="shared" si="6"/>
        <v>-547</v>
      </c>
      <c r="F18" s="1020">
        <f t="shared" si="6"/>
        <v>39</v>
      </c>
      <c r="G18" s="1020">
        <f t="shared" si="6"/>
        <v>62</v>
      </c>
      <c r="H18" s="1020">
        <f t="shared" si="6"/>
        <v>438</v>
      </c>
      <c r="I18" s="1020">
        <f t="shared" ref="I18" si="7">SUM(I15:I17)</f>
        <v>-530</v>
      </c>
      <c r="J18" s="1020">
        <f>SUM(J15:J17)</f>
        <v>-213</v>
      </c>
      <c r="K18" s="1020">
        <f>SUM(K15:K17)</f>
        <v>284</v>
      </c>
      <c r="L18" s="1020">
        <f>SUM(L15:L17)</f>
        <v>597</v>
      </c>
      <c r="M18" s="517">
        <f>SUM(M15:M17)</f>
        <v>-581</v>
      </c>
      <c r="N18" s="517">
        <f>SUM(N15:N17)</f>
        <v>-256</v>
      </c>
      <c r="O18" s="128"/>
      <c r="S18" s="128"/>
    </row>
    <row r="19" spans="2:19" ht="12" thickTop="1">
      <c r="B19" s="1016"/>
      <c r="C19" s="1024"/>
      <c r="D19" s="1024"/>
      <c r="E19" s="1024"/>
      <c r="F19" s="1024"/>
      <c r="G19" s="1024"/>
      <c r="H19" s="1024"/>
      <c r="I19" s="1024"/>
      <c r="J19" s="1024"/>
      <c r="K19" s="1024"/>
      <c r="L19" s="1024"/>
      <c r="M19" s="285"/>
      <c r="N19" s="285"/>
      <c r="O19" s="128"/>
    </row>
    <row r="20" spans="2:19">
      <c r="B20" s="1025" t="s">
        <v>256</v>
      </c>
      <c r="C20" s="1026"/>
      <c r="D20" s="1026"/>
      <c r="E20" s="1026"/>
      <c r="F20" s="1026"/>
      <c r="G20" s="1026"/>
      <c r="H20" s="1026"/>
      <c r="I20" s="1026"/>
      <c r="J20" s="1026"/>
      <c r="K20" s="1026"/>
      <c r="L20" s="1026"/>
      <c r="M20" s="374"/>
      <c r="N20" s="374"/>
      <c r="O20" s="128"/>
    </row>
    <row r="21" spans="2:19" ht="13.5">
      <c r="B21" s="1027" t="s">
        <v>206</v>
      </c>
      <c r="C21" s="1028">
        <f t="shared" ref="C21:F21" si="8">C9+C15</f>
        <v>697</v>
      </c>
      <c r="D21" s="1028">
        <f t="shared" si="8"/>
        <v>780</v>
      </c>
      <c r="E21" s="1028">
        <f t="shared" si="8"/>
        <v>797</v>
      </c>
      <c r="F21" s="1028">
        <f t="shared" si="8"/>
        <v>1402</v>
      </c>
      <c r="G21" s="1060"/>
      <c r="H21" s="1060"/>
      <c r="I21" s="1060"/>
      <c r="J21" s="1060"/>
      <c r="K21" s="1060"/>
      <c r="L21" s="1060"/>
      <c r="M21" s="375"/>
      <c r="N21" s="375"/>
      <c r="O21" s="375"/>
    </row>
    <row r="22" spans="2:19">
      <c r="B22" s="1027" t="s">
        <v>80</v>
      </c>
      <c r="C22" s="1028">
        <f t="shared" ref="C22:F22" si="9">C10+C16</f>
        <v>263</v>
      </c>
      <c r="D22" s="1028">
        <f t="shared" si="9"/>
        <v>1171</v>
      </c>
      <c r="E22" s="1028">
        <f t="shared" si="9"/>
        <v>64</v>
      </c>
      <c r="F22" s="1028">
        <f t="shared" si="9"/>
        <v>152</v>
      </c>
      <c r="G22" s="1060"/>
      <c r="H22" s="1060"/>
      <c r="I22" s="1060"/>
      <c r="J22" s="1060"/>
      <c r="K22" s="1060"/>
      <c r="L22" s="1060"/>
      <c r="M22" s="375"/>
      <c r="N22" s="375"/>
      <c r="O22" s="375"/>
    </row>
    <row r="23" spans="2:19" ht="13.5">
      <c r="B23" s="1027" t="s">
        <v>207</v>
      </c>
      <c r="C23" s="1029">
        <f t="shared" ref="C23:E23" si="10">C11</f>
        <v>80</v>
      </c>
      <c r="D23" s="1029">
        <f t="shared" si="10"/>
        <v>167</v>
      </c>
      <c r="E23" s="1029">
        <f t="shared" si="10"/>
        <v>47</v>
      </c>
      <c r="F23" s="1029">
        <f>F17+F11</f>
        <v>55</v>
      </c>
      <c r="G23" s="1060"/>
      <c r="H23" s="1060"/>
      <c r="I23" s="1060"/>
      <c r="J23" s="1060"/>
      <c r="K23" s="1060"/>
      <c r="L23" s="1060"/>
      <c r="M23" s="375"/>
      <c r="N23" s="375"/>
      <c r="O23" s="375"/>
    </row>
    <row r="24" spans="2:19">
      <c r="B24" s="1027" t="s">
        <v>254</v>
      </c>
      <c r="C24" s="1030">
        <f t="shared" ref="C24:F24" si="11">SUM(C21:C23)</f>
        <v>1040</v>
      </c>
      <c r="D24" s="1030">
        <f t="shared" si="11"/>
        <v>2118</v>
      </c>
      <c r="E24" s="1030">
        <f t="shared" si="11"/>
        <v>908</v>
      </c>
      <c r="F24" s="1030">
        <f t="shared" si="11"/>
        <v>1609</v>
      </c>
      <c r="G24" s="1061"/>
      <c r="H24" s="1061"/>
      <c r="I24" s="1061"/>
      <c r="J24" s="1061"/>
      <c r="K24" s="1061"/>
      <c r="L24" s="1061"/>
      <c r="M24" s="376"/>
      <c r="N24" s="376"/>
      <c r="O24" s="376"/>
    </row>
    <row r="25" spans="2:19" ht="14.5">
      <c r="B25" s="39"/>
      <c r="C25" s="236"/>
      <c r="D25" s="236"/>
      <c r="E25" s="236"/>
      <c r="F25" s="236"/>
      <c r="G25" s="236"/>
      <c r="H25" s="236"/>
      <c r="I25" s="236"/>
      <c r="J25" s="236"/>
      <c r="K25" s="236"/>
      <c r="L25" s="236"/>
      <c r="M25" s="236"/>
      <c r="N25" s="236"/>
      <c r="O25" s="145"/>
    </row>
    <row r="26" spans="2:19">
      <c r="B26" s="39"/>
      <c r="C26" s="203"/>
      <c r="D26" s="203"/>
      <c r="E26" s="203"/>
      <c r="F26" s="203"/>
      <c r="G26" s="203"/>
      <c r="H26" s="203"/>
      <c r="I26" s="203"/>
      <c r="J26" s="203"/>
      <c r="K26" s="203"/>
      <c r="L26" s="203"/>
      <c r="M26" s="203"/>
      <c r="N26" s="203"/>
    </row>
    <row r="27" spans="2:19" ht="13.5">
      <c r="B27" s="39" t="s">
        <v>328</v>
      </c>
      <c r="C27" s="129"/>
      <c r="D27" s="129"/>
      <c r="E27" s="129"/>
      <c r="F27" s="129"/>
      <c r="G27" s="129"/>
      <c r="H27" s="129"/>
      <c r="I27" s="129"/>
      <c r="J27" s="129"/>
      <c r="K27" s="129"/>
      <c r="L27" s="129"/>
      <c r="M27" s="129"/>
      <c r="N27" s="129"/>
    </row>
    <row r="28" spans="2:19" ht="13.5">
      <c r="B28" s="39" t="s">
        <v>306</v>
      </c>
      <c r="C28" s="129"/>
      <c r="D28" s="129"/>
      <c r="E28" s="129"/>
      <c r="F28" s="129"/>
      <c r="G28" s="129"/>
      <c r="H28" s="129"/>
      <c r="I28" s="129"/>
      <c r="J28" s="129"/>
      <c r="K28" s="129"/>
      <c r="L28" s="129"/>
      <c r="M28" s="129"/>
      <c r="N28" s="129"/>
    </row>
    <row r="29" spans="2:19" ht="13.5">
      <c r="B29" s="131" t="s">
        <v>197</v>
      </c>
      <c r="C29" s="132"/>
      <c r="D29" s="132"/>
      <c r="E29" s="132"/>
      <c r="F29" s="132"/>
      <c r="G29" s="132"/>
      <c r="H29" s="132"/>
      <c r="I29" s="132"/>
      <c r="J29" s="132"/>
      <c r="K29" s="132"/>
      <c r="L29" s="132"/>
      <c r="M29" s="132"/>
      <c r="N29" s="132"/>
    </row>
    <row r="30" spans="2:19">
      <c r="B30" s="1092"/>
      <c r="C30" s="1092"/>
      <c r="D30" s="1092"/>
      <c r="E30" s="1092"/>
      <c r="F30" s="1092"/>
      <c r="G30" s="1092"/>
      <c r="H30" s="1092"/>
      <c r="I30" s="1092"/>
      <c r="J30" s="1092"/>
      <c r="K30" s="1092"/>
      <c r="L30" s="1092"/>
      <c r="M30" s="1092"/>
      <c r="N30" s="1092"/>
      <c r="O30" s="1092"/>
      <c r="P30" s="1092"/>
      <c r="R30" s="128"/>
    </row>
    <row r="31" spans="2:19" s="524" customFormat="1">
      <c r="B31" s="768"/>
      <c r="C31" s="514"/>
      <c r="D31" s="514"/>
      <c r="E31" s="514"/>
      <c r="F31" s="769"/>
      <c r="G31" s="769"/>
      <c r="H31" s="769"/>
      <c r="R31" s="770"/>
    </row>
    <row r="32" spans="2:19" s="524" customFormat="1">
      <c r="B32" s="768"/>
      <c r="C32" s="775"/>
      <c r="D32" s="775"/>
      <c r="E32" s="775"/>
      <c r="F32" s="769"/>
      <c r="G32" s="769"/>
      <c r="H32" s="769"/>
      <c r="I32" s="769"/>
      <c r="J32" s="769"/>
      <c r="K32" s="769"/>
      <c r="R32" s="770"/>
    </row>
    <row r="33" spans="2:14" s="524" customFormat="1">
      <c r="B33" s="773"/>
      <c r="C33" s="514"/>
      <c r="D33" s="514"/>
      <c r="E33" s="514"/>
      <c r="F33" s="514"/>
      <c r="G33" s="769"/>
      <c r="H33" s="769"/>
      <c r="I33" s="769"/>
      <c r="J33" s="769"/>
      <c r="K33" s="769"/>
      <c r="L33" s="769"/>
    </row>
    <row r="34" spans="2:14" s="524" customFormat="1">
      <c r="B34" s="773"/>
      <c r="C34" s="771"/>
      <c r="D34" s="771"/>
      <c r="E34" s="771"/>
      <c r="F34" s="771"/>
      <c r="G34" s="772"/>
      <c r="H34" s="772"/>
      <c r="I34" s="772"/>
      <c r="J34" s="772"/>
      <c r="K34" s="772"/>
      <c r="L34" s="772"/>
    </row>
    <row r="35" spans="2:14" s="524" customFormat="1">
      <c r="B35" s="773"/>
      <c r="C35" s="771"/>
      <c r="D35" s="771"/>
      <c r="E35" s="771"/>
      <c r="F35" s="771"/>
      <c r="G35" s="772"/>
      <c r="H35" s="772"/>
      <c r="I35" s="772"/>
      <c r="J35" s="772"/>
      <c r="K35" s="772"/>
      <c r="L35" s="772"/>
    </row>
    <row r="36" spans="2:14" s="524" customFormat="1">
      <c r="B36" s="773"/>
      <c r="C36" s="771"/>
      <c r="D36" s="771"/>
      <c r="E36" s="771"/>
      <c r="F36" s="771"/>
      <c r="G36" s="772"/>
      <c r="H36" s="772"/>
      <c r="I36" s="772"/>
      <c r="J36" s="772"/>
      <c r="K36" s="772"/>
      <c r="L36" s="772"/>
    </row>
    <row r="37" spans="2:14" s="524" customFormat="1">
      <c r="B37" s="773"/>
      <c r="C37" s="518"/>
      <c r="D37" s="518"/>
      <c r="E37" s="518"/>
      <c r="F37" s="518"/>
      <c r="G37" s="774"/>
      <c r="H37" s="774"/>
      <c r="I37" s="774"/>
      <c r="J37" s="774"/>
      <c r="K37" s="774"/>
      <c r="L37" s="774"/>
    </row>
    <row r="38" spans="2:14" s="524" customFormat="1">
      <c r="B38" s="773"/>
      <c r="C38" s="771"/>
      <c r="D38" s="771"/>
      <c r="E38" s="771"/>
      <c r="F38" s="771"/>
      <c r="G38" s="772"/>
      <c r="H38" s="772"/>
      <c r="I38" s="772"/>
      <c r="J38" s="772"/>
      <c r="K38" s="772"/>
      <c r="L38" s="772"/>
    </row>
    <row r="39" spans="2:14" s="524" customFormat="1">
      <c r="B39" s="773"/>
      <c r="C39" s="771"/>
      <c r="D39" s="771"/>
      <c r="E39" s="771"/>
      <c r="F39" s="771"/>
      <c r="G39" s="772"/>
      <c r="H39" s="772"/>
      <c r="I39" s="772"/>
      <c r="J39" s="772"/>
      <c r="K39" s="772"/>
      <c r="L39" s="772"/>
    </row>
    <row r="40" spans="2:14" s="524" customFormat="1">
      <c r="B40" s="773"/>
      <c r="C40" s="771"/>
      <c r="D40" s="771"/>
      <c r="E40" s="771"/>
      <c r="F40" s="771"/>
      <c r="G40" s="772"/>
      <c r="H40" s="772"/>
      <c r="I40" s="772"/>
      <c r="J40" s="772"/>
      <c r="K40" s="772"/>
      <c r="L40" s="772"/>
    </row>
    <row r="41" spans="2:14" s="524" customFormat="1">
      <c r="B41" s="773"/>
      <c r="C41" s="771"/>
      <c r="D41" s="771"/>
      <c r="E41" s="771"/>
      <c r="F41" s="771"/>
      <c r="G41" s="772"/>
      <c r="H41" s="772"/>
      <c r="I41" s="772"/>
      <c r="J41" s="772"/>
      <c r="K41" s="772"/>
      <c r="L41" s="772"/>
    </row>
    <row r="42" spans="2:14" s="524" customFormat="1">
      <c r="B42" s="773"/>
      <c r="C42" s="771"/>
      <c r="D42" s="771"/>
      <c r="E42" s="771"/>
      <c r="F42" s="771"/>
      <c r="G42" s="772"/>
      <c r="H42" s="772"/>
      <c r="I42" s="772"/>
      <c r="J42" s="772"/>
      <c r="K42" s="772"/>
      <c r="L42" s="772"/>
    </row>
    <row r="43" spans="2:14" s="524" customFormat="1">
      <c r="B43" s="773"/>
      <c r="C43" s="771"/>
      <c r="D43" s="771"/>
      <c r="E43" s="771"/>
      <c r="F43" s="771"/>
      <c r="G43" s="772"/>
      <c r="H43" s="772"/>
      <c r="I43" s="772"/>
      <c r="J43" s="772"/>
      <c r="K43" s="772"/>
      <c r="L43" s="772"/>
    </row>
    <row r="44" spans="2:14" s="524" customFormat="1">
      <c r="B44" s="773"/>
      <c r="C44" s="1013"/>
      <c r="D44" s="1013"/>
      <c r="E44" s="1013"/>
      <c r="F44" s="1013"/>
    </row>
    <row r="45" spans="2:14" s="524" customFormat="1">
      <c r="B45" s="773"/>
      <c r="C45" s="771"/>
      <c r="D45" s="771"/>
      <c r="E45" s="771"/>
      <c r="F45" s="771"/>
      <c r="G45" s="772"/>
      <c r="H45" s="772"/>
      <c r="I45" s="772"/>
      <c r="J45" s="772"/>
      <c r="K45" s="772"/>
      <c r="L45" s="772"/>
    </row>
    <row r="46" spans="2:14" s="524" customFormat="1">
      <c r="B46" s="773"/>
      <c r="C46" s="771"/>
      <c r="D46" s="771"/>
      <c r="E46" s="771"/>
      <c r="F46" s="771"/>
      <c r="G46" s="772"/>
      <c r="H46" s="772"/>
      <c r="I46" s="772"/>
      <c r="J46" s="772"/>
      <c r="K46" s="772"/>
      <c r="L46" s="772"/>
    </row>
    <row r="47" spans="2:14" s="524" customFormat="1">
      <c r="B47" s="773"/>
      <c r="C47" s="771"/>
      <c r="D47" s="771"/>
      <c r="E47" s="771"/>
      <c r="F47" s="771"/>
      <c r="G47" s="772"/>
      <c r="H47" s="772"/>
      <c r="I47" s="772"/>
      <c r="J47" s="772"/>
      <c r="K47" s="772"/>
      <c r="L47" s="772"/>
    </row>
    <row r="48" spans="2:14" s="524" customFormat="1">
      <c r="B48" s="773"/>
      <c r="C48" s="775"/>
      <c r="D48" s="775"/>
      <c r="E48" s="775"/>
      <c r="F48" s="775"/>
      <c r="G48" s="769"/>
      <c r="H48" s="769"/>
      <c r="I48" s="769"/>
      <c r="J48" s="769"/>
      <c r="K48" s="769"/>
      <c r="L48" s="769"/>
      <c r="M48" s="769"/>
      <c r="N48" s="769"/>
    </row>
    <row r="49" spans="2:14" s="524" customFormat="1">
      <c r="B49" s="773"/>
      <c r="C49" s="776"/>
      <c r="D49" s="776"/>
      <c r="E49" s="776"/>
      <c r="F49" s="776"/>
      <c r="G49" s="776"/>
      <c r="H49" s="776"/>
      <c r="I49" s="776"/>
      <c r="J49" s="776"/>
      <c r="K49" s="776"/>
      <c r="L49" s="769"/>
      <c r="M49" s="769"/>
      <c r="N49" s="769"/>
    </row>
    <row r="50" spans="2:14" s="524" customFormat="1">
      <c r="B50" s="773"/>
      <c r="C50" s="776"/>
      <c r="D50" s="776"/>
      <c r="E50" s="776"/>
      <c r="F50" s="776"/>
      <c r="G50" s="776"/>
      <c r="H50" s="776"/>
      <c r="I50" s="776"/>
      <c r="J50" s="776"/>
      <c r="K50" s="776"/>
      <c r="L50" s="776"/>
      <c r="M50" s="769"/>
      <c r="N50" s="769"/>
    </row>
    <row r="51" spans="2:14" s="524" customFormat="1">
      <c r="B51" s="773"/>
      <c r="C51" s="776"/>
      <c r="D51" s="776"/>
      <c r="E51" s="776"/>
      <c r="F51" s="776"/>
      <c r="G51" s="776"/>
      <c r="H51" s="776"/>
      <c r="I51" s="776"/>
      <c r="J51" s="776"/>
      <c r="K51" s="776"/>
      <c r="L51" s="776"/>
      <c r="M51" s="769"/>
      <c r="N51" s="769"/>
    </row>
    <row r="52" spans="2:14" s="524" customFormat="1">
      <c r="B52" s="773"/>
      <c r="C52" s="776"/>
      <c r="D52" s="776"/>
      <c r="E52" s="776"/>
      <c r="F52" s="776"/>
      <c r="G52" s="776"/>
      <c r="H52" s="776"/>
      <c r="I52" s="776"/>
      <c r="J52" s="776"/>
      <c r="K52" s="776"/>
      <c r="L52" s="776"/>
      <c r="M52" s="769"/>
      <c r="N52" s="769"/>
    </row>
    <row r="53" spans="2:14" s="524" customFormat="1">
      <c r="B53" s="773"/>
      <c r="C53" s="776"/>
      <c r="D53" s="776"/>
      <c r="E53" s="776"/>
      <c r="F53" s="776"/>
      <c r="G53" s="776"/>
      <c r="H53" s="776"/>
      <c r="I53" s="776"/>
      <c r="J53" s="776"/>
      <c r="K53" s="776"/>
      <c r="L53" s="776"/>
      <c r="M53" s="769"/>
      <c r="N53" s="769"/>
    </row>
    <row r="54" spans="2:14" s="524" customFormat="1">
      <c r="B54" s="773"/>
      <c r="C54" s="776"/>
      <c r="D54" s="776"/>
      <c r="E54" s="776"/>
      <c r="F54" s="776"/>
      <c r="G54" s="776"/>
      <c r="H54" s="776"/>
      <c r="I54" s="776"/>
      <c r="J54" s="776"/>
      <c r="K54" s="776"/>
      <c r="L54" s="776"/>
      <c r="M54" s="769"/>
      <c r="N54" s="769"/>
    </row>
    <row r="55" spans="2:14" s="524" customFormat="1">
      <c r="B55" s="773"/>
      <c r="C55" s="776"/>
      <c r="D55" s="776"/>
      <c r="E55" s="776"/>
      <c r="F55" s="776"/>
      <c r="G55" s="776"/>
      <c r="H55" s="776"/>
      <c r="I55" s="776"/>
      <c r="J55" s="776"/>
      <c r="K55" s="776"/>
      <c r="L55" s="776"/>
      <c r="M55" s="769"/>
      <c r="N55" s="769"/>
    </row>
    <row r="56" spans="2:14" s="524" customFormat="1">
      <c r="B56" s="773"/>
      <c r="C56" s="776"/>
      <c r="D56" s="776"/>
      <c r="E56" s="776"/>
      <c r="F56" s="776"/>
      <c r="G56" s="776"/>
      <c r="H56" s="776"/>
      <c r="I56" s="776"/>
      <c r="J56" s="776"/>
      <c r="K56" s="776"/>
      <c r="L56" s="776"/>
      <c r="M56" s="769"/>
      <c r="N56" s="769"/>
    </row>
    <row r="57" spans="2:14" s="524" customFormat="1">
      <c r="B57" s="773"/>
      <c r="C57" s="776"/>
      <c r="D57" s="776"/>
      <c r="E57" s="776"/>
      <c r="F57" s="776"/>
      <c r="G57" s="776"/>
      <c r="H57" s="776"/>
      <c r="I57" s="776"/>
      <c r="J57" s="776"/>
      <c r="K57" s="776"/>
      <c r="L57" s="776"/>
      <c r="M57" s="769"/>
      <c r="N57" s="769"/>
    </row>
    <row r="58" spans="2:14" s="524" customFormat="1">
      <c r="B58" s="773"/>
      <c r="C58" s="776"/>
      <c r="D58" s="776"/>
      <c r="E58" s="776"/>
      <c r="F58" s="776"/>
      <c r="G58" s="776"/>
      <c r="H58" s="776"/>
      <c r="I58" s="776"/>
      <c r="J58" s="776"/>
      <c r="K58" s="776"/>
      <c r="L58" s="776"/>
      <c r="M58" s="769"/>
      <c r="N58" s="769"/>
    </row>
    <row r="59" spans="2:14" s="524" customFormat="1">
      <c r="B59" s="773"/>
      <c r="C59" s="776"/>
      <c r="D59" s="776"/>
      <c r="E59" s="776"/>
      <c r="F59" s="776"/>
      <c r="G59" s="776"/>
      <c r="H59" s="776"/>
      <c r="I59" s="776"/>
      <c r="J59" s="776"/>
      <c r="K59" s="776"/>
      <c r="L59" s="776"/>
      <c r="M59" s="769"/>
      <c r="N59" s="769"/>
    </row>
    <row r="60" spans="2:14" s="524" customFormat="1">
      <c r="B60" s="773"/>
      <c r="C60" s="776"/>
      <c r="D60" s="776"/>
      <c r="E60" s="776"/>
      <c r="F60" s="776"/>
      <c r="G60" s="776"/>
      <c r="H60" s="776"/>
      <c r="I60" s="776"/>
      <c r="J60" s="776"/>
      <c r="K60" s="776"/>
      <c r="L60" s="776"/>
      <c r="M60" s="769"/>
      <c r="N60" s="769"/>
    </row>
    <row r="61" spans="2:14" s="524" customFormat="1">
      <c r="B61" s="773"/>
      <c r="C61" s="776"/>
      <c r="D61" s="776"/>
      <c r="E61" s="776"/>
      <c r="F61" s="776"/>
      <c r="G61" s="776"/>
      <c r="H61" s="776"/>
      <c r="I61" s="776"/>
      <c r="J61" s="776"/>
      <c r="K61" s="776"/>
      <c r="L61" s="776"/>
      <c r="M61" s="769"/>
      <c r="N61" s="769"/>
    </row>
    <row r="62" spans="2:14" s="524" customFormat="1">
      <c r="B62" s="773"/>
      <c r="C62" s="776"/>
      <c r="D62" s="776"/>
      <c r="E62" s="776"/>
      <c r="F62" s="776"/>
      <c r="G62" s="776"/>
      <c r="H62" s="776"/>
      <c r="I62" s="776"/>
      <c r="J62" s="776"/>
      <c r="K62" s="776"/>
      <c r="L62" s="776"/>
      <c r="M62" s="769"/>
      <c r="N62" s="769"/>
    </row>
    <row r="63" spans="2:14" s="524" customFormat="1">
      <c r="B63" s="773"/>
      <c r="C63" s="776"/>
      <c r="D63" s="776"/>
      <c r="E63" s="776"/>
      <c r="F63" s="776"/>
      <c r="G63" s="776"/>
      <c r="H63" s="776"/>
      <c r="I63" s="776"/>
      <c r="J63" s="776"/>
      <c r="K63" s="776"/>
      <c r="L63" s="776"/>
      <c r="M63" s="769"/>
      <c r="N63" s="769"/>
    </row>
    <row r="64" spans="2:14" s="524" customFormat="1">
      <c r="B64" s="773"/>
      <c r="C64" s="776"/>
      <c r="D64" s="776"/>
      <c r="E64" s="776"/>
      <c r="F64" s="776"/>
      <c r="G64" s="776"/>
      <c r="H64" s="776"/>
      <c r="I64" s="776"/>
      <c r="J64" s="776"/>
      <c r="K64" s="776"/>
      <c r="L64" s="776"/>
    </row>
    <row r="65" spans="2:12" s="524" customFormat="1">
      <c r="B65" s="773"/>
      <c r="C65" s="776"/>
      <c r="D65" s="776"/>
      <c r="E65" s="776"/>
      <c r="F65" s="776"/>
      <c r="G65" s="776"/>
      <c r="H65" s="776"/>
      <c r="I65" s="776"/>
      <c r="J65" s="776"/>
      <c r="K65" s="776"/>
      <c r="L65" s="776"/>
    </row>
    <row r="66" spans="2:12" s="524" customFormat="1">
      <c r="B66" s="773"/>
      <c r="C66" s="776"/>
      <c r="D66" s="776"/>
      <c r="E66" s="776"/>
      <c r="F66" s="776"/>
      <c r="G66" s="776"/>
      <c r="H66" s="776"/>
      <c r="I66" s="776"/>
      <c r="J66" s="776"/>
      <c r="K66" s="776"/>
      <c r="L66" s="776"/>
    </row>
    <row r="67" spans="2:12" s="524" customFormat="1">
      <c r="B67" s="773"/>
      <c r="C67" s="776"/>
      <c r="D67" s="776"/>
      <c r="E67" s="776"/>
      <c r="F67" s="776"/>
      <c r="G67" s="776"/>
      <c r="H67" s="776"/>
      <c r="I67" s="776"/>
      <c r="J67" s="776"/>
      <c r="K67" s="776"/>
      <c r="L67" s="776"/>
    </row>
    <row r="68" spans="2:12" s="524" customFormat="1">
      <c r="B68" s="773"/>
      <c r="C68" s="776"/>
      <c r="D68" s="776"/>
      <c r="E68" s="776"/>
      <c r="F68" s="776"/>
      <c r="G68" s="776"/>
      <c r="H68" s="776"/>
      <c r="I68" s="776"/>
      <c r="J68" s="776"/>
      <c r="K68" s="776"/>
      <c r="L68" s="776"/>
    </row>
    <row r="69" spans="2:12" s="524" customFormat="1">
      <c r="B69" s="773"/>
      <c r="C69" s="776"/>
      <c r="D69" s="776"/>
      <c r="E69" s="776"/>
      <c r="F69" s="776"/>
      <c r="G69" s="776"/>
      <c r="H69" s="776"/>
      <c r="I69" s="776"/>
      <c r="J69" s="776"/>
      <c r="K69" s="776"/>
      <c r="L69" s="776"/>
    </row>
    <row r="70" spans="2:12" s="524" customFormat="1">
      <c r="B70" s="773"/>
      <c r="C70" s="776"/>
      <c r="D70" s="776"/>
      <c r="E70" s="776"/>
      <c r="F70" s="776"/>
      <c r="G70" s="776"/>
      <c r="H70" s="776"/>
      <c r="I70" s="776"/>
    </row>
    <row r="71" spans="2:12" s="524" customFormat="1">
      <c r="B71" s="773"/>
      <c r="C71" s="776"/>
      <c r="D71" s="776"/>
      <c r="E71" s="776"/>
      <c r="F71" s="776"/>
      <c r="G71" s="776"/>
      <c r="H71" s="776"/>
    </row>
    <row r="72" spans="2:12" s="524" customFormat="1">
      <c r="B72" s="773"/>
      <c r="C72" s="776"/>
      <c r="D72" s="776"/>
      <c r="E72" s="776"/>
      <c r="F72" s="776"/>
      <c r="G72" s="776"/>
      <c r="H72" s="776"/>
    </row>
    <row r="73" spans="2:12" s="524" customFormat="1">
      <c r="B73" s="773"/>
      <c r="C73" s="776"/>
      <c r="D73" s="776"/>
      <c r="E73" s="776"/>
      <c r="F73" s="776"/>
      <c r="G73" s="776"/>
      <c r="H73" s="776"/>
    </row>
    <row r="74" spans="2:12" s="524" customFormat="1">
      <c r="B74" s="773"/>
      <c r="C74" s="776"/>
      <c r="D74" s="776"/>
      <c r="E74" s="776"/>
      <c r="F74" s="776"/>
      <c r="G74" s="776"/>
      <c r="H74" s="776"/>
    </row>
    <row r="75" spans="2:12" s="524" customFormat="1">
      <c r="B75" s="773"/>
      <c r="C75" s="776"/>
      <c r="D75" s="776"/>
      <c r="E75" s="776"/>
      <c r="F75" s="776"/>
      <c r="G75" s="776"/>
      <c r="H75" s="776"/>
    </row>
    <row r="76" spans="2:12" s="524" customFormat="1">
      <c r="B76" s="773"/>
      <c r="C76" s="776"/>
      <c r="D76" s="776"/>
      <c r="E76" s="776"/>
      <c r="F76" s="776"/>
      <c r="G76" s="776"/>
      <c r="H76" s="776"/>
    </row>
    <row r="77" spans="2:12" s="524" customFormat="1">
      <c r="B77" s="773"/>
      <c r="C77" s="776"/>
      <c r="D77" s="776"/>
      <c r="E77" s="776"/>
      <c r="F77" s="776"/>
      <c r="G77" s="776"/>
      <c r="H77" s="776"/>
    </row>
    <row r="78" spans="2:12" s="524" customFormat="1">
      <c r="B78" s="773"/>
      <c r="C78" s="776"/>
      <c r="D78" s="776"/>
      <c r="E78" s="776"/>
      <c r="F78" s="776"/>
      <c r="G78" s="776"/>
      <c r="H78" s="776"/>
    </row>
    <row r="79" spans="2:12" s="524" customFormat="1">
      <c r="B79" s="773"/>
      <c r="C79" s="776"/>
      <c r="D79" s="776"/>
      <c r="E79" s="776"/>
      <c r="F79" s="776"/>
      <c r="G79" s="776"/>
      <c r="H79" s="776"/>
    </row>
    <row r="80" spans="2:12" s="524" customFormat="1">
      <c r="B80" s="773"/>
      <c r="C80" s="776"/>
      <c r="D80" s="776"/>
      <c r="E80" s="776"/>
      <c r="F80" s="776"/>
      <c r="G80" s="776"/>
      <c r="H80" s="776"/>
    </row>
    <row r="81" spans="2:8" s="524" customFormat="1">
      <c r="B81" s="773"/>
      <c r="C81" s="776"/>
      <c r="D81" s="776"/>
      <c r="E81" s="776"/>
      <c r="F81" s="776"/>
      <c r="G81" s="776"/>
      <c r="H81" s="776"/>
    </row>
    <row r="82" spans="2:8" s="524" customFormat="1">
      <c r="B82" s="773"/>
      <c r="C82" s="776"/>
      <c r="D82" s="776"/>
      <c r="E82" s="776"/>
      <c r="F82" s="776"/>
      <c r="G82" s="776"/>
      <c r="H82" s="776"/>
    </row>
    <row r="83" spans="2:8" s="524" customFormat="1">
      <c r="B83" s="773"/>
      <c r="C83" s="776"/>
      <c r="D83" s="776"/>
      <c r="E83" s="776"/>
      <c r="F83" s="776"/>
      <c r="G83" s="776"/>
      <c r="H83" s="776"/>
    </row>
    <row r="84" spans="2:8" s="524" customFormat="1">
      <c r="B84" s="773"/>
      <c r="C84" s="776"/>
      <c r="D84" s="776"/>
      <c r="E84" s="776"/>
      <c r="F84" s="776"/>
      <c r="G84" s="776"/>
      <c r="H84" s="776"/>
    </row>
    <row r="85" spans="2:8" s="524" customFormat="1">
      <c r="B85" s="773"/>
      <c r="C85" s="776"/>
      <c r="D85" s="776"/>
      <c r="E85" s="776"/>
      <c r="F85" s="776"/>
      <c r="G85" s="776"/>
      <c r="H85" s="776"/>
    </row>
    <row r="86" spans="2:8" s="524" customFormat="1">
      <c r="B86" s="773"/>
      <c r="C86" s="776"/>
      <c r="D86" s="776"/>
      <c r="E86" s="776"/>
      <c r="F86" s="776"/>
      <c r="G86" s="776"/>
      <c r="H86" s="776"/>
    </row>
    <row r="87" spans="2:8" s="524" customFormat="1">
      <c r="B87" s="773"/>
      <c r="C87" s="776"/>
      <c r="D87" s="776"/>
      <c r="E87" s="776"/>
      <c r="F87" s="776"/>
      <c r="G87" s="776"/>
      <c r="H87" s="776"/>
    </row>
    <row r="88" spans="2:8" s="524" customFormat="1">
      <c r="B88" s="773"/>
      <c r="C88" s="776"/>
      <c r="D88" s="776"/>
      <c r="E88" s="776"/>
      <c r="F88" s="776"/>
      <c r="G88" s="776"/>
      <c r="H88" s="776"/>
    </row>
    <row r="89" spans="2:8" s="524" customFormat="1">
      <c r="B89" s="773"/>
      <c r="C89" s="776"/>
      <c r="D89" s="776"/>
      <c r="E89" s="776"/>
      <c r="F89" s="776"/>
      <c r="G89" s="776"/>
      <c r="H89" s="776"/>
    </row>
    <row r="90" spans="2:8" s="524" customFormat="1">
      <c r="B90" s="773"/>
      <c r="C90" s="776"/>
      <c r="D90" s="776"/>
      <c r="E90" s="776"/>
      <c r="F90" s="776"/>
      <c r="G90" s="776"/>
      <c r="H90" s="776"/>
    </row>
    <row r="91" spans="2:8" s="524" customFormat="1">
      <c r="B91" s="773"/>
      <c r="C91" s="776"/>
      <c r="D91" s="776"/>
      <c r="E91" s="776"/>
      <c r="F91" s="776"/>
      <c r="G91" s="776"/>
      <c r="H91" s="776"/>
    </row>
    <row r="92" spans="2:8" s="524" customFormat="1">
      <c r="B92" s="773"/>
      <c r="C92" s="776"/>
      <c r="D92" s="776"/>
      <c r="E92" s="776"/>
      <c r="F92" s="776"/>
      <c r="G92" s="776"/>
      <c r="H92" s="776"/>
    </row>
    <row r="93" spans="2:8" s="524" customFormat="1">
      <c r="B93" s="773"/>
    </row>
    <row r="94" spans="2:8" s="524" customFormat="1">
      <c r="B94" s="773"/>
    </row>
    <row r="95" spans="2:8" s="524" customFormat="1">
      <c r="B95" s="773"/>
    </row>
    <row r="96" spans="2:8" s="524" customFormat="1">
      <c r="B96" s="773"/>
    </row>
    <row r="97" spans="2:2" s="524" customFormat="1">
      <c r="B97" s="773"/>
    </row>
    <row r="98" spans="2:2" s="524" customFormat="1">
      <c r="B98" s="773"/>
    </row>
  </sheetData>
  <sheetProtection sheet="1" objects="1" scenarios="1"/>
  <sortState ref="A20:AK21">
    <sortCondition ref="B20:B21"/>
  </sortState>
  <mergeCells count="4">
    <mergeCell ref="A1:O1"/>
    <mergeCell ref="A2:O2"/>
    <mergeCell ref="A3:O3"/>
    <mergeCell ref="B30:P30"/>
  </mergeCells>
  <pageMargins left="0.7" right="0.7" top="0.25" bottom="0.44" header="0.3" footer="0.3"/>
  <pageSetup scale="67"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Q85"/>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7265625" style="77" customWidth="1"/>
    <col min="2" max="2" width="2" style="77" customWidth="1"/>
    <col min="3" max="3" width="2.7265625" style="77" customWidth="1"/>
    <col min="4" max="4" width="45.7265625" style="77" customWidth="1"/>
    <col min="5" max="8" width="9.7265625" style="77" customWidth="1"/>
    <col min="9" max="16" width="9.7265625" style="278" customWidth="1"/>
    <col min="17" max="17" width="1.7265625" style="77" customWidth="1"/>
    <col min="18" max="16384" width="11.453125" style="77"/>
  </cols>
  <sheetData>
    <row r="1" spans="2:17" ht="18.75" customHeight="1">
      <c r="B1" s="1088" t="s">
        <v>44</v>
      </c>
      <c r="C1" s="1088"/>
      <c r="D1" s="1088"/>
      <c r="E1" s="1088"/>
      <c r="F1" s="1088"/>
      <c r="G1" s="1088"/>
      <c r="H1" s="1088"/>
      <c r="I1" s="1088"/>
      <c r="J1" s="1088"/>
      <c r="K1" s="1088"/>
      <c r="L1" s="1088"/>
      <c r="M1" s="1088"/>
      <c r="N1" s="1088"/>
      <c r="O1" s="1088"/>
      <c r="P1" s="1088"/>
      <c r="Q1" s="1088"/>
    </row>
    <row r="2" spans="2:17">
      <c r="B2" s="1088" t="s">
        <v>100</v>
      </c>
      <c r="C2" s="1088"/>
      <c r="D2" s="1088"/>
      <c r="E2" s="1088"/>
      <c r="F2" s="1088"/>
      <c r="G2" s="1088"/>
      <c r="H2" s="1088"/>
      <c r="I2" s="1088"/>
      <c r="J2" s="1088"/>
      <c r="K2" s="1088"/>
      <c r="L2" s="1088"/>
      <c r="M2" s="1088"/>
      <c r="N2" s="1088"/>
      <c r="O2" s="1088"/>
      <c r="P2" s="1088"/>
      <c r="Q2" s="1088"/>
    </row>
    <row r="3" spans="2:17" ht="12.75" customHeight="1">
      <c r="B3" s="1088" t="s">
        <v>45</v>
      </c>
      <c r="C3" s="1088"/>
      <c r="D3" s="1088"/>
      <c r="E3" s="1088"/>
      <c r="F3" s="1088"/>
      <c r="G3" s="1088"/>
      <c r="H3" s="1088"/>
      <c r="I3" s="1088"/>
      <c r="J3" s="1088"/>
      <c r="K3" s="1088"/>
      <c r="L3" s="1088"/>
      <c r="M3" s="1088"/>
      <c r="N3" s="1088"/>
      <c r="O3" s="1088"/>
      <c r="P3" s="1088"/>
      <c r="Q3" s="1088"/>
    </row>
    <row r="4" spans="2:17">
      <c r="E4" s="107"/>
      <c r="F4" s="107"/>
      <c r="G4" s="107"/>
      <c r="H4" s="107"/>
      <c r="I4" s="107"/>
      <c r="J4" s="107"/>
      <c r="K4" s="107"/>
      <c r="L4" s="107"/>
      <c r="M4" s="107"/>
      <c r="N4" s="107"/>
      <c r="O4" s="107"/>
      <c r="P4" s="107"/>
    </row>
    <row r="5" spans="2:17">
      <c r="E5" s="107"/>
      <c r="F5" s="107"/>
      <c r="G5" s="107"/>
      <c r="H5" s="107"/>
      <c r="I5" s="107"/>
      <c r="J5" s="107"/>
      <c r="K5" s="107"/>
      <c r="L5" s="107"/>
      <c r="M5" s="107"/>
      <c r="N5" s="107"/>
      <c r="O5" s="107"/>
      <c r="P5" s="107"/>
    </row>
    <row r="6" spans="2:17" s="78" customFormat="1" ht="12.75" customHeight="1">
      <c r="B6" s="805"/>
      <c r="C6" s="805"/>
      <c r="D6" s="805"/>
      <c r="E6" s="806" t="s">
        <v>5</v>
      </c>
      <c r="F6" s="806" t="s">
        <v>6</v>
      </c>
      <c r="G6" s="806" t="s">
        <v>3</v>
      </c>
      <c r="H6" s="806" t="s">
        <v>4</v>
      </c>
      <c r="I6" s="806" t="s">
        <v>5</v>
      </c>
      <c r="J6" s="806" t="s">
        <v>6</v>
      </c>
      <c r="K6" s="806" t="s">
        <v>3</v>
      </c>
      <c r="L6" s="806" t="s">
        <v>4</v>
      </c>
      <c r="M6" s="806" t="s">
        <v>5</v>
      </c>
      <c r="N6" s="806" t="s">
        <v>6</v>
      </c>
      <c r="O6" s="109" t="s">
        <v>3</v>
      </c>
      <c r="P6" s="109" t="s">
        <v>4</v>
      </c>
      <c r="Q6" s="204"/>
    </row>
    <row r="7" spans="2:17" s="78" customFormat="1" ht="12.75" customHeight="1" thickBot="1">
      <c r="B7" s="805"/>
      <c r="C7" s="805"/>
      <c r="D7" s="805"/>
      <c r="E7" s="806" t="s">
        <v>120</v>
      </c>
      <c r="F7" s="806" t="s">
        <v>120</v>
      </c>
      <c r="G7" s="806" t="s">
        <v>126</v>
      </c>
      <c r="H7" s="806" t="s">
        <v>126</v>
      </c>
      <c r="I7" s="806" t="s">
        <v>126</v>
      </c>
      <c r="J7" s="806" t="s">
        <v>126</v>
      </c>
      <c r="K7" s="806" t="s">
        <v>227</v>
      </c>
      <c r="L7" s="806" t="s">
        <v>227</v>
      </c>
      <c r="M7" s="806" t="s">
        <v>227</v>
      </c>
      <c r="N7" s="806" t="s">
        <v>227</v>
      </c>
      <c r="O7" s="109" t="s">
        <v>325</v>
      </c>
      <c r="P7" s="109" t="s">
        <v>325</v>
      </c>
      <c r="Q7" s="204"/>
    </row>
    <row r="8" spans="2:17" s="84" customFormat="1">
      <c r="B8" s="807" t="s">
        <v>155</v>
      </c>
      <c r="C8" s="808"/>
      <c r="D8" s="808"/>
      <c r="E8" s="1003"/>
      <c r="F8" s="1003"/>
      <c r="G8" s="1003"/>
      <c r="H8" s="1003"/>
      <c r="I8" s="1003"/>
      <c r="J8" s="1003"/>
      <c r="K8" s="1003"/>
      <c r="L8" s="1003"/>
      <c r="M8" s="1003"/>
      <c r="N8" s="1003"/>
      <c r="O8" s="118"/>
      <c r="P8" s="118"/>
    </row>
    <row r="9" spans="2:17" s="78" customFormat="1">
      <c r="B9" s="805"/>
      <c r="C9" s="805" t="s">
        <v>128</v>
      </c>
      <c r="D9" s="805"/>
      <c r="E9" s="1004">
        <v>420</v>
      </c>
      <c r="F9" s="1004">
        <v>655</v>
      </c>
      <c r="G9" s="1004">
        <v>765</v>
      </c>
      <c r="H9" s="1004">
        <v>650</v>
      </c>
      <c r="I9" s="1004">
        <v>452</v>
      </c>
      <c r="J9" s="1004">
        <v>586</v>
      </c>
      <c r="K9" s="1004">
        <v>615</v>
      </c>
      <c r="L9" s="1004">
        <v>568</v>
      </c>
      <c r="M9" s="1004">
        <v>527</v>
      </c>
      <c r="N9" s="1004">
        <v>679</v>
      </c>
      <c r="O9" s="510">
        <v>817</v>
      </c>
      <c r="P9" s="510">
        <v>565</v>
      </c>
      <c r="Q9" s="204"/>
    </row>
    <row r="10" spans="2:17" ht="12" customHeight="1">
      <c r="B10" s="805"/>
      <c r="C10" s="805" t="s">
        <v>233</v>
      </c>
      <c r="D10" s="805"/>
      <c r="E10" s="1005">
        <v>359</v>
      </c>
      <c r="F10" s="1005">
        <v>385</v>
      </c>
      <c r="G10" s="1005">
        <v>400</v>
      </c>
      <c r="H10" s="1005">
        <v>411</v>
      </c>
      <c r="I10" s="1005">
        <v>609</v>
      </c>
      <c r="J10" s="1005">
        <v>704</v>
      </c>
      <c r="K10" s="1005">
        <v>566</v>
      </c>
      <c r="L10" s="1005">
        <v>508</v>
      </c>
      <c r="M10" s="1005">
        <v>461</v>
      </c>
      <c r="N10" s="1005">
        <v>508</v>
      </c>
      <c r="O10" s="511">
        <v>519</v>
      </c>
      <c r="P10" s="511">
        <v>451</v>
      </c>
    </row>
    <row r="11" spans="2:17" s="78" customFormat="1" ht="13.5">
      <c r="B11" s="805"/>
      <c r="C11" s="805" t="s">
        <v>234</v>
      </c>
      <c r="D11" s="805"/>
      <c r="E11" s="1005">
        <v>131</v>
      </c>
      <c r="F11" s="1005">
        <v>146</v>
      </c>
      <c r="G11" s="1005">
        <v>243</v>
      </c>
      <c r="H11" s="1005">
        <v>454</v>
      </c>
      <c r="I11" s="1005">
        <v>440</v>
      </c>
      <c r="J11" s="1005">
        <v>536</v>
      </c>
      <c r="K11" s="1005">
        <v>475</v>
      </c>
      <c r="L11" s="1005">
        <v>493</v>
      </c>
      <c r="M11" s="1005">
        <v>534</v>
      </c>
      <c r="N11" s="1005">
        <v>579</v>
      </c>
      <c r="O11" s="511">
        <v>536</v>
      </c>
      <c r="P11" s="511">
        <v>521</v>
      </c>
      <c r="Q11" s="204"/>
    </row>
    <row r="12" spans="2:17" s="78" customFormat="1" ht="13.5">
      <c r="B12" s="805"/>
      <c r="C12" s="805" t="s">
        <v>235</v>
      </c>
      <c r="D12" s="805"/>
      <c r="E12" s="1006">
        <v>80</v>
      </c>
      <c r="F12" s="1006">
        <v>167</v>
      </c>
      <c r="G12" s="1006">
        <v>47</v>
      </c>
      <c r="H12" s="1006">
        <v>55</v>
      </c>
      <c r="I12" s="1006">
        <v>67</v>
      </c>
      <c r="J12" s="1006">
        <v>188</v>
      </c>
      <c r="K12" s="1006">
        <v>70</v>
      </c>
      <c r="L12" s="1006">
        <v>62</v>
      </c>
      <c r="M12" s="1006">
        <v>96</v>
      </c>
      <c r="N12" s="1006">
        <v>277</v>
      </c>
      <c r="O12" s="512">
        <v>93</v>
      </c>
      <c r="P12" s="512">
        <v>104</v>
      </c>
      <c r="Q12" s="204"/>
    </row>
    <row r="13" spans="2:17" s="78" customFormat="1" ht="12" thickBot="1">
      <c r="B13" s="805"/>
      <c r="C13" s="805" t="s">
        <v>154</v>
      </c>
      <c r="D13" s="805"/>
      <c r="E13" s="994">
        <f t="shared" ref="E13:G13" si="0">SUM(E9:E12)</f>
        <v>990</v>
      </c>
      <c r="F13" s="994">
        <f t="shared" si="0"/>
        <v>1353</v>
      </c>
      <c r="G13" s="994">
        <f t="shared" si="0"/>
        <v>1455</v>
      </c>
      <c r="H13" s="994">
        <f t="shared" ref="H13:I13" si="1">SUM(H9:H12)</f>
        <v>1570</v>
      </c>
      <c r="I13" s="994">
        <f t="shared" si="1"/>
        <v>1568</v>
      </c>
      <c r="J13" s="994">
        <f t="shared" ref="J13:K13" si="2">SUM(J9:J12)</f>
        <v>2014</v>
      </c>
      <c r="K13" s="994">
        <f t="shared" si="2"/>
        <v>1726</v>
      </c>
      <c r="L13" s="994">
        <f t="shared" ref="L13:M13" si="3">SUM(L9:L12)</f>
        <v>1631</v>
      </c>
      <c r="M13" s="994">
        <f t="shared" si="3"/>
        <v>1618</v>
      </c>
      <c r="N13" s="994">
        <f t="shared" ref="N13:O13" si="4">SUM(N9:N12)</f>
        <v>2043</v>
      </c>
      <c r="O13" s="509">
        <f t="shared" si="4"/>
        <v>1965</v>
      </c>
      <c r="P13" s="509">
        <f t="shared" ref="P13" si="5">SUM(P9:P12)</f>
        <v>1641</v>
      </c>
      <c r="Q13" s="204"/>
    </row>
    <row r="14" spans="2:17" s="78" customFormat="1" ht="12" thickTop="1">
      <c r="B14" s="805"/>
      <c r="C14" s="805"/>
      <c r="D14" s="805"/>
      <c r="E14" s="1005"/>
      <c r="F14" s="1005"/>
      <c r="G14" s="1005"/>
      <c r="H14" s="1005"/>
      <c r="I14" s="1005"/>
      <c r="J14" s="1005"/>
      <c r="K14" s="1005"/>
      <c r="L14" s="1005"/>
      <c r="M14" s="1005"/>
      <c r="N14" s="1005"/>
      <c r="O14" s="511"/>
      <c r="P14" s="511"/>
      <c r="Q14" s="204"/>
    </row>
    <row r="15" spans="2:17">
      <c r="B15" s="1093" t="s">
        <v>168</v>
      </c>
      <c r="C15" s="1093"/>
      <c r="D15" s="1093"/>
      <c r="E15" s="1005"/>
      <c r="F15" s="1005"/>
      <c r="G15" s="1005"/>
      <c r="H15" s="1005"/>
      <c r="I15" s="1005"/>
      <c r="J15" s="1005"/>
      <c r="K15" s="1005"/>
      <c r="L15" s="1005"/>
      <c r="M15" s="1005"/>
      <c r="N15" s="1005"/>
      <c r="O15" s="511"/>
      <c r="P15" s="511"/>
    </row>
    <row r="16" spans="2:17" s="78" customFormat="1">
      <c r="B16" s="805"/>
      <c r="C16" s="805" t="s">
        <v>128</v>
      </c>
      <c r="D16" s="805"/>
      <c r="E16" s="995">
        <v>80</v>
      </c>
      <c r="F16" s="995">
        <v>705</v>
      </c>
      <c r="G16" s="995">
        <v>-437</v>
      </c>
      <c r="H16" s="995">
        <v>-210</v>
      </c>
      <c r="I16" s="995">
        <v>-35</v>
      </c>
      <c r="J16" s="995">
        <v>499</v>
      </c>
      <c r="K16" s="995">
        <v>-375</v>
      </c>
      <c r="L16" s="995">
        <v>-203</v>
      </c>
      <c r="M16" s="995">
        <v>267</v>
      </c>
      <c r="N16" s="995">
        <v>520</v>
      </c>
      <c r="O16" s="513">
        <v>-510</v>
      </c>
      <c r="P16" s="513">
        <v>-232</v>
      </c>
      <c r="Q16" s="204"/>
    </row>
    <row r="17" spans="2:17" s="78" customFormat="1" ht="12" customHeight="1">
      <c r="B17" s="805"/>
      <c r="C17" s="805" t="s">
        <v>233</v>
      </c>
      <c r="D17" s="805"/>
      <c r="E17" s="995">
        <v>-36</v>
      </c>
      <c r="F17" s="995">
        <v>57</v>
      </c>
      <c r="G17" s="995">
        <v>-99</v>
      </c>
      <c r="H17" s="995">
        <v>219</v>
      </c>
      <c r="I17" s="995">
        <v>82</v>
      </c>
      <c r="J17" s="995">
        <v>-68</v>
      </c>
      <c r="K17" s="995">
        <v>-147</v>
      </c>
      <c r="L17" s="995">
        <v>-15</v>
      </c>
      <c r="M17" s="995">
        <v>8</v>
      </c>
      <c r="N17" s="995">
        <v>86</v>
      </c>
      <c r="O17" s="513">
        <v>-69</v>
      </c>
      <c r="P17" s="513">
        <v>-28</v>
      </c>
      <c r="Q17" s="204"/>
    </row>
    <row r="18" spans="2:17" s="78" customFormat="1" ht="13.5">
      <c r="B18" s="805"/>
      <c r="C18" s="805" t="s">
        <v>234</v>
      </c>
      <c r="D18" s="1007"/>
      <c r="E18" s="995">
        <v>6</v>
      </c>
      <c r="F18" s="995">
        <v>3</v>
      </c>
      <c r="G18" s="995">
        <v>-11</v>
      </c>
      <c r="H18" s="995">
        <v>30</v>
      </c>
      <c r="I18" s="995">
        <v>15</v>
      </c>
      <c r="J18" s="995">
        <v>-1</v>
      </c>
      <c r="K18" s="995">
        <v>-4</v>
      </c>
      <c r="L18" s="995">
        <v>7</v>
      </c>
      <c r="M18" s="995">
        <v>16</v>
      </c>
      <c r="N18" s="995">
        <v>-5</v>
      </c>
      <c r="O18" s="513">
        <v>-9</v>
      </c>
      <c r="P18" s="513">
        <v>-4</v>
      </c>
      <c r="Q18" s="279"/>
    </row>
    <row r="19" spans="2:17" s="279" customFormat="1" ht="13.5">
      <c r="B19" s="805"/>
      <c r="C19" s="805" t="s">
        <v>235</v>
      </c>
      <c r="D19" s="1007"/>
      <c r="E19" s="995">
        <v>0</v>
      </c>
      <c r="F19" s="995">
        <v>0</v>
      </c>
      <c r="G19" s="995">
        <v>0</v>
      </c>
      <c r="H19" s="995">
        <v>0</v>
      </c>
      <c r="I19" s="995">
        <v>0</v>
      </c>
      <c r="J19" s="995">
        <v>8</v>
      </c>
      <c r="K19" s="995">
        <v>-4</v>
      </c>
      <c r="L19" s="995">
        <v>-2</v>
      </c>
      <c r="M19" s="995">
        <v>-7</v>
      </c>
      <c r="N19" s="995">
        <v>-4</v>
      </c>
      <c r="O19" s="513">
        <v>7</v>
      </c>
      <c r="P19" s="513">
        <v>8</v>
      </c>
    </row>
    <row r="20" spans="2:17" s="78" customFormat="1" ht="12" thickBot="1">
      <c r="B20" s="805"/>
      <c r="C20" s="805" t="s">
        <v>135</v>
      </c>
      <c r="D20" s="805"/>
      <c r="E20" s="994">
        <f t="shared" ref="E20:I20" si="6">SUM(E16:E19)</f>
        <v>50</v>
      </c>
      <c r="F20" s="994">
        <f t="shared" si="6"/>
        <v>765</v>
      </c>
      <c r="G20" s="994">
        <f t="shared" si="6"/>
        <v>-547</v>
      </c>
      <c r="H20" s="994">
        <f t="shared" si="6"/>
        <v>39</v>
      </c>
      <c r="I20" s="994">
        <f t="shared" si="6"/>
        <v>62</v>
      </c>
      <c r="J20" s="994">
        <f t="shared" ref="J20:O20" si="7">SUM(J16:J19)</f>
        <v>438</v>
      </c>
      <c r="K20" s="994">
        <f t="shared" si="7"/>
        <v>-530</v>
      </c>
      <c r="L20" s="994">
        <f t="shared" si="7"/>
        <v>-213</v>
      </c>
      <c r="M20" s="994">
        <f t="shared" si="7"/>
        <v>284</v>
      </c>
      <c r="N20" s="994">
        <f t="shared" si="7"/>
        <v>597</v>
      </c>
      <c r="O20" s="509">
        <f t="shared" si="7"/>
        <v>-581</v>
      </c>
      <c r="P20" s="509">
        <f t="shared" ref="P20" si="8">SUM(P16:P19)</f>
        <v>-256</v>
      </c>
      <c r="Q20" s="204"/>
    </row>
    <row r="21" spans="2:17" s="78" customFormat="1" ht="4.5" customHeight="1" thickTop="1">
      <c r="B21" s="805"/>
      <c r="C21" s="805"/>
      <c r="D21" s="805"/>
      <c r="E21" s="1005"/>
      <c r="F21" s="1005"/>
      <c r="G21" s="1005"/>
      <c r="H21" s="1005"/>
      <c r="I21" s="1005"/>
      <c r="J21" s="1005"/>
      <c r="K21" s="1005"/>
      <c r="L21" s="1005"/>
      <c r="M21" s="1005"/>
      <c r="N21" s="1005"/>
      <c r="O21" s="283"/>
      <c r="P21" s="283"/>
      <c r="Q21" s="204"/>
    </row>
    <row r="22" spans="2:17" s="78" customFormat="1">
      <c r="B22" s="805"/>
      <c r="C22" s="805"/>
      <c r="D22" s="805"/>
      <c r="E22" s="1008"/>
      <c r="F22" s="1008"/>
      <c r="G22" s="1008"/>
      <c r="H22" s="1008"/>
      <c r="I22" s="1008"/>
      <c r="J22" s="1008"/>
      <c r="K22" s="1008"/>
      <c r="L22" s="1008"/>
      <c r="M22" s="1008"/>
      <c r="N22" s="1008"/>
      <c r="O22" s="284"/>
      <c r="P22" s="284"/>
      <c r="Q22" s="204"/>
    </row>
    <row r="23" spans="2:17" s="204" customFormat="1">
      <c r="B23" s="996" t="s">
        <v>255</v>
      </c>
      <c r="C23" s="997"/>
      <c r="D23" s="997"/>
      <c r="E23" s="1009"/>
      <c r="F23" s="1009"/>
      <c r="G23" s="1009"/>
      <c r="H23" s="1009"/>
      <c r="I23" s="1010"/>
      <c r="J23" s="1010"/>
      <c r="K23" s="1010"/>
      <c r="L23" s="1010"/>
      <c r="M23" s="1010"/>
      <c r="N23" s="1010"/>
      <c r="O23" s="373"/>
      <c r="P23" s="373"/>
    </row>
    <row r="24" spans="2:17" s="204" customFormat="1">
      <c r="B24" s="999"/>
      <c r="C24" s="999" t="s">
        <v>128</v>
      </c>
      <c r="D24" s="999"/>
      <c r="E24" s="1011">
        <f t="shared" ref="E24:H24" si="9">E9+E16</f>
        <v>500</v>
      </c>
      <c r="F24" s="1011">
        <f t="shared" si="9"/>
        <v>1360</v>
      </c>
      <c r="G24" s="1011">
        <f t="shared" si="9"/>
        <v>328</v>
      </c>
      <c r="H24" s="1011">
        <f t="shared" si="9"/>
        <v>440</v>
      </c>
      <c r="I24" s="1011"/>
      <c r="J24" s="1011"/>
      <c r="K24" s="1011"/>
      <c r="L24" s="1011"/>
      <c r="M24" s="1011"/>
      <c r="N24" s="1011"/>
      <c r="O24" s="385"/>
      <c r="P24" s="385"/>
    </row>
    <row r="25" spans="2:17" s="204" customFormat="1">
      <c r="B25" s="999"/>
      <c r="C25" s="999" t="s">
        <v>233</v>
      </c>
      <c r="D25" s="999"/>
      <c r="E25" s="1011">
        <f t="shared" ref="E25:H25" si="10">E10+E17</f>
        <v>323</v>
      </c>
      <c r="F25" s="1011">
        <f t="shared" si="10"/>
        <v>442</v>
      </c>
      <c r="G25" s="1011">
        <f t="shared" si="10"/>
        <v>301</v>
      </c>
      <c r="H25" s="1011">
        <f t="shared" si="10"/>
        <v>630</v>
      </c>
      <c r="I25" s="1011"/>
      <c r="J25" s="1011"/>
      <c r="K25" s="1011"/>
      <c r="L25" s="1011"/>
      <c r="M25" s="1011"/>
      <c r="N25" s="1011"/>
      <c r="O25" s="385"/>
      <c r="P25" s="385"/>
    </row>
    <row r="26" spans="2:17" s="204" customFormat="1" ht="13.5">
      <c r="B26" s="999"/>
      <c r="C26" s="999" t="s">
        <v>236</v>
      </c>
      <c r="D26" s="999"/>
      <c r="E26" s="1011">
        <f t="shared" ref="E26:H26" si="11">E11+E18</f>
        <v>137</v>
      </c>
      <c r="F26" s="1011">
        <f t="shared" si="11"/>
        <v>149</v>
      </c>
      <c r="G26" s="1011">
        <f t="shared" si="11"/>
        <v>232</v>
      </c>
      <c r="H26" s="1011">
        <f t="shared" si="11"/>
        <v>484</v>
      </c>
      <c r="I26" s="1011"/>
      <c r="J26" s="1011"/>
      <c r="K26" s="1011"/>
      <c r="L26" s="1011"/>
      <c r="M26" s="1011"/>
      <c r="N26" s="1011"/>
      <c r="O26" s="385"/>
      <c r="P26" s="385"/>
    </row>
    <row r="27" spans="2:17" s="204" customFormat="1" ht="13.5">
      <c r="B27" s="999"/>
      <c r="C27" s="999" t="s">
        <v>237</v>
      </c>
      <c r="D27" s="999"/>
      <c r="E27" s="1011">
        <f t="shared" ref="E27:G27" si="12">E12</f>
        <v>80</v>
      </c>
      <c r="F27" s="1011">
        <f t="shared" si="12"/>
        <v>167</v>
      </c>
      <c r="G27" s="1011">
        <f t="shared" si="12"/>
        <v>47</v>
      </c>
      <c r="H27" s="1011">
        <f>H12+H19</f>
        <v>55</v>
      </c>
      <c r="I27" s="1011"/>
      <c r="J27" s="1011"/>
      <c r="K27" s="1011"/>
      <c r="L27" s="1011"/>
      <c r="M27" s="1011"/>
      <c r="N27" s="1011"/>
      <c r="O27" s="385"/>
      <c r="P27" s="385"/>
    </row>
    <row r="28" spans="2:17" s="204" customFormat="1">
      <c r="B28" s="999"/>
      <c r="C28" s="999" t="s">
        <v>254</v>
      </c>
      <c r="D28" s="999"/>
      <c r="E28" s="1012">
        <f t="shared" ref="E28:G28" si="13">SUM(E24:E27)</f>
        <v>1040</v>
      </c>
      <c r="F28" s="1012">
        <f t="shared" si="13"/>
        <v>2118</v>
      </c>
      <c r="G28" s="1012">
        <f t="shared" si="13"/>
        <v>908</v>
      </c>
      <c r="H28" s="1012">
        <f>SUM(H24:H27)</f>
        <v>1609</v>
      </c>
      <c r="I28" s="1062"/>
      <c r="J28" s="1062"/>
      <c r="K28" s="1062"/>
      <c r="L28" s="1062"/>
      <c r="M28" s="1062"/>
      <c r="N28" s="1062"/>
      <c r="O28" s="1063"/>
      <c r="P28" s="1063"/>
    </row>
    <row r="29" spans="2:17">
      <c r="B29" s="204"/>
      <c r="C29" s="204"/>
      <c r="D29" s="204"/>
      <c r="E29" s="150"/>
      <c r="F29" s="150"/>
      <c r="G29" s="150"/>
      <c r="H29" s="150"/>
      <c r="I29" s="150"/>
      <c r="J29" s="150"/>
      <c r="K29" s="150"/>
      <c r="L29" s="150"/>
      <c r="M29" s="150"/>
      <c r="N29" s="150"/>
      <c r="O29" s="150"/>
      <c r="P29" s="150"/>
    </row>
    <row r="30" spans="2:17" ht="13.5">
      <c r="B30" s="204"/>
      <c r="C30" s="151" t="s">
        <v>333</v>
      </c>
      <c r="D30" s="204"/>
      <c r="E30" s="150"/>
      <c r="F30" s="150"/>
      <c r="G30" s="150"/>
      <c r="H30" s="150"/>
      <c r="I30" s="150"/>
      <c r="J30" s="150"/>
      <c r="K30" s="150"/>
      <c r="L30" s="150"/>
      <c r="M30" s="150"/>
      <c r="N30" s="150"/>
      <c r="O30" s="150"/>
      <c r="P30" s="150"/>
    </row>
    <row r="31" spans="2:17" ht="13.5">
      <c r="B31" s="204"/>
      <c r="C31" s="39" t="s">
        <v>306</v>
      </c>
      <c r="D31" s="204"/>
      <c r="E31" s="150"/>
      <c r="F31" s="150"/>
      <c r="G31" s="150"/>
      <c r="H31" s="150"/>
      <c r="I31" s="150"/>
      <c r="J31" s="150"/>
      <c r="K31" s="150"/>
      <c r="L31" s="150"/>
      <c r="M31" s="150"/>
      <c r="N31" s="150"/>
      <c r="O31" s="150"/>
      <c r="P31" s="150"/>
    </row>
    <row r="32" spans="2:17" ht="13.5">
      <c r="B32" s="204"/>
      <c r="C32" s="131" t="s">
        <v>197</v>
      </c>
      <c r="D32" s="204"/>
      <c r="E32" s="150"/>
      <c r="F32" s="150"/>
      <c r="G32" s="150"/>
      <c r="H32" s="150"/>
      <c r="I32" s="150"/>
      <c r="J32" s="150"/>
      <c r="K32" s="150"/>
      <c r="L32" s="150"/>
      <c r="M32" s="150"/>
      <c r="N32" s="150"/>
      <c r="O32" s="150"/>
      <c r="P32" s="150"/>
    </row>
    <row r="33" spans="2:17">
      <c r="B33" s="204"/>
      <c r="C33" s="1092"/>
      <c r="D33" s="1092"/>
      <c r="E33" s="1092"/>
      <c r="F33" s="1092"/>
      <c r="G33" s="1092"/>
      <c r="H33" s="1092"/>
      <c r="I33" s="1092"/>
      <c r="J33" s="1092"/>
      <c r="K33" s="1092"/>
      <c r="L33" s="1092"/>
      <c r="M33" s="1092"/>
      <c r="N33" s="1092"/>
      <c r="O33" s="1092"/>
      <c r="P33" s="1092"/>
      <c r="Q33" s="1092"/>
    </row>
    <row r="34" spans="2:17">
      <c r="B34" s="204"/>
      <c r="C34" s="204"/>
      <c r="D34" s="204"/>
      <c r="E34" s="150"/>
      <c r="F34" s="150"/>
      <c r="G34" s="150"/>
      <c r="H34" s="150"/>
      <c r="I34" s="150"/>
      <c r="J34" s="150"/>
      <c r="K34" s="150"/>
      <c r="L34" s="150"/>
      <c r="M34" s="150"/>
      <c r="N34" s="150"/>
      <c r="O34" s="150"/>
      <c r="P34" s="150"/>
    </row>
    <row r="35" spans="2:17" s="741" customFormat="1" ht="13.5" customHeight="1">
      <c r="B35" s="500"/>
      <c r="C35" s="759"/>
      <c r="D35" s="759"/>
      <c r="E35" s="510"/>
      <c r="F35" s="510"/>
      <c r="G35" s="510"/>
      <c r="H35" s="510"/>
      <c r="I35" s="760"/>
      <c r="J35" s="760"/>
      <c r="K35" s="760"/>
      <c r="L35" s="760"/>
      <c r="M35" s="760"/>
      <c r="N35" s="759"/>
      <c r="O35" s="759"/>
      <c r="P35" s="759"/>
      <c r="Q35" s="759"/>
    </row>
    <row r="36" spans="2:17" s="741" customFormat="1" ht="13.5">
      <c r="B36" s="500"/>
      <c r="C36" s="761"/>
      <c r="D36" s="500"/>
      <c r="E36" s="804"/>
      <c r="F36" s="804"/>
      <c r="G36" s="804"/>
      <c r="H36" s="804"/>
      <c r="I36" s="751"/>
      <c r="J36" s="751"/>
      <c r="K36" s="751"/>
      <c r="L36" s="751"/>
      <c r="M36" s="751"/>
      <c r="N36" s="751"/>
    </row>
    <row r="37" spans="2:17" s="741" customFormat="1">
      <c r="B37" s="500"/>
      <c r="D37" s="500"/>
      <c r="E37" s="511"/>
      <c r="F37" s="511"/>
      <c r="G37" s="511"/>
      <c r="H37" s="511"/>
      <c r="I37" s="753"/>
      <c r="J37" s="753"/>
      <c r="K37" s="753"/>
      <c r="L37" s="753"/>
      <c r="M37" s="753"/>
      <c r="N37" s="753"/>
    </row>
    <row r="38" spans="2:17" s="741" customFormat="1">
      <c r="B38" s="500"/>
      <c r="C38" s="722"/>
      <c r="D38" s="500"/>
      <c r="E38" s="511"/>
      <c r="F38" s="511"/>
      <c r="G38" s="511"/>
      <c r="H38" s="511"/>
      <c r="I38" s="753"/>
      <c r="J38" s="753"/>
      <c r="K38" s="753"/>
      <c r="L38" s="753"/>
      <c r="M38" s="753"/>
      <c r="N38" s="753"/>
    </row>
    <row r="39" spans="2:17" s="741" customFormat="1">
      <c r="B39" s="500"/>
      <c r="C39" s="500"/>
      <c r="D39" s="500"/>
      <c r="E39" s="513"/>
      <c r="F39" s="513"/>
      <c r="G39" s="513"/>
      <c r="H39" s="513"/>
      <c r="I39" s="753"/>
      <c r="J39" s="753"/>
      <c r="K39" s="753"/>
      <c r="L39" s="753"/>
      <c r="M39" s="753"/>
      <c r="N39" s="753"/>
    </row>
    <row r="40" spans="2:17" s="741" customFormat="1">
      <c r="E40" s="511"/>
      <c r="F40" s="511"/>
      <c r="G40" s="511"/>
      <c r="H40" s="511"/>
      <c r="I40" s="753"/>
      <c r="J40" s="753"/>
      <c r="K40" s="753"/>
      <c r="L40" s="753"/>
      <c r="M40" s="753"/>
      <c r="N40" s="753"/>
    </row>
    <row r="41" spans="2:17" s="741" customFormat="1">
      <c r="E41" s="511"/>
      <c r="F41" s="511"/>
      <c r="G41" s="511"/>
      <c r="H41" s="511"/>
      <c r="I41" s="753"/>
      <c r="J41" s="753"/>
      <c r="K41" s="753"/>
      <c r="L41" s="753"/>
      <c r="M41" s="753"/>
      <c r="N41" s="753"/>
    </row>
    <row r="42" spans="2:17" s="741" customFormat="1">
      <c r="E42" s="513"/>
      <c r="F42" s="513"/>
      <c r="G42" s="513"/>
      <c r="H42" s="513"/>
      <c r="I42" s="753"/>
      <c r="J42" s="753"/>
      <c r="K42" s="753"/>
      <c r="L42" s="753"/>
      <c r="M42" s="753"/>
      <c r="N42" s="753"/>
    </row>
    <row r="43" spans="2:17" s="741" customFormat="1">
      <c r="E43" s="513"/>
      <c r="F43" s="513"/>
      <c r="G43" s="513"/>
      <c r="H43" s="513"/>
      <c r="I43" s="753"/>
      <c r="J43" s="753"/>
      <c r="K43" s="753"/>
      <c r="L43" s="753"/>
      <c r="M43" s="753"/>
      <c r="N43" s="753"/>
    </row>
    <row r="44" spans="2:17" s="741" customFormat="1">
      <c r="E44" s="513"/>
      <c r="F44" s="513"/>
      <c r="G44" s="513"/>
      <c r="H44" s="513"/>
      <c r="I44" s="753"/>
      <c r="J44" s="753"/>
      <c r="K44" s="753"/>
      <c r="L44" s="753"/>
      <c r="M44" s="753"/>
      <c r="N44" s="753"/>
    </row>
    <row r="45" spans="2:17" s="741" customFormat="1">
      <c r="E45" s="513"/>
      <c r="F45" s="513"/>
      <c r="G45" s="513"/>
      <c r="H45" s="513"/>
      <c r="I45" s="753"/>
      <c r="J45" s="753"/>
      <c r="K45" s="753"/>
      <c r="L45" s="753"/>
      <c r="M45" s="753"/>
      <c r="N45" s="753"/>
    </row>
    <row r="46" spans="2:17" s="741" customFormat="1">
      <c r="E46" s="511"/>
      <c r="F46" s="511"/>
      <c r="G46" s="511"/>
      <c r="H46" s="511"/>
      <c r="I46" s="753"/>
      <c r="J46" s="753"/>
      <c r="K46" s="753"/>
      <c r="L46" s="753"/>
      <c r="M46" s="753"/>
      <c r="N46" s="753"/>
    </row>
    <row r="47" spans="2:17" s="741" customFormat="1">
      <c r="E47" s="762"/>
      <c r="F47" s="762"/>
      <c r="G47" s="762"/>
      <c r="H47" s="762"/>
      <c r="I47" s="753"/>
      <c r="J47" s="753"/>
      <c r="K47" s="753"/>
      <c r="L47" s="753"/>
      <c r="M47" s="753"/>
      <c r="N47" s="753"/>
    </row>
    <row r="48" spans="2:17" s="741" customFormat="1">
      <c r="E48" s="763"/>
      <c r="F48" s="763"/>
      <c r="G48" s="763"/>
      <c r="H48" s="763"/>
      <c r="I48" s="753"/>
      <c r="J48" s="753"/>
      <c r="K48" s="753"/>
      <c r="L48" s="753"/>
      <c r="M48" s="753"/>
      <c r="N48" s="753"/>
    </row>
    <row r="49" spans="5:14" s="741" customFormat="1">
      <c r="E49" s="764"/>
      <c r="F49" s="764"/>
      <c r="G49" s="764"/>
      <c r="H49" s="764"/>
      <c r="I49" s="753"/>
      <c r="J49" s="753"/>
      <c r="K49" s="753"/>
      <c r="L49" s="753"/>
      <c r="M49" s="753"/>
      <c r="N49" s="753"/>
    </row>
    <row r="50" spans="5:14" s="741" customFormat="1">
      <c r="E50" s="765"/>
      <c r="F50" s="765"/>
      <c r="G50" s="765"/>
      <c r="H50" s="765"/>
      <c r="I50" s="766"/>
      <c r="J50" s="766"/>
      <c r="K50" s="766"/>
      <c r="L50" s="766"/>
      <c r="M50" s="766"/>
      <c r="N50" s="766"/>
    </row>
    <row r="51" spans="5:14" s="741" customFormat="1">
      <c r="E51" s="764"/>
      <c r="F51" s="764"/>
      <c r="G51" s="764"/>
      <c r="H51" s="764"/>
      <c r="I51" s="753"/>
      <c r="J51" s="753"/>
      <c r="K51" s="753"/>
      <c r="L51" s="753"/>
      <c r="M51" s="753"/>
      <c r="N51" s="753"/>
    </row>
    <row r="52" spans="5:14" s="741" customFormat="1">
      <c r="E52" s="764"/>
      <c r="F52" s="764"/>
      <c r="G52" s="764"/>
      <c r="H52" s="764"/>
      <c r="I52" s="753"/>
      <c r="J52" s="753"/>
      <c r="K52" s="753"/>
      <c r="L52" s="753"/>
      <c r="M52" s="753"/>
      <c r="N52" s="753"/>
    </row>
    <row r="53" spans="5:14" s="741" customFormat="1">
      <c r="E53" s="767"/>
      <c r="F53" s="767"/>
      <c r="G53" s="767"/>
      <c r="H53" s="767"/>
      <c r="I53" s="753"/>
      <c r="J53" s="753"/>
      <c r="K53" s="753"/>
      <c r="L53" s="753"/>
      <c r="M53" s="753"/>
      <c r="N53" s="753"/>
    </row>
    <row r="54" spans="5:14" s="741" customFormat="1">
      <c r="E54" s="757"/>
      <c r="F54" s="757"/>
      <c r="G54" s="757"/>
      <c r="H54" s="757"/>
      <c r="I54" s="753"/>
      <c r="J54" s="753"/>
      <c r="K54" s="753"/>
      <c r="L54" s="753"/>
      <c r="M54" s="753"/>
      <c r="N54" s="753"/>
    </row>
    <row r="55" spans="5:14" s="741" customFormat="1">
      <c r="E55" s="758"/>
      <c r="F55" s="758"/>
      <c r="G55" s="758"/>
      <c r="H55" s="758"/>
      <c r="I55" s="751"/>
      <c r="J55" s="751"/>
      <c r="K55" s="751"/>
      <c r="L55" s="751"/>
      <c r="M55" s="751"/>
      <c r="N55" s="751"/>
    </row>
    <row r="56" spans="5:14" s="741" customFormat="1">
      <c r="E56" s="758"/>
      <c r="F56" s="758"/>
      <c r="G56" s="758"/>
      <c r="H56" s="758"/>
      <c r="I56" s="751"/>
      <c r="J56" s="751"/>
      <c r="K56" s="751"/>
    </row>
    <row r="57" spans="5:14" s="741" customFormat="1">
      <c r="E57" s="758"/>
      <c r="F57" s="758"/>
      <c r="G57" s="758"/>
      <c r="H57" s="758"/>
      <c r="I57" s="758"/>
      <c r="J57" s="758"/>
      <c r="K57" s="758"/>
      <c r="L57" s="758"/>
      <c r="M57" s="758"/>
    </row>
    <row r="58" spans="5:14" s="741" customFormat="1">
      <c r="E58" s="758"/>
      <c r="F58" s="758"/>
      <c r="G58" s="758"/>
      <c r="H58" s="758"/>
      <c r="I58" s="758"/>
      <c r="J58" s="758"/>
      <c r="K58" s="758"/>
      <c r="L58" s="758"/>
      <c r="M58" s="758"/>
      <c r="N58" s="758"/>
    </row>
    <row r="59" spans="5:14" s="741" customFormat="1">
      <c r="E59" s="758"/>
      <c r="F59" s="758"/>
      <c r="G59" s="758"/>
      <c r="H59" s="758"/>
      <c r="I59" s="758"/>
      <c r="J59" s="758"/>
      <c r="K59" s="758"/>
      <c r="L59" s="758"/>
      <c r="M59" s="758"/>
      <c r="N59" s="758"/>
    </row>
    <row r="60" spans="5:14" s="741" customFormat="1">
      <c r="E60" s="758"/>
      <c r="F60" s="758"/>
      <c r="G60" s="758"/>
      <c r="H60" s="758"/>
      <c r="I60" s="758"/>
      <c r="J60" s="758"/>
      <c r="K60" s="758"/>
      <c r="L60" s="758"/>
      <c r="M60" s="758"/>
      <c r="N60" s="758"/>
    </row>
    <row r="61" spans="5:14" s="741" customFormat="1">
      <c r="E61" s="758"/>
      <c r="F61" s="758"/>
      <c r="G61" s="758"/>
      <c r="H61" s="758"/>
      <c r="I61" s="758"/>
      <c r="J61" s="758"/>
      <c r="K61" s="758"/>
      <c r="L61" s="758"/>
      <c r="M61" s="758"/>
      <c r="N61" s="758"/>
    </row>
    <row r="62" spans="5:14" s="741" customFormat="1">
      <c r="E62" s="758"/>
      <c r="F62" s="758"/>
      <c r="G62" s="758"/>
      <c r="H62" s="758"/>
      <c r="I62" s="758"/>
      <c r="J62" s="758"/>
      <c r="K62" s="758"/>
      <c r="L62" s="758"/>
      <c r="M62" s="758"/>
      <c r="N62" s="758"/>
    </row>
    <row r="63" spans="5:14" s="741" customFormat="1">
      <c r="E63" s="758"/>
      <c r="F63" s="758"/>
      <c r="G63" s="758"/>
      <c r="H63" s="758"/>
      <c r="I63" s="758"/>
      <c r="J63" s="758"/>
      <c r="K63" s="758"/>
      <c r="L63" s="758"/>
      <c r="M63" s="758"/>
      <c r="N63" s="758"/>
    </row>
    <row r="64" spans="5:14" s="741" customFormat="1">
      <c r="E64" s="758"/>
      <c r="F64" s="758"/>
      <c r="G64" s="758"/>
      <c r="H64" s="758"/>
      <c r="I64" s="758"/>
      <c r="J64" s="758"/>
      <c r="K64" s="758"/>
      <c r="L64" s="758"/>
      <c r="M64" s="758"/>
      <c r="N64" s="758"/>
    </row>
    <row r="65" spans="5:14" s="741" customFormat="1">
      <c r="E65" s="758"/>
      <c r="F65" s="758"/>
      <c r="G65" s="758"/>
      <c r="H65" s="758"/>
      <c r="I65" s="758"/>
      <c r="J65" s="758"/>
      <c r="K65" s="758"/>
      <c r="L65" s="758"/>
      <c r="M65" s="758"/>
      <c r="N65" s="758"/>
    </row>
    <row r="66" spans="5:14" s="741" customFormat="1">
      <c r="E66" s="758"/>
      <c r="F66" s="758"/>
      <c r="G66" s="758"/>
      <c r="H66" s="758"/>
      <c r="I66" s="758"/>
      <c r="J66" s="758"/>
      <c r="K66" s="758"/>
      <c r="L66" s="758"/>
      <c r="M66" s="758"/>
      <c r="N66" s="758"/>
    </row>
    <row r="67" spans="5:14" s="741" customFormat="1">
      <c r="E67" s="758"/>
      <c r="F67" s="758"/>
      <c r="G67" s="758"/>
      <c r="H67" s="758"/>
      <c r="I67" s="758"/>
      <c r="J67" s="758"/>
      <c r="K67" s="758"/>
      <c r="L67" s="758"/>
      <c r="M67" s="758"/>
      <c r="N67" s="758"/>
    </row>
    <row r="68" spans="5:14" s="741" customFormat="1">
      <c r="E68" s="758"/>
      <c r="F68" s="758"/>
      <c r="G68" s="758"/>
      <c r="H68" s="758"/>
      <c r="I68" s="758"/>
      <c r="J68" s="758"/>
      <c r="K68" s="758"/>
      <c r="L68" s="758"/>
      <c r="M68" s="758"/>
      <c r="N68" s="758"/>
    </row>
    <row r="69" spans="5:14" s="741" customFormat="1">
      <c r="E69" s="758"/>
      <c r="F69" s="758"/>
      <c r="G69" s="758"/>
      <c r="H69" s="758"/>
      <c r="I69" s="758"/>
      <c r="J69" s="758"/>
      <c r="K69" s="758"/>
      <c r="L69" s="758"/>
      <c r="M69" s="758"/>
      <c r="N69" s="758"/>
    </row>
    <row r="70" spans="5:14" s="741" customFormat="1">
      <c r="E70" s="758"/>
      <c r="F70" s="758"/>
      <c r="G70" s="758"/>
      <c r="H70" s="758"/>
      <c r="I70" s="758"/>
      <c r="J70" s="758"/>
      <c r="K70" s="758"/>
      <c r="L70" s="758"/>
      <c r="M70" s="758"/>
      <c r="N70" s="758"/>
    </row>
    <row r="71" spans="5:14" s="741" customFormat="1">
      <c r="E71" s="758"/>
      <c r="F71" s="758"/>
      <c r="G71" s="758"/>
      <c r="H71" s="758"/>
      <c r="I71" s="758"/>
      <c r="J71" s="758"/>
      <c r="K71" s="758"/>
      <c r="L71" s="758"/>
      <c r="M71" s="758"/>
      <c r="N71" s="758"/>
    </row>
    <row r="72" spans="5:14" s="741" customFormat="1">
      <c r="E72" s="758"/>
      <c r="F72" s="758"/>
      <c r="G72" s="758"/>
      <c r="H72" s="758"/>
      <c r="I72" s="758"/>
      <c r="J72" s="758"/>
      <c r="K72" s="758"/>
      <c r="L72" s="758"/>
      <c r="M72" s="758"/>
      <c r="N72" s="758"/>
    </row>
    <row r="73" spans="5:14" s="741" customFormat="1">
      <c r="E73" s="758"/>
      <c r="F73" s="758"/>
      <c r="G73" s="758"/>
      <c r="H73" s="758"/>
      <c r="I73" s="758"/>
      <c r="J73" s="758"/>
      <c r="K73" s="758"/>
      <c r="L73" s="758"/>
      <c r="M73" s="758"/>
      <c r="N73" s="758"/>
    </row>
    <row r="74" spans="5:14" s="741" customFormat="1">
      <c r="E74" s="758"/>
      <c r="F74" s="758"/>
      <c r="G74" s="758"/>
      <c r="H74" s="758"/>
      <c r="I74" s="758"/>
      <c r="J74" s="758"/>
      <c r="K74" s="758"/>
      <c r="L74" s="758"/>
      <c r="M74" s="758"/>
      <c r="N74" s="758"/>
    </row>
    <row r="75" spans="5:14" s="741" customFormat="1">
      <c r="E75" s="758"/>
      <c r="F75" s="758"/>
      <c r="G75" s="758"/>
      <c r="H75" s="758"/>
      <c r="I75" s="758"/>
      <c r="J75" s="758"/>
      <c r="K75" s="758"/>
      <c r="L75" s="758"/>
      <c r="M75" s="758"/>
      <c r="N75" s="758"/>
    </row>
    <row r="76" spans="5:14" s="741" customFormat="1">
      <c r="E76" s="758"/>
      <c r="F76" s="758"/>
      <c r="G76" s="758"/>
      <c r="H76" s="758"/>
      <c r="I76" s="758"/>
      <c r="J76" s="758"/>
      <c r="K76" s="758"/>
      <c r="L76" s="758"/>
      <c r="M76" s="758"/>
      <c r="N76" s="758"/>
    </row>
    <row r="77" spans="5:14" s="741" customFormat="1">
      <c r="E77" s="758"/>
      <c r="F77" s="758"/>
      <c r="G77" s="758"/>
      <c r="H77" s="758"/>
      <c r="I77" s="758"/>
      <c r="J77" s="758"/>
      <c r="K77" s="758"/>
      <c r="L77" s="758"/>
      <c r="M77" s="758"/>
      <c r="N77" s="758"/>
    </row>
    <row r="78" spans="5:14" s="741" customFormat="1">
      <c r="E78" s="758"/>
      <c r="F78" s="758"/>
      <c r="G78" s="758"/>
      <c r="H78" s="758"/>
      <c r="I78" s="758"/>
      <c r="J78" s="758"/>
      <c r="K78" s="758"/>
      <c r="L78" s="758"/>
      <c r="M78" s="758"/>
      <c r="N78" s="758"/>
    </row>
    <row r="79" spans="5:14" s="741" customFormat="1">
      <c r="E79" s="758"/>
      <c r="F79" s="758"/>
      <c r="G79" s="758"/>
      <c r="H79" s="758"/>
      <c r="I79" s="758"/>
      <c r="J79" s="758"/>
      <c r="K79" s="758"/>
      <c r="L79" s="758"/>
      <c r="M79" s="758"/>
      <c r="N79" s="758"/>
    </row>
    <row r="80" spans="5:14">
      <c r="E80" s="758"/>
      <c r="F80" s="758"/>
      <c r="G80" s="758"/>
      <c r="H80" s="758"/>
      <c r="I80" s="758"/>
      <c r="J80" s="758"/>
      <c r="K80" s="758"/>
      <c r="L80" s="758"/>
      <c r="M80" s="758"/>
      <c r="N80" s="758"/>
    </row>
    <row r="81" spans="5:14">
      <c r="E81" s="758"/>
      <c r="F81" s="758"/>
      <c r="G81" s="758"/>
      <c r="H81" s="758"/>
      <c r="I81" s="758"/>
      <c r="J81" s="758"/>
      <c r="K81" s="758"/>
      <c r="L81" s="758"/>
      <c r="M81" s="758"/>
      <c r="N81" s="758"/>
    </row>
    <row r="82" spans="5:14">
      <c r="E82" s="251"/>
      <c r="F82" s="251"/>
      <c r="G82" s="251"/>
      <c r="H82" s="251"/>
      <c r="I82" s="251"/>
      <c r="J82" s="251"/>
    </row>
    <row r="83" spans="5:14">
      <c r="E83" s="251"/>
      <c r="F83" s="251"/>
      <c r="G83" s="251"/>
      <c r="H83" s="251"/>
      <c r="I83" s="251"/>
      <c r="J83" s="251"/>
    </row>
    <row r="84" spans="5:14">
      <c r="E84" s="251"/>
      <c r="F84" s="251"/>
      <c r="G84" s="251"/>
      <c r="H84" s="251"/>
      <c r="I84" s="251"/>
      <c r="J84" s="251"/>
    </row>
    <row r="85" spans="5:14">
      <c r="E85" s="251"/>
      <c r="F85" s="251"/>
      <c r="G85" s="251"/>
      <c r="H85" s="251"/>
      <c r="I85" s="251"/>
      <c r="J85" s="251"/>
    </row>
  </sheetData>
  <sheetProtection sheet="1" objects="1" scenarios="1"/>
  <mergeCells count="5">
    <mergeCell ref="B1:Q1"/>
    <mergeCell ref="B2:Q2"/>
    <mergeCell ref="B3:Q3"/>
    <mergeCell ref="B15:D15"/>
    <mergeCell ref="C33:Q33"/>
  </mergeCells>
  <pageMargins left="0.7" right="0.7" top="0.25" bottom="0.44" header="0.3" footer="0.3"/>
  <pageSetup scale="72"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81"/>
  <sheetViews>
    <sheetView showGridLines="0" tabSelected="1" zoomScaleNormal="100" zoomScaleSheetLayoutView="100" workbookViewId="0">
      <pane xSplit="4" ySplit="7" topLeftCell="E8" activePane="bottomRight" state="frozen"/>
      <selection sqref="A1:S1"/>
      <selection pane="topRight" sqref="A1:S1"/>
      <selection pane="bottomLeft" sqref="A1:S1"/>
      <selection pane="bottomRight" activeCell="C28" sqref="C28"/>
    </sheetView>
  </sheetViews>
  <sheetFormatPr defaultColWidth="11.453125" defaultRowHeight="11.5"/>
  <cols>
    <col min="1" max="1" width="2.7265625" style="77" customWidth="1"/>
    <col min="2" max="2" width="2" style="77" customWidth="1"/>
    <col min="3" max="3" width="2.7265625" style="77" customWidth="1"/>
    <col min="4" max="4" width="53" style="77" customWidth="1"/>
    <col min="5" max="8" width="9.7265625" style="77" customWidth="1"/>
    <col min="9" max="16" width="9.7265625" style="278" customWidth="1"/>
    <col min="17" max="17" width="1.453125" style="77" customWidth="1"/>
    <col min="18" max="16384" width="11.453125" style="77"/>
  </cols>
  <sheetData>
    <row r="1" spans="2:17" ht="18.75" customHeight="1">
      <c r="B1" s="1088" t="s">
        <v>44</v>
      </c>
      <c r="C1" s="1088"/>
      <c r="D1" s="1088"/>
      <c r="E1" s="1088"/>
      <c r="F1" s="1088"/>
      <c r="G1" s="1088"/>
      <c r="H1" s="1088"/>
      <c r="I1" s="1088"/>
      <c r="J1" s="1088"/>
      <c r="K1" s="1088"/>
      <c r="L1" s="1088"/>
      <c r="M1" s="1088"/>
      <c r="N1" s="1088"/>
      <c r="O1" s="1088"/>
      <c r="P1" s="1088"/>
      <c r="Q1" s="1088"/>
    </row>
    <row r="2" spans="2:17" ht="12.75" customHeight="1">
      <c r="B2" s="1088" t="s">
        <v>100</v>
      </c>
      <c r="C2" s="1088"/>
      <c r="D2" s="1088"/>
      <c r="E2" s="1088"/>
      <c r="F2" s="1088"/>
      <c r="G2" s="1088"/>
      <c r="H2" s="1088"/>
      <c r="I2" s="1088"/>
      <c r="J2" s="1088"/>
      <c r="K2" s="1088"/>
      <c r="L2" s="1088"/>
      <c r="M2" s="1088"/>
      <c r="N2" s="1088"/>
      <c r="O2" s="1088"/>
      <c r="P2" s="1088"/>
      <c r="Q2" s="1088"/>
    </row>
    <row r="3" spans="2:17" ht="12.75" customHeight="1">
      <c r="B3" s="1088" t="s">
        <v>45</v>
      </c>
      <c r="C3" s="1088"/>
      <c r="D3" s="1088"/>
      <c r="E3" s="1088"/>
      <c r="F3" s="1088"/>
      <c r="G3" s="1088"/>
      <c r="H3" s="1088"/>
      <c r="I3" s="1088"/>
      <c r="J3" s="1088"/>
      <c r="K3" s="1088"/>
      <c r="L3" s="1088"/>
      <c r="M3" s="1088"/>
      <c r="N3" s="1088"/>
      <c r="O3" s="1088"/>
      <c r="P3" s="1088"/>
      <c r="Q3" s="1088"/>
    </row>
    <row r="4" spans="2:17" ht="12.75" customHeight="1"/>
    <row r="5" spans="2:17" ht="12.75" customHeight="1">
      <c r="B5" s="78"/>
      <c r="C5" s="78"/>
      <c r="D5" s="78"/>
    </row>
    <row r="6" spans="2:17" s="78" customFormat="1" ht="12.75" customHeight="1">
      <c r="B6" s="805"/>
      <c r="C6" s="805"/>
      <c r="D6" s="805"/>
      <c r="E6" s="981" t="s">
        <v>5</v>
      </c>
      <c r="F6" s="981" t="s">
        <v>6</v>
      </c>
      <c r="G6" s="981" t="s">
        <v>3</v>
      </c>
      <c r="H6" s="981" t="s">
        <v>4</v>
      </c>
      <c r="I6" s="981" t="s">
        <v>5</v>
      </c>
      <c r="J6" s="981" t="s">
        <v>6</v>
      </c>
      <c r="K6" s="981" t="s">
        <v>3</v>
      </c>
      <c r="L6" s="981" t="s">
        <v>4</v>
      </c>
      <c r="M6" s="981" t="s">
        <v>5</v>
      </c>
      <c r="N6" s="981" t="s">
        <v>6</v>
      </c>
      <c r="O6" s="80" t="s">
        <v>3</v>
      </c>
      <c r="P6" s="80" t="s">
        <v>4</v>
      </c>
    </row>
    <row r="7" spans="2:17" s="78" customFormat="1" ht="12.75" customHeight="1" thickBot="1">
      <c r="B7" s="805"/>
      <c r="C7" s="805"/>
      <c r="D7" s="805"/>
      <c r="E7" s="981" t="s">
        <v>120</v>
      </c>
      <c r="F7" s="981" t="s">
        <v>120</v>
      </c>
      <c r="G7" s="981" t="s">
        <v>126</v>
      </c>
      <c r="H7" s="981" t="s">
        <v>126</v>
      </c>
      <c r="I7" s="981" t="s">
        <v>126</v>
      </c>
      <c r="J7" s="981" t="s">
        <v>126</v>
      </c>
      <c r="K7" s="981" t="s">
        <v>227</v>
      </c>
      <c r="L7" s="981" t="s">
        <v>227</v>
      </c>
      <c r="M7" s="981" t="s">
        <v>227</v>
      </c>
      <c r="N7" s="981" t="s">
        <v>227</v>
      </c>
      <c r="O7" s="80" t="s">
        <v>325</v>
      </c>
      <c r="P7" s="80" t="s">
        <v>325</v>
      </c>
    </row>
    <row r="8" spans="2:17" ht="12.75" customHeight="1">
      <c r="B8" s="807" t="s">
        <v>153</v>
      </c>
      <c r="C8" s="808"/>
      <c r="D8" s="808"/>
      <c r="E8" s="982"/>
      <c r="F8" s="982"/>
      <c r="G8" s="982"/>
      <c r="H8" s="982"/>
      <c r="I8" s="982"/>
      <c r="J8" s="982"/>
      <c r="K8" s="982"/>
      <c r="L8" s="982"/>
      <c r="M8" s="982"/>
      <c r="N8" s="982"/>
      <c r="O8" s="81"/>
      <c r="P8" s="81"/>
    </row>
    <row r="9" spans="2:17" ht="12.75" customHeight="1">
      <c r="B9" s="805"/>
      <c r="C9" s="805" t="s">
        <v>130</v>
      </c>
      <c r="D9" s="805"/>
      <c r="E9" s="983">
        <v>495</v>
      </c>
      <c r="F9" s="983">
        <v>659</v>
      </c>
      <c r="G9" s="983">
        <v>753</v>
      </c>
      <c r="H9" s="983">
        <v>860</v>
      </c>
      <c r="I9" s="983">
        <v>796</v>
      </c>
      <c r="J9" s="983">
        <v>1012</v>
      </c>
      <c r="K9" s="984">
        <v>929</v>
      </c>
      <c r="L9" s="984">
        <v>858</v>
      </c>
      <c r="M9" s="984">
        <v>798</v>
      </c>
      <c r="N9" s="984">
        <v>1021</v>
      </c>
      <c r="O9" s="504">
        <v>1065</v>
      </c>
      <c r="P9" s="504">
        <v>900</v>
      </c>
    </row>
    <row r="10" spans="2:17" ht="12.75" customHeight="1">
      <c r="B10" s="805"/>
      <c r="C10" s="805" t="s">
        <v>152</v>
      </c>
      <c r="D10" s="805"/>
      <c r="E10" s="985">
        <v>367</v>
      </c>
      <c r="F10" s="985">
        <v>522</v>
      </c>
      <c r="G10" s="985">
        <v>521</v>
      </c>
      <c r="H10" s="985">
        <v>507</v>
      </c>
      <c r="I10" s="985">
        <v>499</v>
      </c>
      <c r="J10" s="985">
        <v>693</v>
      </c>
      <c r="K10" s="986">
        <v>554</v>
      </c>
      <c r="L10" s="986">
        <v>538</v>
      </c>
      <c r="M10" s="986">
        <v>593</v>
      </c>
      <c r="N10" s="986">
        <v>780</v>
      </c>
      <c r="O10" s="490">
        <v>687</v>
      </c>
      <c r="P10" s="490">
        <v>552</v>
      </c>
    </row>
    <row r="11" spans="2:17" s="78" customFormat="1" ht="12.75" customHeight="1">
      <c r="B11" s="805"/>
      <c r="C11" s="805" t="s">
        <v>51</v>
      </c>
      <c r="D11" s="805"/>
      <c r="E11" s="828">
        <v>128</v>
      </c>
      <c r="F11" s="828">
        <v>172</v>
      </c>
      <c r="G11" s="828">
        <v>181</v>
      </c>
      <c r="H11" s="828">
        <v>203</v>
      </c>
      <c r="I11" s="828">
        <v>273</v>
      </c>
      <c r="J11" s="828">
        <v>309</v>
      </c>
      <c r="K11" s="987">
        <v>243</v>
      </c>
      <c r="L11" s="987">
        <v>235</v>
      </c>
      <c r="M11" s="987">
        <v>227</v>
      </c>
      <c r="N11" s="987">
        <v>242</v>
      </c>
      <c r="O11" s="505">
        <v>213</v>
      </c>
      <c r="P11" s="505">
        <v>189</v>
      </c>
    </row>
    <row r="12" spans="2:17" s="78" customFormat="1" ht="12.75" customHeight="1" thickBot="1">
      <c r="B12" s="805"/>
      <c r="C12" s="805" t="s">
        <v>154</v>
      </c>
      <c r="D12" s="805"/>
      <c r="E12" s="988">
        <f t="shared" ref="E12:J12" si="0">SUM(E9:E11)</f>
        <v>990</v>
      </c>
      <c r="F12" s="988">
        <f t="shared" si="0"/>
        <v>1353</v>
      </c>
      <c r="G12" s="988">
        <f t="shared" si="0"/>
        <v>1455</v>
      </c>
      <c r="H12" s="988">
        <f t="shared" si="0"/>
        <v>1570</v>
      </c>
      <c r="I12" s="988">
        <f t="shared" si="0"/>
        <v>1568</v>
      </c>
      <c r="J12" s="988">
        <f t="shared" si="0"/>
        <v>2014</v>
      </c>
      <c r="K12" s="989">
        <f t="shared" ref="K12:L12" si="1">SUM(K9:K11)</f>
        <v>1726</v>
      </c>
      <c r="L12" s="989">
        <f t="shared" si="1"/>
        <v>1631</v>
      </c>
      <c r="M12" s="989">
        <f t="shared" ref="M12:N12" si="2">SUM(M9:M11)</f>
        <v>1618</v>
      </c>
      <c r="N12" s="989">
        <f t="shared" si="2"/>
        <v>2043</v>
      </c>
      <c r="O12" s="506">
        <f t="shared" ref="O12:P12" si="3">SUM(O9:O11)</f>
        <v>1965</v>
      </c>
      <c r="P12" s="506">
        <f t="shared" si="3"/>
        <v>1641</v>
      </c>
    </row>
    <row r="13" spans="2:17" s="78" customFormat="1" ht="12.75" customHeight="1" thickTop="1">
      <c r="B13" s="805"/>
      <c r="C13" s="805"/>
      <c r="D13" s="805"/>
      <c r="E13" s="813"/>
      <c r="F13" s="813"/>
      <c r="G13" s="813"/>
      <c r="H13" s="813"/>
      <c r="I13" s="813"/>
      <c r="J13" s="813"/>
      <c r="K13" s="811"/>
      <c r="L13" s="811"/>
      <c r="M13" s="811"/>
      <c r="N13" s="811"/>
      <c r="O13" s="492"/>
      <c r="P13" s="492"/>
    </row>
    <row r="14" spans="2:17">
      <c r="B14" s="1093" t="s">
        <v>167</v>
      </c>
      <c r="C14" s="1093"/>
      <c r="D14" s="1093"/>
      <c r="E14" s="990"/>
      <c r="F14" s="990"/>
      <c r="G14" s="990"/>
      <c r="H14" s="990"/>
      <c r="I14" s="990"/>
      <c r="J14" s="990"/>
      <c r="K14" s="991"/>
      <c r="L14" s="991"/>
      <c r="M14" s="991"/>
      <c r="N14" s="991"/>
      <c r="O14" s="507"/>
      <c r="P14" s="507"/>
    </row>
    <row r="15" spans="2:17" ht="12.75" customHeight="1">
      <c r="B15" s="805"/>
      <c r="C15" s="805" t="s">
        <v>130</v>
      </c>
      <c r="D15" s="805"/>
      <c r="E15" s="992">
        <v>45</v>
      </c>
      <c r="F15" s="992">
        <v>447</v>
      </c>
      <c r="G15" s="992">
        <v>-293</v>
      </c>
      <c r="H15" s="992">
        <v>-24</v>
      </c>
      <c r="I15" s="992">
        <v>14</v>
      </c>
      <c r="J15" s="992">
        <v>275</v>
      </c>
      <c r="K15" s="993">
        <v>-309</v>
      </c>
      <c r="L15" s="993">
        <v>-129</v>
      </c>
      <c r="M15" s="993">
        <v>182</v>
      </c>
      <c r="N15" s="993">
        <v>333</v>
      </c>
      <c r="O15" s="508">
        <v>-333</v>
      </c>
      <c r="P15" s="508">
        <v>-141</v>
      </c>
    </row>
    <row r="16" spans="2:17" ht="12.75" customHeight="1">
      <c r="B16" s="805"/>
      <c r="C16" s="805" t="s">
        <v>152</v>
      </c>
      <c r="D16" s="805"/>
      <c r="E16" s="992">
        <v>11</v>
      </c>
      <c r="F16" s="992">
        <v>277</v>
      </c>
      <c r="G16" s="992">
        <v>-194</v>
      </c>
      <c r="H16" s="992">
        <v>-17</v>
      </c>
      <c r="I16" s="992">
        <v>34</v>
      </c>
      <c r="J16" s="992">
        <v>163</v>
      </c>
      <c r="K16" s="993">
        <v>-162</v>
      </c>
      <c r="L16" s="993">
        <v>-72</v>
      </c>
      <c r="M16" s="993">
        <v>73</v>
      </c>
      <c r="N16" s="993">
        <v>247</v>
      </c>
      <c r="O16" s="508">
        <v>-200</v>
      </c>
      <c r="P16" s="508">
        <v>-100</v>
      </c>
    </row>
    <row r="17" spans="2:17" ht="12.75" customHeight="1">
      <c r="B17" s="805"/>
      <c r="C17" s="805" t="s">
        <v>51</v>
      </c>
      <c r="D17" s="805"/>
      <c r="E17" s="992">
        <v>-6</v>
      </c>
      <c r="F17" s="992">
        <v>41</v>
      </c>
      <c r="G17" s="992">
        <v>-60</v>
      </c>
      <c r="H17" s="992">
        <v>80</v>
      </c>
      <c r="I17" s="992">
        <v>14</v>
      </c>
      <c r="J17" s="992">
        <v>0</v>
      </c>
      <c r="K17" s="993">
        <v>-59</v>
      </c>
      <c r="L17" s="993">
        <v>-12</v>
      </c>
      <c r="M17" s="993">
        <v>29</v>
      </c>
      <c r="N17" s="993">
        <v>17</v>
      </c>
      <c r="O17" s="508">
        <v>-48</v>
      </c>
      <c r="P17" s="508">
        <v>-15</v>
      </c>
    </row>
    <row r="18" spans="2:17" ht="12.75" customHeight="1" thickBot="1">
      <c r="B18" s="805"/>
      <c r="C18" s="805" t="s">
        <v>52</v>
      </c>
      <c r="D18" s="805"/>
      <c r="E18" s="994">
        <f t="shared" ref="E18" si="4">SUM(E15:E17)</f>
        <v>50</v>
      </c>
      <c r="F18" s="994">
        <f t="shared" ref="F18:K18" si="5">SUM(F15:F17)</f>
        <v>765</v>
      </c>
      <c r="G18" s="994">
        <f t="shared" si="5"/>
        <v>-547</v>
      </c>
      <c r="H18" s="994">
        <f t="shared" si="5"/>
        <v>39</v>
      </c>
      <c r="I18" s="994">
        <f t="shared" si="5"/>
        <v>62</v>
      </c>
      <c r="J18" s="994">
        <f t="shared" si="5"/>
        <v>438</v>
      </c>
      <c r="K18" s="994">
        <f t="shared" si="5"/>
        <v>-530</v>
      </c>
      <c r="L18" s="994">
        <f t="shared" ref="L18:M18" si="6">SUM(L15:L17)</f>
        <v>-213</v>
      </c>
      <c r="M18" s="994">
        <f t="shared" si="6"/>
        <v>284</v>
      </c>
      <c r="N18" s="994">
        <f t="shared" ref="N18:O18" si="7">SUM(N15:N17)</f>
        <v>597</v>
      </c>
      <c r="O18" s="509">
        <f t="shared" si="7"/>
        <v>-581</v>
      </c>
      <c r="P18" s="509">
        <f t="shared" ref="P18" si="8">SUM(P15:P17)</f>
        <v>-256</v>
      </c>
    </row>
    <row r="19" spans="2:17" ht="6" customHeight="1" thickTop="1">
      <c r="B19" s="805"/>
      <c r="C19" s="805"/>
      <c r="D19" s="805"/>
      <c r="E19" s="995"/>
      <c r="F19" s="995"/>
      <c r="G19" s="995"/>
      <c r="H19" s="995"/>
      <c r="I19" s="995"/>
      <c r="J19" s="995"/>
      <c r="K19" s="995"/>
      <c r="L19" s="995"/>
      <c r="M19" s="995"/>
      <c r="N19" s="995"/>
      <c r="O19" s="280"/>
      <c r="P19" s="280"/>
    </row>
    <row r="20" spans="2:17" s="278" customFormat="1" ht="6" customHeight="1">
      <c r="B20" s="805"/>
      <c r="C20" s="805"/>
      <c r="D20" s="805"/>
      <c r="E20" s="995"/>
      <c r="F20" s="995"/>
      <c r="G20" s="995"/>
      <c r="H20" s="995"/>
      <c r="I20" s="995"/>
      <c r="J20" s="995"/>
      <c r="K20" s="995"/>
      <c r="L20" s="995"/>
      <c r="M20" s="995"/>
      <c r="N20" s="995"/>
      <c r="O20" s="280"/>
      <c r="P20" s="280"/>
    </row>
    <row r="21" spans="2:17" ht="12.75" customHeight="1">
      <c r="B21" s="996" t="s">
        <v>253</v>
      </c>
      <c r="C21" s="997"/>
      <c r="D21" s="997"/>
      <c r="E21" s="998"/>
      <c r="F21" s="998"/>
      <c r="G21" s="998"/>
      <c r="H21" s="998"/>
      <c r="I21" s="998"/>
      <c r="J21" s="998"/>
      <c r="K21" s="998"/>
      <c r="L21" s="998"/>
      <c r="M21" s="998"/>
      <c r="N21" s="998"/>
      <c r="O21" s="371"/>
      <c r="P21" s="371"/>
    </row>
    <row r="22" spans="2:17" ht="12.75" customHeight="1">
      <c r="B22" s="999"/>
      <c r="C22" s="999" t="s">
        <v>130</v>
      </c>
      <c r="D22" s="999"/>
      <c r="E22" s="1000">
        <f t="shared" ref="E22:H22" si="9">E9+E15</f>
        <v>540</v>
      </c>
      <c r="F22" s="1000">
        <f t="shared" si="9"/>
        <v>1106</v>
      </c>
      <c r="G22" s="1000">
        <f t="shared" si="9"/>
        <v>460</v>
      </c>
      <c r="H22" s="1000">
        <f t="shared" si="9"/>
        <v>836</v>
      </c>
      <c r="I22" s="1000"/>
      <c r="J22" s="1000"/>
      <c r="K22" s="1000"/>
      <c r="L22" s="1000"/>
      <c r="M22" s="1000"/>
      <c r="N22" s="1000"/>
      <c r="O22" s="372"/>
      <c r="P22" s="372"/>
    </row>
    <row r="23" spans="2:17" ht="12.75" customHeight="1">
      <c r="B23" s="999"/>
      <c r="C23" s="999" t="s">
        <v>205</v>
      </c>
      <c r="D23" s="999"/>
      <c r="E23" s="1000">
        <f t="shared" ref="E23:H23" si="10">E10+E16</f>
        <v>378</v>
      </c>
      <c r="F23" s="1000">
        <f t="shared" si="10"/>
        <v>799</v>
      </c>
      <c r="G23" s="1000">
        <f t="shared" si="10"/>
        <v>327</v>
      </c>
      <c r="H23" s="1000">
        <f t="shared" si="10"/>
        <v>490</v>
      </c>
      <c r="I23" s="1000"/>
      <c r="J23" s="1000"/>
      <c r="K23" s="1000"/>
      <c r="L23" s="1000"/>
      <c r="M23" s="1000"/>
      <c r="N23" s="1000"/>
      <c r="O23" s="372"/>
      <c r="P23" s="372"/>
    </row>
    <row r="24" spans="2:17" ht="12.75" customHeight="1">
      <c r="B24" s="999"/>
      <c r="C24" s="999" t="s">
        <v>51</v>
      </c>
      <c r="D24" s="999"/>
      <c r="E24" s="1001">
        <f t="shared" ref="E24:H24" si="11">E11+E17</f>
        <v>122</v>
      </c>
      <c r="F24" s="1001">
        <f t="shared" si="11"/>
        <v>213</v>
      </c>
      <c r="G24" s="1001">
        <f t="shared" si="11"/>
        <v>121</v>
      </c>
      <c r="H24" s="1001">
        <f t="shared" si="11"/>
        <v>283</v>
      </c>
      <c r="I24" s="1000"/>
      <c r="J24" s="1000"/>
      <c r="K24" s="1000"/>
      <c r="L24" s="1000"/>
      <c r="M24" s="1000"/>
      <c r="N24" s="1000"/>
      <c r="O24" s="372"/>
      <c r="P24" s="372"/>
    </row>
    <row r="25" spans="2:17">
      <c r="B25" s="999"/>
      <c r="C25" s="999" t="s">
        <v>254</v>
      </c>
      <c r="D25" s="999"/>
      <c r="E25" s="1002">
        <f>SUM(E22:E24)</f>
        <v>1040</v>
      </c>
      <c r="F25" s="1002">
        <f>SUM(F22:F24)</f>
        <v>2118</v>
      </c>
      <c r="G25" s="1002">
        <f>SUM(G22:G24)</f>
        <v>908</v>
      </c>
      <c r="H25" s="1002">
        <f>SUM(H22:H24)</f>
        <v>1609</v>
      </c>
      <c r="I25" s="1064"/>
      <c r="J25" s="1064"/>
      <c r="K25" s="1064"/>
      <c r="L25" s="1064"/>
      <c r="M25" s="1064"/>
      <c r="N25" s="1064"/>
      <c r="O25" s="1065"/>
      <c r="P25" s="1065"/>
      <c r="Q25" s="279"/>
    </row>
    <row r="26" spans="2:17" ht="12.75" customHeight="1">
      <c r="B26" s="204"/>
      <c r="C26" s="204"/>
      <c r="D26" s="204"/>
      <c r="E26" s="82"/>
      <c r="F26" s="82"/>
      <c r="G26" s="82"/>
      <c r="H26" s="82"/>
      <c r="I26" s="280"/>
      <c r="J26" s="280"/>
      <c r="K26" s="280"/>
      <c r="L26" s="280"/>
      <c r="M26" s="280"/>
      <c r="N26" s="280"/>
      <c r="O26" s="280"/>
      <c r="P26" s="280"/>
    </row>
    <row r="27" spans="2:17" ht="13.5">
      <c r="B27" s="204"/>
      <c r="C27" s="279" t="s">
        <v>346</v>
      </c>
      <c r="D27" s="279"/>
    </row>
    <row r="28" spans="2:17" ht="13.5" customHeight="1">
      <c r="B28" s="204"/>
      <c r="C28" s="279" t="s">
        <v>196</v>
      </c>
      <c r="D28" s="166"/>
      <c r="E28" s="170"/>
      <c r="F28" s="170"/>
      <c r="G28" s="170"/>
      <c r="H28" s="170"/>
      <c r="I28" s="170"/>
      <c r="J28" s="170"/>
      <c r="K28" s="170"/>
      <c r="L28" s="170"/>
      <c r="M28" s="170"/>
      <c r="N28" s="170"/>
      <c r="O28" s="170"/>
      <c r="P28" s="170"/>
    </row>
    <row r="29" spans="2:17" ht="53.25" customHeight="1">
      <c r="B29" s="205"/>
      <c r="C29" s="1092"/>
      <c r="D29" s="1092"/>
      <c r="E29" s="1092"/>
      <c r="F29" s="1092"/>
      <c r="G29" s="1092"/>
      <c r="H29" s="1092"/>
      <c r="I29" s="1092"/>
      <c r="J29" s="1092"/>
      <c r="K29" s="1092"/>
      <c r="L29" s="1092"/>
      <c r="M29" s="1092"/>
      <c r="N29" s="1092"/>
      <c r="O29" s="1092"/>
      <c r="P29" s="1092"/>
      <c r="Q29" s="1092"/>
    </row>
    <row r="30" spans="2:17" s="741" customFormat="1">
      <c r="B30" s="750"/>
      <c r="C30" s="500"/>
      <c r="D30" s="500"/>
      <c r="E30" s="751"/>
      <c r="F30" s="751"/>
      <c r="G30" s="751"/>
      <c r="H30" s="751"/>
      <c r="I30" s="751"/>
      <c r="J30" s="751"/>
      <c r="K30" s="751"/>
      <c r="L30" s="751"/>
      <c r="M30" s="751"/>
      <c r="N30" s="751"/>
    </row>
    <row r="31" spans="2:17" s="741" customFormat="1">
      <c r="B31" s="750"/>
      <c r="C31" s="500"/>
      <c r="D31" s="500"/>
      <c r="E31" s="752"/>
      <c r="F31" s="752"/>
      <c r="G31" s="752"/>
      <c r="H31" s="753"/>
      <c r="I31" s="753"/>
      <c r="J31" s="753"/>
      <c r="K31" s="753"/>
      <c r="L31" s="753"/>
      <c r="M31" s="753"/>
      <c r="N31" s="753"/>
    </row>
    <row r="32" spans="2:17" s="741" customFormat="1">
      <c r="B32" s="750"/>
      <c r="C32" s="500"/>
      <c r="D32" s="500"/>
      <c r="E32" s="752"/>
      <c r="F32" s="752"/>
      <c r="G32" s="752"/>
      <c r="H32" s="752"/>
      <c r="I32" s="753"/>
      <c r="J32" s="753"/>
      <c r="K32" s="753"/>
      <c r="L32" s="753"/>
      <c r="M32" s="753"/>
      <c r="N32" s="753"/>
    </row>
    <row r="33" spans="2:14" s="741" customFormat="1" ht="12.5">
      <c r="B33" s="500"/>
      <c r="C33" s="483"/>
      <c r="D33" s="754"/>
      <c r="E33" s="494"/>
      <c r="F33" s="494"/>
      <c r="G33" s="494"/>
      <c r="H33" s="494"/>
      <c r="I33" s="753"/>
      <c r="J33" s="753"/>
      <c r="K33" s="753"/>
      <c r="L33" s="753"/>
      <c r="M33" s="753"/>
      <c r="N33" s="753"/>
    </row>
    <row r="34" spans="2:14" s="741" customFormat="1">
      <c r="B34" s="500"/>
      <c r="C34" s="500"/>
      <c r="D34" s="500"/>
      <c r="E34" s="494"/>
      <c r="F34" s="494"/>
      <c r="G34" s="494"/>
      <c r="H34" s="494"/>
      <c r="I34" s="753"/>
      <c r="J34" s="753"/>
      <c r="K34" s="753"/>
      <c r="L34" s="753"/>
      <c r="M34" s="753"/>
      <c r="N34" s="753"/>
    </row>
    <row r="35" spans="2:14" s="741" customFormat="1">
      <c r="E35" s="755"/>
      <c r="F35" s="755"/>
      <c r="G35" s="755"/>
      <c r="H35" s="755"/>
      <c r="I35" s="753"/>
      <c r="J35" s="753"/>
      <c r="K35" s="753"/>
      <c r="L35" s="753"/>
      <c r="M35" s="753"/>
      <c r="N35" s="753"/>
    </row>
    <row r="36" spans="2:14" s="741" customFormat="1">
      <c r="E36" s="494"/>
      <c r="F36" s="494"/>
      <c r="G36" s="494"/>
      <c r="H36" s="494"/>
      <c r="I36" s="753"/>
      <c r="J36" s="753"/>
      <c r="K36" s="753"/>
      <c r="L36" s="753"/>
      <c r="M36" s="753"/>
      <c r="N36" s="753"/>
    </row>
    <row r="37" spans="2:14" s="741" customFormat="1">
      <c r="E37" s="513"/>
      <c r="F37" s="513"/>
      <c r="G37" s="513"/>
      <c r="H37" s="513"/>
      <c r="I37" s="753"/>
      <c r="J37" s="753"/>
      <c r="K37" s="753"/>
      <c r="L37" s="753"/>
      <c r="M37" s="753"/>
      <c r="N37" s="753"/>
    </row>
    <row r="38" spans="2:14" s="741" customFormat="1">
      <c r="E38" s="756"/>
      <c r="F38" s="756"/>
      <c r="G38" s="756"/>
      <c r="H38" s="756"/>
      <c r="I38" s="753"/>
      <c r="J38" s="753"/>
      <c r="K38" s="753"/>
      <c r="L38" s="753"/>
      <c r="M38" s="753"/>
      <c r="N38" s="753"/>
    </row>
    <row r="39" spans="2:14" s="741" customFormat="1">
      <c r="E39" s="756"/>
      <c r="F39" s="756"/>
      <c r="G39" s="756"/>
      <c r="H39" s="756"/>
      <c r="I39" s="753"/>
      <c r="J39" s="753"/>
      <c r="K39" s="753"/>
      <c r="L39" s="753"/>
      <c r="M39" s="753"/>
      <c r="N39" s="753"/>
    </row>
    <row r="40" spans="2:14" s="741" customFormat="1">
      <c r="E40" s="756"/>
      <c r="F40" s="756"/>
      <c r="G40" s="756"/>
      <c r="H40" s="756"/>
      <c r="I40" s="753"/>
      <c r="J40" s="753"/>
      <c r="K40" s="753"/>
      <c r="L40" s="753"/>
      <c r="M40" s="753"/>
      <c r="N40" s="753"/>
    </row>
    <row r="41" spans="2:14" s="741" customFormat="1">
      <c r="E41" s="513"/>
      <c r="F41" s="513"/>
      <c r="G41" s="513"/>
      <c r="H41" s="513"/>
      <c r="I41" s="753"/>
      <c r="J41" s="753"/>
      <c r="K41" s="753"/>
      <c r="L41" s="753"/>
      <c r="M41" s="753"/>
      <c r="N41" s="753"/>
    </row>
    <row r="42" spans="2:14" s="741" customFormat="1">
      <c r="E42" s="757"/>
      <c r="F42" s="757"/>
      <c r="G42" s="757"/>
      <c r="H42" s="757"/>
      <c r="I42" s="753"/>
      <c r="J42" s="753"/>
      <c r="K42" s="753"/>
      <c r="L42" s="753"/>
      <c r="M42" s="753"/>
      <c r="N42" s="753"/>
    </row>
    <row r="43" spans="2:14" s="741" customFormat="1">
      <c r="E43" s="757"/>
      <c r="F43" s="757"/>
      <c r="G43" s="757"/>
      <c r="H43" s="757"/>
      <c r="I43" s="753"/>
      <c r="J43" s="753"/>
      <c r="K43" s="753"/>
      <c r="L43" s="753"/>
      <c r="M43" s="753"/>
      <c r="N43" s="753"/>
    </row>
    <row r="44" spans="2:14" s="741" customFormat="1">
      <c r="E44" s="757"/>
      <c r="F44" s="757"/>
      <c r="G44" s="757"/>
      <c r="H44" s="757"/>
      <c r="I44" s="753"/>
      <c r="J44" s="753"/>
      <c r="K44" s="753"/>
      <c r="L44" s="753"/>
      <c r="M44" s="753"/>
      <c r="N44" s="753"/>
    </row>
    <row r="45" spans="2:14" s="741" customFormat="1">
      <c r="E45" s="757"/>
      <c r="F45" s="757"/>
      <c r="G45" s="757"/>
      <c r="H45" s="757"/>
      <c r="I45" s="753"/>
      <c r="J45" s="753"/>
      <c r="K45" s="753"/>
      <c r="L45" s="753"/>
      <c r="M45" s="753"/>
      <c r="N45" s="753"/>
    </row>
    <row r="46" spans="2:14" s="741" customFormat="1">
      <c r="E46" s="758"/>
      <c r="F46" s="758"/>
      <c r="G46" s="758"/>
      <c r="H46" s="758"/>
      <c r="I46" s="751"/>
      <c r="J46" s="751"/>
      <c r="K46" s="751"/>
      <c r="L46" s="751"/>
      <c r="M46" s="751"/>
      <c r="N46" s="751"/>
    </row>
    <row r="47" spans="2:14" s="741" customFormat="1">
      <c r="E47" s="758"/>
      <c r="F47" s="758"/>
      <c r="G47" s="758"/>
      <c r="H47" s="758"/>
      <c r="I47" s="751"/>
      <c r="J47" s="751"/>
      <c r="K47" s="751"/>
      <c r="L47" s="751"/>
      <c r="M47" s="751"/>
    </row>
    <row r="48" spans="2:14" s="741" customFormat="1">
      <c r="E48" s="758"/>
      <c r="F48" s="758"/>
      <c r="G48" s="758"/>
      <c r="H48" s="758"/>
      <c r="I48" s="758"/>
      <c r="J48" s="758"/>
      <c r="K48" s="758"/>
      <c r="L48" s="758"/>
      <c r="M48" s="758"/>
      <c r="N48" s="758"/>
    </row>
    <row r="49" spans="5:14" s="741" customFormat="1">
      <c r="E49" s="758"/>
      <c r="F49" s="758"/>
      <c r="G49" s="758"/>
      <c r="H49" s="758"/>
      <c r="I49" s="758"/>
      <c r="J49" s="758"/>
      <c r="K49" s="758"/>
      <c r="L49" s="758"/>
      <c r="M49" s="758"/>
      <c r="N49" s="758"/>
    </row>
    <row r="50" spans="5:14" s="741" customFormat="1">
      <c r="E50" s="758"/>
      <c r="F50" s="758"/>
      <c r="G50" s="758"/>
      <c r="H50" s="758"/>
      <c r="I50" s="758"/>
      <c r="J50" s="758"/>
      <c r="K50" s="758"/>
      <c r="L50" s="758"/>
      <c r="M50" s="758"/>
      <c r="N50" s="758"/>
    </row>
    <row r="51" spans="5:14" s="741" customFormat="1">
      <c r="E51" s="758"/>
      <c r="F51" s="758"/>
      <c r="G51" s="758"/>
      <c r="H51" s="758"/>
      <c r="I51" s="758"/>
      <c r="J51" s="758"/>
      <c r="K51" s="758"/>
      <c r="L51" s="758"/>
      <c r="M51" s="758"/>
      <c r="N51" s="758"/>
    </row>
    <row r="52" spans="5:14" s="741" customFormat="1">
      <c r="E52" s="758"/>
      <c r="F52" s="758"/>
      <c r="G52" s="758"/>
      <c r="H52" s="758"/>
      <c r="I52" s="758"/>
      <c r="J52" s="758"/>
      <c r="K52" s="758"/>
      <c r="L52" s="758"/>
      <c r="M52" s="758"/>
      <c r="N52" s="758"/>
    </row>
    <row r="53" spans="5:14" s="741" customFormat="1">
      <c r="E53" s="758"/>
      <c r="F53" s="758"/>
      <c r="G53" s="758"/>
      <c r="H53" s="758"/>
      <c r="I53" s="758"/>
      <c r="J53" s="758"/>
      <c r="K53" s="758"/>
      <c r="L53" s="758"/>
      <c r="M53" s="758"/>
      <c r="N53" s="758"/>
    </row>
    <row r="54" spans="5:14" s="741" customFormat="1">
      <c r="E54" s="758"/>
      <c r="F54" s="758"/>
      <c r="G54" s="758"/>
      <c r="H54" s="758"/>
      <c r="I54" s="758"/>
      <c r="J54" s="758"/>
      <c r="K54" s="758"/>
      <c r="L54" s="758"/>
      <c r="M54" s="758"/>
      <c r="N54" s="758"/>
    </row>
    <row r="55" spans="5:14" s="741" customFormat="1">
      <c r="E55" s="758"/>
      <c r="F55" s="758"/>
      <c r="G55" s="758"/>
      <c r="H55" s="758"/>
      <c r="I55" s="758"/>
      <c r="J55" s="758"/>
      <c r="K55" s="758"/>
      <c r="L55" s="758"/>
      <c r="M55" s="758"/>
      <c r="N55" s="758"/>
    </row>
    <row r="56" spans="5:14" s="741" customFormat="1">
      <c r="E56" s="758"/>
      <c r="F56" s="758"/>
      <c r="G56" s="758"/>
      <c r="H56" s="758"/>
      <c r="I56" s="758"/>
      <c r="J56" s="758"/>
      <c r="K56" s="758"/>
      <c r="L56" s="758"/>
      <c r="M56" s="758"/>
      <c r="N56" s="758"/>
    </row>
    <row r="57" spans="5:14" s="741" customFormat="1">
      <c r="E57" s="758"/>
      <c r="F57" s="758"/>
      <c r="G57" s="758"/>
      <c r="H57" s="758"/>
      <c r="I57" s="758"/>
      <c r="J57" s="758"/>
      <c r="K57" s="758"/>
      <c r="L57" s="758"/>
      <c r="M57" s="758"/>
      <c r="N57" s="758"/>
    </row>
    <row r="58" spans="5:14" s="741" customFormat="1">
      <c r="E58" s="758"/>
      <c r="F58" s="758"/>
      <c r="G58" s="758"/>
      <c r="H58" s="758"/>
      <c r="I58" s="758"/>
      <c r="J58" s="758"/>
      <c r="K58" s="758"/>
      <c r="L58" s="758"/>
      <c r="M58" s="758"/>
      <c r="N58" s="758"/>
    </row>
    <row r="59" spans="5:14" s="741" customFormat="1">
      <c r="E59" s="758"/>
      <c r="F59" s="758"/>
      <c r="G59" s="758"/>
      <c r="H59" s="758"/>
      <c r="I59" s="758"/>
      <c r="J59" s="758"/>
      <c r="K59" s="758"/>
      <c r="L59" s="758"/>
      <c r="M59" s="758"/>
      <c r="N59" s="758"/>
    </row>
    <row r="60" spans="5:14" s="741" customFormat="1">
      <c r="E60" s="758"/>
      <c r="F60" s="758"/>
      <c r="G60" s="758"/>
      <c r="H60" s="758"/>
      <c r="I60" s="758"/>
      <c r="J60" s="758"/>
      <c r="K60" s="758"/>
      <c r="L60" s="758"/>
      <c r="M60" s="758"/>
      <c r="N60" s="758"/>
    </row>
    <row r="61" spans="5:14" s="741" customFormat="1">
      <c r="E61" s="758"/>
      <c r="F61" s="758"/>
      <c r="G61" s="758"/>
      <c r="H61" s="758"/>
      <c r="I61" s="758"/>
      <c r="J61" s="758"/>
      <c r="K61" s="758"/>
      <c r="L61" s="758"/>
      <c r="M61" s="758"/>
      <c r="N61" s="758"/>
    </row>
    <row r="62" spans="5:14" s="741" customFormat="1">
      <c r="E62" s="758"/>
      <c r="F62" s="758"/>
      <c r="G62" s="758"/>
      <c r="H62" s="758"/>
      <c r="I62" s="758"/>
      <c r="J62" s="758"/>
      <c r="K62" s="758"/>
      <c r="L62" s="758"/>
      <c r="M62" s="758"/>
      <c r="N62" s="758"/>
    </row>
    <row r="63" spans="5:14">
      <c r="E63" s="758"/>
      <c r="F63" s="758"/>
      <c r="G63" s="758"/>
      <c r="H63" s="758"/>
      <c r="I63" s="758"/>
      <c r="J63" s="758"/>
      <c r="K63" s="758"/>
      <c r="L63" s="758"/>
      <c r="M63" s="758"/>
      <c r="N63" s="758"/>
    </row>
    <row r="64" spans="5:14">
      <c r="E64" s="758"/>
      <c r="F64" s="758"/>
      <c r="G64" s="758"/>
      <c r="H64" s="758"/>
      <c r="I64" s="758"/>
      <c r="J64" s="758"/>
      <c r="K64" s="758"/>
      <c r="L64" s="758"/>
      <c r="M64" s="758"/>
      <c r="N64" s="758"/>
    </row>
    <row r="65" spans="5:11">
      <c r="E65" s="251"/>
      <c r="F65" s="251"/>
      <c r="G65" s="251"/>
      <c r="H65" s="251"/>
      <c r="I65" s="251"/>
      <c r="J65" s="251"/>
      <c r="K65" s="251"/>
    </row>
    <row r="66" spans="5:11">
      <c r="E66" s="251"/>
      <c r="F66" s="251"/>
      <c r="G66" s="251"/>
      <c r="H66" s="251"/>
      <c r="I66" s="251"/>
      <c r="J66" s="251"/>
    </row>
    <row r="67" spans="5:11">
      <c r="E67" s="251"/>
      <c r="F67" s="251"/>
      <c r="G67" s="251"/>
      <c r="H67" s="251"/>
      <c r="I67" s="251"/>
      <c r="J67" s="251"/>
    </row>
    <row r="68" spans="5:11">
      <c r="E68" s="251"/>
      <c r="F68" s="251"/>
      <c r="G68" s="251"/>
      <c r="H68" s="251"/>
      <c r="I68" s="251"/>
      <c r="J68" s="251"/>
    </row>
    <row r="69" spans="5:11">
      <c r="E69" s="251"/>
      <c r="F69" s="251"/>
      <c r="G69" s="251"/>
      <c r="H69" s="251"/>
      <c r="I69" s="251"/>
      <c r="J69" s="251"/>
    </row>
    <row r="70" spans="5:11">
      <c r="E70" s="251"/>
      <c r="F70" s="251"/>
      <c r="G70" s="251"/>
      <c r="H70" s="251"/>
      <c r="I70" s="251"/>
      <c r="J70" s="251"/>
    </row>
    <row r="71" spans="5:11">
      <c r="E71" s="251"/>
      <c r="F71" s="251"/>
      <c r="G71" s="251"/>
      <c r="H71" s="251"/>
      <c r="I71" s="251"/>
      <c r="J71" s="251"/>
    </row>
    <row r="72" spans="5:11">
      <c r="E72" s="251"/>
      <c r="F72" s="251"/>
      <c r="G72" s="251"/>
      <c r="H72" s="251"/>
      <c r="I72" s="251"/>
      <c r="J72" s="251"/>
    </row>
    <row r="73" spans="5:11">
      <c r="E73" s="251"/>
      <c r="F73" s="251"/>
      <c r="G73" s="251"/>
      <c r="H73" s="251"/>
      <c r="I73" s="251"/>
      <c r="J73" s="251"/>
    </row>
    <row r="74" spans="5:11">
      <c r="E74" s="251"/>
      <c r="F74" s="251"/>
      <c r="G74" s="251"/>
      <c r="H74" s="251"/>
      <c r="I74" s="251"/>
      <c r="J74" s="251"/>
    </row>
    <row r="75" spans="5:11">
      <c r="E75" s="251"/>
      <c r="F75" s="251"/>
      <c r="G75" s="251"/>
      <c r="H75" s="251"/>
      <c r="I75" s="251"/>
      <c r="J75" s="251"/>
    </row>
    <row r="76" spans="5:11">
      <c r="E76" s="251"/>
      <c r="F76" s="251"/>
      <c r="G76" s="251"/>
      <c r="H76" s="251"/>
      <c r="I76" s="251"/>
      <c r="J76" s="251"/>
    </row>
    <row r="77" spans="5:11">
      <c r="E77" s="251"/>
      <c r="F77" s="251"/>
      <c r="G77" s="251"/>
      <c r="H77" s="251"/>
      <c r="I77" s="251"/>
      <c r="J77" s="251"/>
    </row>
    <row r="78" spans="5:11">
      <c r="E78" s="251"/>
      <c r="F78" s="251"/>
      <c r="G78" s="251"/>
      <c r="H78" s="251"/>
      <c r="I78" s="251"/>
      <c r="J78" s="251"/>
    </row>
    <row r="79" spans="5:11">
      <c r="E79" s="251"/>
      <c r="F79" s="251"/>
      <c r="G79" s="251"/>
      <c r="H79" s="251"/>
      <c r="I79" s="251"/>
      <c r="J79" s="251"/>
    </row>
    <row r="80" spans="5:11">
      <c r="E80" s="251"/>
      <c r="F80" s="251"/>
      <c r="G80" s="251"/>
      <c r="H80" s="251"/>
      <c r="I80" s="251"/>
      <c r="J80" s="251"/>
    </row>
    <row r="81" spans="5:10">
      <c r="E81" s="251"/>
      <c r="F81" s="251"/>
      <c r="G81" s="251"/>
      <c r="H81" s="251"/>
      <c r="I81" s="251"/>
      <c r="J81" s="251"/>
    </row>
  </sheetData>
  <sheetProtection sheet="1" objects="1" scenarios="1"/>
  <mergeCells count="5">
    <mergeCell ref="B1:Q1"/>
    <mergeCell ref="B2:Q2"/>
    <mergeCell ref="B3:Q3"/>
    <mergeCell ref="B14:D14"/>
    <mergeCell ref="C29:Q29"/>
  </mergeCells>
  <pageMargins left="0.7" right="0.7" top="0.25" bottom="0.44" header="0.3" footer="0.3"/>
  <pageSetup scale="70"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64b9f78e-1638-4d50-90be-e6eae294b66a"/>
    <ds:schemaRef ds:uri="http://purl.org/dc/dcmitype/"/>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Non-GAAP Financial Measures</vt:lpstr>
      <vt:lpstr>Outlook</vt:lpstr>
      <vt:lpstr>QTD P&amp;L</vt:lpstr>
      <vt:lpstr>TTM P&amp;L</vt:lpstr>
      <vt:lpstr>EBITDA and Adjusted EBITDA</vt:lpstr>
      <vt:lpstr>NR and OI by Segment</vt:lpstr>
      <vt:lpstr>Rev Mix by Distribution</vt:lpstr>
      <vt:lpstr>Rev Mix by Platform</vt:lpstr>
      <vt:lpstr>Rev Mix by Geographic Region</vt:lpstr>
      <vt:lpstr>Balance Sheet</vt:lpstr>
      <vt:lpstr>Cashflow Supplemental Qtrly</vt:lpstr>
      <vt:lpstr>Cashflow Supplemental</vt:lpstr>
      <vt:lpstr>Cashflow YE</vt:lpstr>
      <vt:lpstr>GAAP to Non-GAAP Measures 2018</vt:lpstr>
      <vt:lpstr>GAAP to Non-GAAP Measures 2017</vt:lpstr>
      <vt:lpstr>GAAP to Non-GAAP Measures 2016</vt:lpstr>
      <vt:lpstr>GAAP to Non-GAAP Measures 2015</vt:lpstr>
      <vt:lpstr>'Balance Sheet'!Print_Area</vt:lpstr>
      <vt:lpstr>'Cashflow Supplemental Qtrly'!Print_Area</vt:lpstr>
      <vt:lpstr>'Cashflow YE'!Print_Area</vt:lpstr>
      <vt:lpstr>'EBITDA and Adjusted EBITDA'!Print_Area</vt:lpstr>
      <vt:lpstr>'GAAP to Non-GAAP Measures 2015'!Print_Area</vt:lpstr>
      <vt:lpstr>'GAAP to Non-GAAP Measures 2016'!Print_Area</vt:lpstr>
      <vt:lpstr>'GAAP to Non-GAAP Measures 2017'!Print_Area</vt:lpstr>
      <vt:lpstr>'GAAP to Non-GAAP Measures 2018'!Print_Area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2015'!Print_Titles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2017-12-11T21:41:23Z</cp:lastPrinted>
  <dcterms:created xsi:type="dcterms:W3CDTF">2010-07-21T13:25:15Z</dcterms:created>
  <dcterms:modified xsi:type="dcterms:W3CDTF">2018-08-02T17:24:01Z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