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310" yWindow="-30" windowWidth="15300" windowHeight="8190" tabRatio="835" firstSheet="8" activeTab="13"/>
  </bookViews>
  <sheets>
    <sheet name="Non-GAAP Financial Measures" sheetId="51" r:id="rId1"/>
    <sheet name="Outlook" sheetId="95" r:id="rId2"/>
    <sheet name="QTD P&amp;L" sheetId="57" r:id="rId3"/>
    <sheet name="TTM P&amp;L" sheetId="78" r:id="rId4"/>
    <sheet name="EBITDA and Adjusted EBITDA" sheetId="85" r:id="rId5"/>
    <sheet name="NR and OI by Segment" sheetId="61" r:id="rId6"/>
    <sheet name="Rev Mix by Geographic Region" sheetId="62" r:id="rId7"/>
    <sheet name="Rev Mix by Platform" sheetId="88" r:id="rId8"/>
    <sheet name="Rev Mix by Distribution" sheetId="76" r:id="rId9"/>
    <sheet name="Balance Sheet" sheetId="59" r:id="rId10"/>
    <sheet name="Cashflow Supplemental Qtrly" sheetId="86" r:id="rId11"/>
    <sheet name="Cashflow Supplemental" sheetId="81" r:id="rId12"/>
    <sheet name="Cashflow YE" sheetId="75" r:id="rId13"/>
    <sheet name="GAAP to Non-GAAP Measures 2016" sheetId="94" r:id="rId14"/>
    <sheet name="GAAP to Non-GAAP Measures 2015" sheetId="93" r:id="rId15"/>
    <sheet name="GAAP to Non-GAAP Measures 2014" sheetId="87" r:id="rId16"/>
  </sheets>
  <definedNames>
    <definedName name="d" localSheetId="10">#REF!</definedName>
    <definedName name="d" localSheetId="4">#REF!</definedName>
    <definedName name="d" localSheetId="15">#REF!</definedName>
    <definedName name="d" localSheetId="14">#REF!</definedName>
    <definedName name="d" localSheetId="13">#REF!</definedName>
    <definedName name="d" localSheetId="1">#REF!</definedName>
    <definedName name="d" localSheetId="7">#REF!</definedName>
    <definedName name="d">#REF!</definedName>
    <definedName name="ddd" localSheetId="1">#REF!</definedName>
    <definedName name="ddd">#REF!</definedName>
    <definedName name="ed" localSheetId="1">#REF!</definedName>
    <definedName name="ed">#REF!</definedName>
    <definedName name="GAAP_nonGAAPreconCY" localSheetId="15">'GAAP to Non-GAAP Measures 2014'!#REF!</definedName>
    <definedName name="GAAP_nonGAAPreconCY" localSheetId="14">'GAAP to Non-GAAP Measures 2015'!#REF!</definedName>
    <definedName name="GAAP_nonGAAPreconCY" localSheetId="13">'GAAP to Non-GAAP Measures 2016'!#REF!</definedName>
    <definedName name="GAAP_nonGAAPreconCY" localSheetId="1">#REF!</definedName>
    <definedName name="GAAP_nonGAAPreconCY">#REF!</definedName>
    <definedName name="GAAP_nonGAAPreconCYQTR" localSheetId="15">'GAAP to Non-GAAP Measures 2014'!#REF!</definedName>
    <definedName name="GAAP_nonGAAPreconCYQTR" localSheetId="14">'GAAP to Non-GAAP Measures 2015'!#REF!</definedName>
    <definedName name="GAAP_nonGAAPreconCYQTR" localSheetId="13">'GAAP to Non-GAAP Measures 2016'!#REF!</definedName>
    <definedName name="GAAP_nonGAAPreconCYQTR" localSheetId="1">#REF!</definedName>
    <definedName name="GAAP_nonGAAPreconCYQTR">#REF!</definedName>
    <definedName name="GAAP_NONGAAPreconPY" localSheetId="11">#REF!</definedName>
    <definedName name="GAAP_NONGAAPreconPY" localSheetId="10">#REF!</definedName>
    <definedName name="GAAP_NONGAAPreconPY" localSheetId="4">#REF!</definedName>
    <definedName name="GAAP_NONGAAPreconPY" localSheetId="15">#REF!</definedName>
    <definedName name="GAAP_NONGAAPreconPY" localSheetId="14">#REF!</definedName>
    <definedName name="GAAP_NONGAAPreconPY" localSheetId="13">#REF!</definedName>
    <definedName name="GAAP_NONGAAPreconPY" localSheetId="1">#REF!</definedName>
    <definedName name="GAAP_NONGAAPreconPY" localSheetId="7">#REF!</definedName>
    <definedName name="GAAP_NONGAAPreconPY">#REF!</definedName>
    <definedName name="GAAP_NONGAAPreconPYQTR" localSheetId="11">#REF!</definedName>
    <definedName name="GAAP_NONGAAPreconPYQTR" localSheetId="10">#REF!</definedName>
    <definedName name="GAAP_NONGAAPreconPYQTR" localSheetId="4">#REF!</definedName>
    <definedName name="GAAP_NONGAAPreconPYQTR" localSheetId="15">#REF!</definedName>
    <definedName name="GAAP_NONGAAPreconPYQTR" localSheetId="14">#REF!</definedName>
    <definedName name="GAAP_NONGAAPreconPYQTR" localSheetId="13">#REF!</definedName>
    <definedName name="GAAP_NONGAAPreconPYQTR" localSheetId="1">#REF!</definedName>
    <definedName name="GAAP_NONGAAPreconPYQTR" localSheetId="7">#REF!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1">#REF!</definedName>
    <definedName name="PR_PlatformYTD" localSheetId="10">#REF!</definedName>
    <definedName name="PR_PlatformYTD" localSheetId="4">#REF!</definedName>
    <definedName name="PR_PlatformYTD" localSheetId="15">#REF!</definedName>
    <definedName name="PR_PlatformYTD" localSheetId="14">#REF!</definedName>
    <definedName name="PR_PlatformYTD" localSheetId="13">#REF!</definedName>
    <definedName name="PR_PlatformYTD" localSheetId="1">#REF!</definedName>
    <definedName name="PR_PlatformYTD" localSheetId="7">#REF!</definedName>
    <definedName name="PR_PlatformYTD">#REF!</definedName>
    <definedName name="_xlnm.Print_Area" localSheetId="9">'Balance Sheet'!$A$1:$O$55</definedName>
    <definedName name="_xlnm.Print_Area" localSheetId="11">'Cashflow Supplemental'!$A$1:$F$16</definedName>
    <definedName name="_xlnm.Print_Area" localSheetId="10">'Cashflow Supplemental Qtrly'!$A$1:$P$21</definedName>
    <definedName name="_xlnm.Print_Area" localSheetId="12">'Cashflow YE'!$A$1:$H$62</definedName>
    <definedName name="_xlnm.Print_Area" localSheetId="4">'EBITDA and Adjusted EBITDA'!$A$1:$S$28</definedName>
    <definedName name="_xlnm.Print_Area" localSheetId="15">'GAAP to Non-GAAP Measures 2014'!$B$1:$N$110</definedName>
    <definedName name="_xlnm.Print_Area" localSheetId="14">'GAAP to Non-GAAP Measures 2015'!$B$1:$N$107</definedName>
    <definedName name="_xlnm.Print_Area" localSheetId="13">'GAAP to Non-GAAP Measures 2016'!$B$1:$N$117</definedName>
    <definedName name="_xlnm.Print_Area" localSheetId="5">'NR and OI by Segment'!$A$1:$Q$50</definedName>
    <definedName name="_xlnm.Print_Area" localSheetId="1">Outlook!$A$1:$F$37</definedName>
    <definedName name="_xlnm.Print_Area" localSheetId="2">'QTD P&amp;L'!$A$1:$Q$189</definedName>
    <definedName name="_xlnm.Print_Area" localSheetId="8">'Rev Mix by Distribution'!$A$1:$O$32</definedName>
    <definedName name="_xlnm.Print_Area" localSheetId="6">'Rev Mix by Geographic Region'!$B$1:$Q$34</definedName>
    <definedName name="_xlnm.Print_Area" localSheetId="7">'Rev Mix by Platform'!$A$1:$Q$40</definedName>
    <definedName name="_xlnm.Print_Area" localSheetId="3">'TTM P&amp;L'!$A$1:$N$203</definedName>
    <definedName name="_xlnm.Print_Titles" localSheetId="4">'EBITDA and Adjusted EBITDA'!$1:$4</definedName>
    <definedName name="_xlnm.Print_Titles" localSheetId="1">Outlook!$1:$4</definedName>
    <definedName name="_xlnm.Print_Titles" localSheetId="2">'QTD P&amp;L'!$1:$4</definedName>
    <definedName name="_xlnm.Print_Titles" localSheetId="3">'TTM P&amp;L'!$1:$4</definedName>
    <definedName name="wqq" localSheetId="1">#REF!</definedName>
    <definedName name="wqq">#REF!</definedName>
  </definedNames>
  <calcPr calcId="145621"/>
</workbook>
</file>

<file path=xl/calcChain.xml><?xml version="1.0" encoding="utf-8"?>
<calcChain xmlns="http://schemas.openxmlformats.org/spreadsheetml/2006/main">
  <c r="P55" i="57" l="1"/>
  <c r="E101" i="94" l="1"/>
  <c r="M83" i="94"/>
  <c r="H28" i="75"/>
  <c r="F38" i="75"/>
  <c r="F50" i="75"/>
  <c r="G50" i="75"/>
  <c r="H50" i="75"/>
  <c r="H38" i="75"/>
  <c r="F28" i="75"/>
  <c r="L23" i="76"/>
  <c r="N27" i="88"/>
  <c r="N28" i="88"/>
  <c r="P17" i="61" l="1"/>
  <c r="R14" i="85" l="1"/>
  <c r="R18" i="85" s="1"/>
  <c r="K200" i="78"/>
  <c r="N170" i="78"/>
  <c r="K170" i="78"/>
  <c r="M103" i="78"/>
  <c r="M86" i="78"/>
  <c r="M88" i="78"/>
  <c r="M47" i="78" l="1"/>
  <c r="P98" i="57"/>
  <c r="P46" i="57"/>
  <c r="J200" i="78" l="1"/>
  <c r="I200" i="78"/>
  <c r="H200" i="78"/>
  <c r="G200" i="78"/>
  <c r="F200" i="78"/>
  <c r="E200" i="78"/>
  <c r="I141" i="78"/>
  <c r="G141" i="78"/>
  <c r="E141" i="78"/>
  <c r="I171" i="78"/>
  <c r="E171" i="78"/>
  <c r="J170" i="78"/>
  <c r="J141" i="78" s="1"/>
  <c r="H170" i="78"/>
  <c r="H141" i="78" s="1"/>
  <c r="G170" i="78"/>
  <c r="F170" i="78"/>
  <c r="F141" i="78" s="1"/>
  <c r="M114" i="78"/>
  <c r="I114" i="78"/>
  <c r="E114" i="78"/>
  <c r="I86" i="78"/>
  <c r="E86" i="78"/>
  <c r="L85" i="78"/>
  <c r="K85" i="78"/>
  <c r="J85" i="78"/>
  <c r="H85" i="78"/>
  <c r="G85" i="78"/>
  <c r="F85" i="78"/>
  <c r="M58" i="78"/>
  <c r="I58" i="78"/>
  <c r="E58" i="78"/>
  <c r="I25" i="78" l="1"/>
  <c r="E25" i="78"/>
  <c r="L24" i="78"/>
  <c r="K24" i="78"/>
  <c r="J24" i="78"/>
  <c r="H24" i="78"/>
  <c r="G24" i="78"/>
  <c r="F24" i="78"/>
  <c r="N186" i="57"/>
  <c r="M186" i="57"/>
  <c r="L186" i="57"/>
  <c r="K186" i="57"/>
  <c r="J186" i="57"/>
  <c r="I186" i="57"/>
  <c r="H186" i="57"/>
  <c r="G186" i="57"/>
  <c r="F186" i="57"/>
  <c r="E186" i="57"/>
  <c r="N159" i="57"/>
  <c r="M159" i="57"/>
  <c r="L159" i="57"/>
  <c r="K159" i="57"/>
  <c r="J159" i="57"/>
  <c r="I159" i="57"/>
  <c r="H159" i="57"/>
  <c r="G159" i="57"/>
  <c r="F159" i="57"/>
  <c r="E159" i="57"/>
  <c r="N158" i="57"/>
  <c r="M158" i="57"/>
  <c r="L158" i="57"/>
  <c r="K158" i="57"/>
  <c r="J158" i="57"/>
  <c r="I158" i="57"/>
  <c r="H158" i="57"/>
  <c r="G158" i="57"/>
  <c r="F158" i="57"/>
  <c r="E158" i="57"/>
  <c r="O133" i="57"/>
  <c r="N133" i="57"/>
  <c r="M133" i="57"/>
  <c r="L133" i="57"/>
  <c r="K133" i="57"/>
  <c r="J133" i="57"/>
  <c r="I133" i="57"/>
  <c r="H133" i="57"/>
  <c r="G133" i="57"/>
  <c r="F133" i="57"/>
  <c r="E133" i="57"/>
  <c r="P109" i="57"/>
  <c r="O109" i="57"/>
  <c r="N109" i="57"/>
  <c r="M109" i="57"/>
  <c r="L109" i="57"/>
  <c r="K109" i="57"/>
  <c r="J109" i="57"/>
  <c r="I109" i="57"/>
  <c r="H109" i="57"/>
  <c r="G109" i="57"/>
  <c r="F109" i="57"/>
  <c r="E109" i="57"/>
  <c r="O82" i="57"/>
  <c r="N82" i="57"/>
  <c r="M82" i="57"/>
  <c r="L82" i="57"/>
  <c r="K82" i="57"/>
  <c r="J82" i="57"/>
  <c r="I82" i="57"/>
  <c r="H82" i="57"/>
  <c r="G82" i="57"/>
  <c r="F82" i="57"/>
  <c r="E82" i="57"/>
  <c r="P57" i="57"/>
  <c r="O57" i="57"/>
  <c r="N57" i="57"/>
  <c r="M57" i="57"/>
  <c r="L57" i="57"/>
  <c r="K57" i="57"/>
  <c r="J57" i="57"/>
  <c r="I57" i="57"/>
  <c r="H57" i="57"/>
  <c r="G57" i="57"/>
  <c r="F57" i="57"/>
  <c r="E57" i="57"/>
  <c r="O24" i="57"/>
  <c r="N24" i="57"/>
  <c r="M24" i="57"/>
  <c r="L24" i="57"/>
  <c r="K24" i="57"/>
  <c r="J24" i="57"/>
  <c r="I24" i="57"/>
  <c r="H24" i="57"/>
  <c r="G24" i="57"/>
  <c r="F24" i="57"/>
  <c r="E24" i="57"/>
  <c r="M138" i="78" l="1"/>
  <c r="M139" i="78" s="1"/>
  <c r="M142" i="78" s="1"/>
  <c r="M144" i="78" s="1"/>
  <c r="N18" i="76" l="1"/>
  <c r="M18" i="76"/>
  <c r="L18" i="76"/>
  <c r="K18" i="76"/>
  <c r="J18" i="76"/>
  <c r="I18" i="76"/>
  <c r="H18" i="76"/>
  <c r="G18" i="76"/>
  <c r="F18" i="76"/>
  <c r="E18" i="76"/>
  <c r="D18" i="76"/>
  <c r="C18" i="76"/>
  <c r="O20" i="88"/>
  <c r="N20" i="88"/>
  <c r="M20" i="88"/>
  <c r="L20" i="88"/>
  <c r="K20" i="88"/>
  <c r="J20" i="88"/>
  <c r="I20" i="88"/>
  <c r="H20" i="88"/>
  <c r="G20" i="88"/>
  <c r="F20" i="88"/>
  <c r="E20" i="88"/>
  <c r="P20" i="88"/>
  <c r="F101" i="94" l="1"/>
  <c r="B94" i="94"/>
  <c r="M89" i="94"/>
  <c r="E103" i="94" s="1"/>
  <c r="L87" i="94"/>
  <c r="K87" i="94"/>
  <c r="J87" i="94"/>
  <c r="I87" i="94"/>
  <c r="H87" i="94"/>
  <c r="G87" i="94"/>
  <c r="F87" i="94"/>
  <c r="E87" i="94"/>
  <c r="M86" i="94"/>
  <c r="E98" i="94" s="1"/>
  <c r="M85" i="94"/>
  <c r="E97" i="94" s="1"/>
  <c r="M84" i="94"/>
  <c r="E96" i="94" s="1"/>
  <c r="M87" i="94" l="1"/>
  <c r="E95" i="94"/>
  <c r="H10" i="81"/>
  <c r="O15" i="86"/>
  <c r="O14" i="86"/>
  <c r="O12" i="86"/>
  <c r="N45" i="59"/>
  <c r="N33" i="59"/>
  <c r="N38" i="59" s="1"/>
  <c r="N15" i="59"/>
  <c r="N24" i="59" s="1"/>
  <c r="N12" i="76"/>
  <c r="P13" i="88"/>
  <c r="P18" i="62"/>
  <c r="P12" i="62"/>
  <c r="P23" i="61"/>
  <c r="P12" i="61"/>
  <c r="P14" i="85"/>
  <c r="P18" i="85" s="1"/>
  <c r="M116" i="78"/>
  <c r="M110" i="78"/>
  <c r="M107" i="78"/>
  <c r="M106" i="78"/>
  <c r="M113" i="78"/>
  <c r="M109" i="78"/>
  <c r="M108" i="78"/>
  <c r="M104" i="78"/>
  <c r="M69" i="78"/>
  <c r="M99" i="78" s="1"/>
  <c r="M68" i="78"/>
  <c r="M98" i="78" s="1"/>
  <c r="M67" i="78"/>
  <c r="M123" i="78" s="1"/>
  <c r="M60" i="78"/>
  <c r="M54" i="78"/>
  <c r="M51" i="78"/>
  <c r="M50" i="78"/>
  <c r="M42" i="78"/>
  <c r="M41" i="78"/>
  <c r="M38" i="78"/>
  <c r="M57" i="78"/>
  <c r="M53" i="78"/>
  <c r="M52" i="78"/>
  <c r="M48" i="78"/>
  <c r="M21" i="78"/>
  <c r="P129" i="57"/>
  <c r="P130" i="57" s="1"/>
  <c r="P116" i="57"/>
  <c r="P111" i="57"/>
  <c r="P108" i="57"/>
  <c r="P105" i="57"/>
  <c r="P104" i="57"/>
  <c r="P103" i="57"/>
  <c r="P102" i="57"/>
  <c r="P101" i="57"/>
  <c r="P99" i="57"/>
  <c r="P78" i="57"/>
  <c r="P106" i="57" s="1"/>
  <c r="P65" i="57"/>
  <c r="P94" i="57" s="1"/>
  <c r="P64" i="57"/>
  <c r="P93" i="57" s="1"/>
  <c r="P59" i="57"/>
  <c r="P56" i="57"/>
  <c r="P53" i="57"/>
  <c r="P52" i="57"/>
  <c r="P51" i="57"/>
  <c r="P50" i="57"/>
  <c r="P49" i="57"/>
  <c r="P47" i="57"/>
  <c r="P42" i="57"/>
  <c r="P41" i="57"/>
  <c r="P37" i="57"/>
  <c r="P20" i="57"/>
  <c r="P54" i="57" s="1"/>
  <c r="H9" i="81" l="1"/>
  <c r="H11" i="81" s="1"/>
  <c r="P133" i="57"/>
  <c r="P135" i="57" s="1"/>
  <c r="O16" i="86"/>
  <c r="H54" i="75"/>
  <c r="N47" i="59"/>
  <c r="P33" i="61"/>
  <c r="P31" i="61"/>
  <c r="P21" i="57"/>
  <c r="M55" i="78"/>
  <c r="M22" i="78"/>
  <c r="M25" i="78" s="1"/>
  <c r="M125" i="78"/>
  <c r="M82" i="78"/>
  <c r="M111" i="78" s="1"/>
  <c r="M124" i="78"/>
  <c r="M97" i="78"/>
  <c r="P79" i="57"/>
  <c r="P82" i="57" s="1"/>
  <c r="P24" i="57" l="1"/>
  <c r="P26" i="57" s="1"/>
  <c r="P60" i="57" s="1"/>
  <c r="P107" i="57"/>
  <c r="P110" i="57"/>
  <c r="M83" i="78"/>
  <c r="M56" i="78"/>
  <c r="K147" i="78"/>
  <c r="K146" i="78"/>
  <c r="K174" i="78"/>
  <c r="L143" i="78"/>
  <c r="K143" i="78"/>
  <c r="L140" i="78"/>
  <c r="K140" i="78"/>
  <c r="P58" i="57" l="1"/>
  <c r="P84" i="57"/>
  <c r="P112" i="57" s="1"/>
  <c r="M27" i="78"/>
  <c r="M61" i="78" s="1"/>
  <c r="M59" i="78"/>
  <c r="M112" i="78"/>
  <c r="F134" i="78"/>
  <c r="F133" i="78"/>
  <c r="F131" i="78"/>
  <c r="F130" i="78"/>
  <c r="F127" i="78"/>
  <c r="G134" i="78"/>
  <c r="G133" i="78"/>
  <c r="G131" i="78"/>
  <c r="G130" i="78"/>
  <c r="G127" i="78"/>
  <c r="H134" i="78"/>
  <c r="H133" i="78"/>
  <c r="H131" i="78"/>
  <c r="H130" i="78"/>
  <c r="H127" i="78"/>
  <c r="I127" i="78"/>
  <c r="I130" i="78"/>
  <c r="I131" i="78"/>
  <c r="I133" i="78"/>
  <c r="I134" i="78"/>
  <c r="J134" i="78"/>
  <c r="J133" i="78"/>
  <c r="J131" i="78"/>
  <c r="J130" i="78"/>
  <c r="J127" i="78"/>
  <c r="K134" i="78"/>
  <c r="K133" i="78"/>
  <c r="K131" i="78"/>
  <c r="K130" i="78"/>
  <c r="K127" i="78"/>
  <c r="I146" i="78"/>
  <c r="I147" i="78"/>
  <c r="E146" i="78"/>
  <c r="E147" i="78"/>
  <c r="K135" i="78"/>
  <c r="K136" i="78"/>
  <c r="K137" i="78"/>
  <c r="J135" i="78"/>
  <c r="J136" i="78"/>
  <c r="J137" i="78"/>
  <c r="L130" i="78"/>
  <c r="L131" i="78"/>
  <c r="L133" i="78"/>
  <c r="L134" i="78"/>
  <c r="L127" i="78"/>
  <c r="L135" i="78"/>
  <c r="L136" i="78"/>
  <c r="L137" i="78"/>
  <c r="L146" i="78"/>
  <c r="L147" i="78"/>
  <c r="I143" i="78"/>
  <c r="I140" i="78"/>
  <c r="I137" i="78"/>
  <c r="I136" i="78"/>
  <c r="I135" i="78"/>
  <c r="H137" i="78"/>
  <c r="H136" i="78"/>
  <c r="H135" i="78"/>
  <c r="G137" i="78"/>
  <c r="G136" i="78"/>
  <c r="G135" i="78"/>
  <c r="F137" i="78"/>
  <c r="F136" i="78"/>
  <c r="F135" i="78"/>
  <c r="M117" i="78" l="1"/>
  <c r="M115" i="78"/>
  <c r="G138" i="78"/>
  <c r="G139" i="78" s="1"/>
  <c r="F138" i="78"/>
  <c r="F139" i="78" s="1"/>
  <c r="J138" i="78"/>
  <c r="J139" i="78" s="1"/>
  <c r="I138" i="78"/>
  <c r="I139" i="78" s="1"/>
  <c r="I142" i="78" s="1"/>
  <c r="I144" i="78" s="1"/>
  <c r="H138" i="78"/>
  <c r="H139" i="78" s="1"/>
  <c r="K138" i="78"/>
  <c r="K139" i="78" s="1"/>
  <c r="H28" i="94" l="1"/>
  <c r="N15" i="86"/>
  <c r="N14" i="86"/>
  <c r="N16" i="86" l="1"/>
  <c r="L10" i="78"/>
  <c r="L58" i="78" s="1"/>
  <c r="O98" i="57"/>
  <c r="O78" i="57"/>
  <c r="O79" i="57" s="1"/>
  <c r="O84" i="57" s="1"/>
  <c r="O46" i="57"/>
  <c r="O37" i="57"/>
  <c r="O20" i="57"/>
  <c r="O21" i="57" s="1"/>
  <c r="O26" i="57" s="1"/>
  <c r="N166" i="57"/>
  <c r="M63" i="94" l="1"/>
  <c r="F10" i="81" l="1"/>
  <c r="D10" i="81"/>
  <c r="F44" i="94" l="1"/>
  <c r="F19" i="94"/>
  <c r="L43" i="59"/>
  <c r="L41" i="59"/>
  <c r="K43" i="59"/>
  <c r="K41" i="59"/>
  <c r="N83" i="57"/>
  <c r="M83" i="57"/>
  <c r="M25" i="57" l="1"/>
  <c r="N25" i="57"/>
  <c r="F75" i="94"/>
  <c r="B68" i="94"/>
  <c r="E77" i="94"/>
  <c r="L61" i="94"/>
  <c r="K61" i="94"/>
  <c r="J61" i="94"/>
  <c r="I61" i="94"/>
  <c r="H61" i="94"/>
  <c r="G61" i="94"/>
  <c r="F61" i="94"/>
  <c r="E61" i="94"/>
  <c r="M60" i="94"/>
  <c r="E72" i="94" s="1"/>
  <c r="M59" i="94"/>
  <c r="E71" i="94" s="1"/>
  <c r="M58" i="94"/>
  <c r="E70" i="94" s="1"/>
  <c r="M57" i="94"/>
  <c r="E69" i="94" s="1"/>
  <c r="N12" i="86"/>
  <c r="M45" i="59"/>
  <c r="M33" i="59"/>
  <c r="M38" i="59" s="1"/>
  <c r="M15" i="59"/>
  <c r="M24" i="59" s="1"/>
  <c r="M12" i="76"/>
  <c r="O13" i="88"/>
  <c r="O18" i="62"/>
  <c r="O12" i="62"/>
  <c r="O23" i="61"/>
  <c r="O12" i="61"/>
  <c r="O17" i="61" s="1"/>
  <c r="O14" i="85"/>
  <c r="O18" i="85" s="1"/>
  <c r="L93" i="78"/>
  <c r="L92" i="78"/>
  <c r="L89" i="78"/>
  <c r="L87" i="78"/>
  <c r="L84" i="78"/>
  <c r="L81" i="78"/>
  <c r="L80" i="78"/>
  <c r="L79" i="78"/>
  <c r="L78" i="78"/>
  <c r="L77" i="78"/>
  <c r="L75" i="78"/>
  <c r="L74" i="78"/>
  <c r="L71" i="78"/>
  <c r="L114" i="78" s="1"/>
  <c r="L69" i="78"/>
  <c r="L125" i="78" s="1"/>
  <c r="L68" i="78"/>
  <c r="L124" i="78" s="1"/>
  <c r="L67" i="78"/>
  <c r="L123" i="78" s="1"/>
  <c r="L42" i="78"/>
  <c r="L41" i="78"/>
  <c r="L37" i="78"/>
  <c r="L36" i="78"/>
  <c r="L35" i="78"/>
  <c r="L32" i="78"/>
  <c r="L31" i="78"/>
  <c r="L28" i="78"/>
  <c r="L23" i="78"/>
  <c r="L20" i="78"/>
  <c r="L19" i="78"/>
  <c r="L18" i="78"/>
  <c r="L17" i="78"/>
  <c r="L16" i="78"/>
  <c r="L14" i="78"/>
  <c r="L13" i="78"/>
  <c r="N170" i="57"/>
  <c r="M170" i="57"/>
  <c r="L170" i="57"/>
  <c r="K170" i="57"/>
  <c r="J170" i="57"/>
  <c r="I170" i="57"/>
  <c r="H170" i="57"/>
  <c r="G170" i="57"/>
  <c r="F170" i="57"/>
  <c r="E170" i="57"/>
  <c r="N142" i="57"/>
  <c r="M142" i="57"/>
  <c r="L142" i="57"/>
  <c r="K142" i="57"/>
  <c r="J142" i="57"/>
  <c r="I142" i="57"/>
  <c r="H142" i="57"/>
  <c r="G142" i="57"/>
  <c r="F142" i="57"/>
  <c r="E142" i="57"/>
  <c r="N116" i="57"/>
  <c r="M116" i="57"/>
  <c r="L116" i="57"/>
  <c r="K116" i="57"/>
  <c r="J116" i="57"/>
  <c r="I116" i="57"/>
  <c r="H116" i="57"/>
  <c r="G116" i="57"/>
  <c r="F116" i="57"/>
  <c r="E116" i="57"/>
  <c r="O116" i="57"/>
  <c r="O129" i="57"/>
  <c r="O130" i="57" s="1"/>
  <c r="O135" i="57" s="1"/>
  <c r="O111" i="57"/>
  <c r="O108" i="57"/>
  <c r="O105" i="57"/>
  <c r="O104" i="57"/>
  <c r="O103" i="57"/>
  <c r="O102" i="57"/>
  <c r="O101" i="57"/>
  <c r="O99" i="57"/>
  <c r="O106" i="57"/>
  <c r="O65" i="57"/>
  <c r="O94" i="57" s="1"/>
  <c r="O64" i="57"/>
  <c r="O93" i="57" s="1"/>
  <c r="O59" i="57"/>
  <c r="O56" i="57"/>
  <c r="O53" i="57"/>
  <c r="O52" i="57"/>
  <c r="O51" i="57"/>
  <c r="O50" i="57"/>
  <c r="O49" i="57"/>
  <c r="O47" i="57"/>
  <c r="O42" i="57"/>
  <c r="O41" i="57"/>
  <c r="O54" i="57"/>
  <c r="L38" i="78" l="1"/>
  <c r="L26" i="78"/>
  <c r="L60" i="78" s="1"/>
  <c r="M59" i="57"/>
  <c r="L21" i="78"/>
  <c r="L22" i="78" s="1"/>
  <c r="L25" i="78" s="1"/>
  <c r="L47" i="78"/>
  <c r="L103" i="78"/>
  <c r="L82" i="78"/>
  <c r="L83" i="78" s="1"/>
  <c r="M47" i="59"/>
  <c r="L109" i="78"/>
  <c r="L113" i="78"/>
  <c r="L108" i="78"/>
  <c r="L104" i="78"/>
  <c r="L107" i="78"/>
  <c r="L116" i="78"/>
  <c r="L106" i="78"/>
  <c r="L110" i="78"/>
  <c r="L48" i="78"/>
  <c r="L53" i="78"/>
  <c r="L50" i="78"/>
  <c r="L54" i="78"/>
  <c r="L51" i="78"/>
  <c r="L57" i="78"/>
  <c r="L52" i="78"/>
  <c r="E75" i="94"/>
  <c r="M61" i="94"/>
  <c r="O33" i="61"/>
  <c r="O31" i="61"/>
  <c r="L99" i="78"/>
  <c r="L97" i="78"/>
  <c r="L98" i="78"/>
  <c r="N22" i="62"/>
  <c r="N23" i="62"/>
  <c r="N24" i="62"/>
  <c r="L86" i="78" l="1"/>
  <c r="L88" i="78" s="1"/>
  <c r="L27" i="78"/>
  <c r="L55" i="78"/>
  <c r="L111" i="78"/>
  <c r="O107" i="57"/>
  <c r="O55" i="57"/>
  <c r="L56" i="78" l="1"/>
  <c r="L112" i="78"/>
  <c r="L59" i="78"/>
  <c r="L61" i="78"/>
  <c r="O60" i="57"/>
  <c r="O58" i="57"/>
  <c r="O110" i="57"/>
  <c r="O112" i="57"/>
  <c r="E127" i="78"/>
  <c r="E143" i="78"/>
  <c r="E140" i="78"/>
  <c r="E134" i="78"/>
  <c r="E133" i="78"/>
  <c r="E131" i="78"/>
  <c r="E130" i="78"/>
  <c r="L115" i="78" l="1"/>
  <c r="L117" i="78"/>
  <c r="E160" i="57"/>
  <c r="E157" i="57"/>
  <c r="E154" i="57"/>
  <c r="E153" i="57"/>
  <c r="E152" i="57"/>
  <c r="E151" i="57"/>
  <c r="E150" i="57"/>
  <c r="E148" i="57"/>
  <c r="E147" i="57"/>
  <c r="E144" i="57"/>
  <c r="F160" i="57"/>
  <c r="F157" i="57"/>
  <c r="F154" i="57"/>
  <c r="F153" i="57"/>
  <c r="F152" i="57"/>
  <c r="F151" i="57"/>
  <c r="F150" i="57"/>
  <c r="F148" i="57"/>
  <c r="F147" i="57"/>
  <c r="F144" i="57"/>
  <c r="G160" i="57"/>
  <c r="G157" i="57"/>
  <c r="G154" i="57"/>
  <c r="G153" i="57"/>
  <c r="G152" i="57"/>
  <c r="G151" i="57"/>
  <c r="G150" i="57"/>
  <c r="G148" i="57"/>
  <c r="G147" i="57"/>
  <c r="G144" i="57"/>
  <c r="H160" i="57"/>
  <c r="H157" i="57"/>
  <c r="H154" i="57"/>
  <c r="H153" i="57"/>
  <c r="H152" i="57"/>
  <c r="H151" i="57"/>
  <c r="H150" i="57"/>
  <c r="H148" i="57"/>
  <c r="H147" i="57"/>
  <c r="H144" i="57"/>
  <c r="I160" i="57"/>
  <c r="I157" i="57"/>
  <c r="I154" i="57"/>
  <c r="I153" i="57"/>
  <c r="I152" i="57"/>
  <c r="I151" i="57"/>
  <c r="I150" i="57"/>
  <c r="I148" i="57"/>
  <c r="I147" i="57"/>
  <c r="I144" i="57"/>
  <c r="J160" i="57"/>
  <c r="J157" i="57"/>
  <c r="J154" i="57"/>
  <c r="J153" i="57"/>
  <c r="J152" i="57"/>
  <c r="J151" i="57"/>
  <c r="J150" i="57"/>
  <c r="J148" i="57"/>
  <c r="J147" i="57"/>
  <c r="J144" i="57"/>
  <c r="K160" i="57"/>
  <c r="K157" i="57"/>
  <c r="K154" i="57"/>
  <c r="K153" i="57"/>
  <c r="K152" i="57"/>
  <c r="K151" i="57"/>
  <c r="K150" i="57"/>
  <c r="K148" i="57"/>
  <c r="K147" i="57"/>
  <c r="K144" i="57"/>
  <c r="L160" i="57"/>
  <c r="L157" i="57"/>
  <c r="L154" i="57"/>
  <c r="L153" i="57"/>
  <c r="L152" i="57"/>
  <c r="L151" i="57"/>
  <c r="L150" i="57"/>
  <c r="L148" i="57"/>
  <c r="L147" i="57"/>
  <c r="L144" i="57"/>
  <c r="M160" i="57"/>
  <c r="M157" i="57"/>
  <c r="M154" i="57"/>
  <c r="M153" i="57"/>
  <c r="M152" i="57"/>
  <c r="M151" i="57"/>
  <c r="M150" i="57"/>
  <c r="M148" i="57"/>
  <c r="M147" i="57"/>
  <c r="M144" i="57"/>
  <c r="E166" i="57"/>
  <c r="E165" i="57"/>
  <c r="F166" i="57"/>
  <c r="F165" i="57"/>
  <c r="G166" i="57"/>
  <c r="G165" i="57"/>
  <c r="H166" i="57"/>
  <c r="H165" i="57"/>
  <c r="I166" i="57"/>
  <c r="I165" i="57"/>
  <c r="J166" i="57"/>
  <c r="J165" i="57"/>
  <c r="K166" i="57"/>
  <c r="K165" i="57"/>
  <c r="L166" i="57"/>
  <c r="L165" i="57"/>
  <c r="M166" i="57"/>
  <c r="M165" i="57"/>
  <c r="N165" i="57"/>
  <c r="N160" i="57"/>
  <c r="N157" i="57"/>
  <c r="N154" i="57"/>
  <c r="N153" i="57"/>
  <c r="N152" i="57"/>
  <c r="N151" i="57"/>
  <c r="N150" i="57"/>
  <c r="N148" i="57"/>
  <c r="N147" i="57"/>
  <c r="N144" i="57"/>
  <c r="H177" i="78" l="1"/>
  <c r="F177" i="78"/>
  <c r="G156" i="78"/>
  <c r="H178" i="78"/>
  <c r="F178" i="78"/>
  <c r="G177" i="78"/>
  <c r="J156" i="78"/>
  <c r="H156" i="78"/>
  <c r="F156" i="78"/>
  <c r="G178" i="78"/>
  <c r="J155" i="57"/>
  <c r="L155" i="57"/>
  <c r="L156" i="57" s="1"/>
  <c r="L161" i="57" s="1"/>
  <c r="H155" i="57"/>
  <c r="H156" i="57" s="1"/>
  <c r="H161" i="57" s="1"/>
  <c r="F155" i="57"/>
  <c r="F156" i="57" s="1"/>
  <c r="F161" i="57" s="1"/>
  <c r="M155" i="57"/>
  <c r="M156" i="57" s="1"/>
  <c r="M161" i="57" s="1"/>
  <c r="K155" i="57"/>
  <c r="K156" i="57" s="1"/>
  <c r="K161" i="57" s="1"/>
  <c r="I155" i="57"/>
  <c r="I156" i="57" s="1"/>
  <c r="I161" i="57" s="1"/>
  <c r="G155" i="57"/>
  <c r="G156" i="57" s="1"/>
  <c r="G161" i="57" s="1"/>
  <c r="E155" i="57"/>
  <c r="E156" i="57" s="1"/>
  <c r="E161" i="57" s="1"/>
  <c r="J156" i="57"/>
  <c r="J161" i="57" s="1"/>
  <c r="M15" i="86"/>
  <c r="M14" i="86"/>
  <c r="M16" i="86" s="1"/>
  <c r="N12" i="62"/>
  <c r="H53" i="94"/>
  <c r="G53" i="94"/>
  <c r="E36" i="94"/>
  <c r="N98" i="57" l="1"/>
  <c r="N78" i="57"/>
  <c r="N79" i="57" s="1"/>
  <c r="E40" i="94" l="1"/>
  <c r="H97" i="93"/>
  <c r="G97" i="93"/>
  <c r="F97" i="93"/>
  <c r="L84" i="93"/>
  <c r="K84" i="93"/>
  <c r="J84" i="93"/>
  <c r="I84" i="93"/>
  <c r="H84" i="93"/>
  <c r="F84" i="93"/>
  <c r="E84" i="93"/>
  <c r="H72" i="93"/>
  <c r="G72" i="93"/>
  <c r="F72" i="93"/>
  <c r="L60" i="93"/>
  <c r="K60" i="93"/>
  <c r="J60" i="93"/>
  <c r="H60" i="93"/>
  <c r="G60" i="93"/>
  <c r="E60" i="93"/>
  <c r="H49" i="93"/>
  <c r="G49" i="93"/>
  <c r="F49" i="93"/>
  <c r="E49" i="93"/>
  <c r="L37" i="93"/>
  <c r="K37" i="93"/>
  <c r="J37" i="93"/>
  <c r="I37" i="93"/>
  <c r="H37" i="93"/>
  <c r="G37" i="93"/>
  <c r="F37" i="93"/>
  <c r="E37" i="93"/>
  <c r="H26" i="93"/>
  <c r="G26" i="93"/>
  <c r="F26" i="93"/>
  <c r="E26" i="93"/>
  <c r="L14" i="93"/>
  <c r="K14" i="93"/>
  <c r="J14" i="93"/>
  <c r="I14" i="93"/>
  <c r="H14" i="93"/>
  <c r="G14" i="93"/>
  <c r="F14" i="93"/>
  <c r="E14" i="93"/>
  <c r="K23" i="76" l="1"/>
  <c r="J23" i="76"/>
  <c r="I23" i="76"/>
  <c r="H23" i="76"/>
  <c r="G23" i="76"/>
  <c r="F23" i="76"/>
  <c r="E23" i="76"/>
  <c r="D23" i="76"/>
  <c r="C23" i="76"/>
  <c r="L22" i="76"/>
  <c r="K22" i="76"/>
  <c r="J22" i="76"/>
  <c r="I22" i="76"/>
  <c r="H22" i="76"/>
  <c r="G22" i="76"/>
  <c r="F22" i="76"/>
  <c r="E22" i="76"/>
  <c r="D22" i="76"/>
  <c r="C22" i="76"/>
  <c r="L21" i="76"/>
  <c r="L24" i="76" s="1"/>
  <c r="K21" i="76"/>
  <c r="K24" i="76" s="1"/>
  <c r="J21" i="76"/>
  <c r="I21" i="76"/>
  <c r="H21" i="76"/>
  <c r="H24" i="76" s="1"/>
  <c r="G21" i="76"/>
  <c r="G24" i="76" s="1"/>
  <c r="F21" i="76"/>
  <c r="E21" i="76"/>
  <c r="E24" i="76" s="1"/>
  <c r="D21" i="76"/>
  <c r="D24" i="76" s="1"/>
  <c r="C21" i="76"/>
  <c r="C24" i="76" s="1"/>
  <c r="J24" i="76"/>
  <c r="I24" i="76"/>
  <c r="F24" i="76"/>
  <c r="M27" i="88"/>
  <c r="L27" i="88"/>
  <c r="K27" i="88"/>
  <c r="J27" i="88"/>
  <c r="I27" i="88"/>
  <c r="H27" i="88"/>
  <c r="G27" i="88"/>
  <c r="F27" i="88"/>
  <c r="E27" i="88"/>
  <c r="N26" i="88"/>
  <c r="M26" i="88"/>
  <c r="L26" i="88"/>
  <c r="K26" i="88"/>
  <c r="J26" i="88"/>
  <c r="I26" i="88"/>
  <c r="H26" i="88"/>
  <c r="G26" i="88"/>
  <c r="F26" i="88"/>
  <c r="E26" i="88"/>
  <c r="N25" i="88"/>
  <c r="M25" i="88"/>
  <c r="L25" i="88"/>
  <c r="K25" i="88"/>
  <c r="J25" i="88"/>
  <c r="I25" i="88"/>
  <c r="H25" i="88"/>
  <c r="G25" i="88"/>
  <c r="F25" i="88"/>
  <c r="E25" i="88"/>
  <c r="N24" i="88"/>
  <c r="M24" i="88"/>
  <c r="L24" i="88"/>
  <c r="K24" i="88"/>
  <c r="J24" i="88"/>
  <c r="I24" i="88"/>
  <c r="H24" i="88"/>
  <c r="G24" i="88"/>
  <c r="F24" i="88"/>
  <c r="E24" i="88"/>
  <c r="M24" i="62"/>
  <c r="L24" i="62"/>
  <c r="K24" i="62"/>
  <c r="J24" i="62"/>
  <c r="I24" i="62"/>
  <c r="H24" i="62"/>
  <c r="G24" i="62"/>
  <c r="F24" i="62"/>
  <c r="E24" i="62"/>
  <c r="M23" i="62"/>
  <c r="L23" i="62"/>
  <c r="K23" i="62"/>
  <c r="J23" i="62"/>
  <c r="I23" i="62"/>
  <c r="H23" i="62"/>
  <c r="G23" i="62"/>
  <c r="G25" i="62" s="1"/>
  <c r="F23" i="62"/>
  <c r="E23" i="62"/>
  <c r="N25" i="62"/>
  <c r="M22" i="62"/>
  <c r="L22" i="62"/>
  <c r="K22" i="62"/>
  <c r="J22" i="62"/>
  <c r="I22" i="62"/>
  <c r="H22" i="62"/>
  <c r="G22" i="62"/>
  <c r="F22" i="62"/>
  <c r="E22" i="62"/>
  <c r="F25" i="62" l="1"/>
  <c r="J25" i="62"/>
  <c r="J28" i="88"/>
  <c r="K25" i="62"/>
  <c r="H25" i="62"/>
  <c r="L25" i="62"/>
  <c r="F28" i="88"/>
  <c r="G28" i="88"/>
  <c r="K28" i="88"/>
  <c r="H28" i="88"/>
  <c r="L28" i="88"/>
  <c r="E28" i="88"/>
  <c r="I28" i="88"/>
  <c r="M28" i="88"/>
  <c r="E25" i="62"/>
  <c r="I25" i="62"/>
  <c r="M25" i="62"/>
  <c r="H71" i="78"/>
  <c r="H114" i="78" s="1"/>
  <c r="H10" i="78"/>
  <c r="H58" i="78" s="1"/>
  <c r="N155" i="57" l="1"/>
  <c r="N156" i="57" s="1"/>
  <c r="M84" i="87" l="1"/>
  <c r="M59" i="87"/>
  <c r="M35" i="87"/>
  <c r="M12" i="87"/>
  <c r="M82" i="93"/>
  <c r="M58" i="93"/>
  <c r="M35" i="93"/>
  <c r="M37" i="93" s="1"/>
  <c r="M12" i="93"/>
  <c r="M14" i="93" s="1"/>
  <c r="M13" i="94"/>
  <c r="E137" i="78" l="1"/>
  <c r="E136" i="78"/>
  <c r="E135" i="78"/>
  <c r="I167" i="78"/>
  <c r="E167" i="78"/>
  <c r="E168" i="78" s="1"/>
  <c r="E173" i="78" s="1"/>
  <c r="J172" i="78"/>
  <c r="J169" i="78"/>
  <c r="H172" i="78"/>
  <c r="H169" i="78"/>
  <c r="G172" i="78"/>
  <c r="G169" i="78"/>
  <c r="F172" i="78"/>
  <c r="F169" i="78"/>
  <c r="J163" i="78"/>
  <c r="J162" i="78"/>
  <c r="J160" i="78"/>
  <c r="J159" i="78"/>
  <c r="H163" i="78"/>
  <c r="H162" i="78"/>
  <c r="H160" i="78"/>
  <c r="H159" i="78"/>
  <c r="G163" i="78"/>
  <c r="G162" i="78"/>
  <c r="G160" i="78"/>
  <c r="G159" i="78"/>
  <c r="F163" i="78"/>
  <c r="F162" i="78"/>
  <c r="F160" i="78"/>
  <c r="F159" i="78"/>
  <c r="E129" i="57"/>
  <c r="F129" i="57"/>
  <c r="G129" i="57"/>
  <c r="H129" i="57"/>
  <c r="I129" i="57"/>
  <c r="J129" i="57"/>
  <c r="K129" i="57"/>
  <c r="L129" i="57"/>
  <c r="M129" i="57"/>
  <c r="E138" i="78" l="1"/>
  <c r="E139" i="78" s="1"/>
  <c r="E142" i="78" s="1"/>
  <c r="E144" i="78" s="1"/>
  <c r="I168" i="78"/>
  <c r="L130" i="57"/>
  <c r="K130" i="57"/>
  <c r="K135" i="57" s="1"/>
  <c r="J130" i="57"/>
  <c r="I130" i="57"/>
  <c r="H130" i="57"/>
  <c r="G130" i="57"/>
  <c r="F130" i="57"/>
  <c r="E130" i="57"/>
  <c r="E82" i="78" l="1"/>
  <c r="L135" i="57" l="1"/>
  <c r="I173" i="78"/>
  <c r="J135" i="57"/>
  <c r="G135" i="57"/>
  <c r="F135" i="57"/>
  <c r="E135" i="57"/>
  <c r="H135" i="57"/>
  <c r="I135" i="57"/>
  <c r="N129" i="57" l="1"/>
  <c r="L138" i="78" s="1"/>
  <c r="N161" i="57"/>
  <c r="N189" i="57" s="1"/>
  <c r="N130" i="57" l="1"/>
  <c r="N135" i="57" s="1"/>
  <c r="M12" i="86"/>
  <c r="L45" i="59"/>
  <c r="L33" i="59"/>
  <c r="L38" i="59" s="1"/>
  <c r="L15" i="59"/>
  <c r="L24" i="59" s="1"/>
  <c r="L12" i="76"/>
  <c r="N13" i="88"/>
  <c r="N18" i="62"/>
  <c r="N23" i="61"/>
  <c r="N12" i="61"/>
  <c r="N17" i="61" s="1"/>
  <c r="N14" i="85"/>
  <c r="N18" i="85" s="1"/>
  <c r="N23" i="85" s="1"/>
  <c r="K183" i="78"/>
  <c r="K152" i="78"/>
  <c r="K93" i="78"/>
  <c r="K178" i="78" s="1"/>
  <c r="K92" i="78"/>
  <c r="K177" i="78" s="1"/>
  <c r="K89" i="78"/>
  <c r="K87" i="78"/>
  <c r="K172" i="78" s="1"/>
  <c r="K84" i="78"/>
  <c r="K169" i="78" s="1"/>
  <c r="K81" i="78"/>
  <c r="K166" i="78" s="1"/>
  <c r="K80" i="78"/>
  <c r="K165" i="78" s="1"/>
  <c r="K79" i="78"/>
  <c r="K164" i="78" s="1"/>
  <c r="K78" i="78"/>
  <c r="K163" i="78" s="1"/>
  <c r="K77" i="78"/>
  <c r="K162" i="78" s="1"/>
  <c r="K75" i="78"/>
  <c r="K160" i="78" s="1"/>
  <c r="K74" i="78"/>
  <c r="K159" i="78" s="1"/>
  <c r="K71" i="78"/>
  <c r="K69" i="78"/>
  <c r="K125" i="78" s="1"/>
  <c r="K68" i="78"/>
  <c r="K124" i="78" s="1"/>
  <c r="K67" i="78"/>
  <c r="K123" i="78" s="1"/>
  <c r="K42" i="78"/>
  <c r="K41" i="78"/>
  <c r="K37" i="78"/>
  <c r="K36" i="78"/>
  <c r="K35" i="78"/>
  <c r="K32" i="78"/>
  <c r="K31" i="78"/>
  <c r="K28" i="78"/>
  <c r="K26" i="78"/>
  <c r="K23" i="78"/>
  <c r="K20" i="78"/>
  <c r="K19" i="78"/>
  <c r="K18" i="78"/>
  <c r="K17" i="78"/>
  <c r="K16" i="78"/>
  <c r="K14" i="78"/>
  <c r="K13" i="78"/>
  <c r="K10" i="78"/>
  <c r="K58" i="78" s="1"/>
  <c r="N111" i="57"/>
  <c r="N108" i="57"/>
  <c r="N105" i="57"/>
  <c r="N104" i="57"/>
  <c r="N103" i="57"/>
  <c r="N102" i="57"/>
  <c r="N101" i="57"/>
  <c r="N99" i="57"/>
  <c r="N65" i="57"/>
  <c r="N94" i="57" s="1"/>
  <c r="N64" i="57"/>
  <c r="N93" i="57" s="1"/>
  <c r="N59" i="57"/>
  <c r="N56" i="57"/>
  <c r="N53" i="57"/>
  <c r="N52" i="57"/>
  <c r="N51" i="57"/>
  <c r="N50" i="57"/>
  <c r="N49" i="57"/>
  <c r="N47" i="57"/>
  <c r="N46" i="57"/>
  <c r="N42" i="57"/>
  <c r="N41" i="57"/>
  <c r="N37" i="57"/>
  <c r="N20" i="57"/>
  <c r="N21" i="57" s="1"/>
  <c r="M38" i="94"/>
  <c r="F49" i="94"/>
  <c r="F53" i="94" s="1"/>
  <c r="B43" i="94"/>
  <c r="L36" i="94"/>
  <c r="L40" i="94" s="1"/>
  <c r="K36" i="94"/>
  <c r="K40" i="94" s="1"/>
  <c r="J36" i="94"/>
  <c r="J40" i="94" s="1"/>
  <c r="I36" i="94"/>
  <c r="I40" i="94" s="1"/>
  <c r="H36" i="94"/>
  <c r="H40" i="94" s="1"/>
  <c r="G36" i="94"/>
  <c r="G40" i="94" s="1"/>
  <c r="F36" i="94"/>
  <c r="F40" i="94" s="1"/>
  <c r="M35" i="94"/>
  <c r="E47" i="94" s="1"/>
  <c r="M34" i="94"/>
  <c r="E46" i="94" s="1"/>
  <c r="M33" i="94"/>
  <c r="E45" i="94" s="1"/>
  <c r="M32" i="94"/>
  <c r="K156" i="78" l="1"/>
  <c r="K114" i="78"/>
  <c r="E51" i="94"/>
  <c r="N185" i="57"/>
  <c r="K106" i="78"/>
  <c r="K38" i="78"/>
  <c r="K103" i="78"/>
  <c r="K108" i="78"/>
  <c r="K110" i="78"/>
  <c r="K113" i="78"/>
  <c r="K51" i="78"/>
  <c r="K60" i="78"/>
  <c r="K107" i="78"/>
  <c r="L47" i="59"/>
  <c r="N33" i="61"/>
  <c r="N31" i="61"/>
  <c r="K109" i="78"/>
  <c r="K48" i="78"/>
  <c r="K53" i="78"/>
  <c r="K50" i="78"/>
  <c r="K54" i="78"/>
  <c r="K104" i="78"/>
  <c r="K116" i="78"/>
  <c r="K52" i="78"/>
  <c r="K57" i="78"/>
  <c r="K21" i="78"/>
  <c r="K55" i="78" s="1"/>
  <c r="K97" i="78"/>
  <c r="K98" i="78"/>
  <c r="K99" i="78"/>
  <c r="K47" i="78"/>
  <c r="K82" i="78"/>
  <c r="N181" i="57"/>
  <c r="N178" i="57"/>
  <c r="N182" i="57"/>
  <c r="N175" i="57"/>
  <c r="N180" i="57"/>
  <c r="N188" i="57"/>
  <c r="N183" i="57"/>
  <c r="N176" i="57"/>
  <c r="N179" i="57"/>
  <c r="N54" i="57"/>
  <c r="N26" i="57"/>
  <c r="N60" i="57" s="1"/>
  <c r="N55" i="57"/>
  <c r="N106" i="57"/>
  <c r="M36" i="94"/>
  <c r="M40" i="94" s="1"/>
  <c r="E44" i="94"/>
  <c r="E49" i="94" s="1"/>
  <c r="E53" i="94" l="1"/>
  <c r="N184" i="57"/>
  <c r="N84" i="57"/>
  <c r="K22" i="78"/>
  <c r="K111" i="78"/>
  <c r="K83" i="78"/>
  <c r="K86" i="78" s="1"/>
  <c r="N187" i="57"/>
  <c r="N107" i="57"/>
  <c r="N58" i="57"/>
  <c r="K56" i="78" l="1"/>
  <c r="K25" i="78"/>
  <c r="K59" i="78" s="1"/>
  <c r="N112" i="57"/>
  <c r="K112" i="78"/>
  <c r="N110" i="57"/>
  <c r="K27" i="78" l="1"/>
  <c r="K61" i="78" s="1"/>
  <c r="K115" i="78"/>
  <c r="K88" i="78"/>
  <c r="K117" i="78" l="1"/>
  <c r="G165" i="78" l="1"/>
  <c r="H166" i="78"/>
  <c r="F165" i="78"/>
  <c r="H164" i="78"/>
  <c r="G166" i="78"/>
  <c r="G164" i="78"/>
  <c r="F166" i="78"/>
  <c r="H165" i="78"/>
  <c r="F164" i="78"/>
  <c r="G167" i="78" l="1"/>
  <c r="F167" i="78"/>
  <c r="H167" i="78"/>
  <c r="L188" i="57" l="1"/>
  <c r="K188" i="57"/>
  <c r="J188" i="57"/>
  <c r="I188" i="57"/>
  <c r="H188" i="57"/>
  <c r="G188" i="57"/>
  <c r="F188" i="57"/>
  <c r="E188" i="57"/>
  <c r="L185" i="57"/>
  <c r="K185" i="57"/>
  <c r="J185" i="57"/>
  <c r="I185" i="57"/>
  <c r="H185" i="57"/>
  <c r="G185" i="57"/>
  <c r="F185" i="57"/>
  <c r="E185" i="57"/>
  <c r="L182" i="57"/>
  <c r="K182" i="57"/>
  <c r="J182" i="57"/>
  <c r="I182" i="57"/>
  <c r="H182" i="57"/>
  <c r="G182" i="57"/>
  <c r="F182" i="57"/>
  <c r="E182" i="57"/>
  <c r="L181" i="57"/>
  <c r="K181" i="57"/>
  <c r="J181" i="57"/>
  <c r="I181" i="57"/>
  <c r="H181" i="57"/>
  <c r="G181" i="57"/>
  <c r="F181" i="57"/>
  <c r="E181" i="57"/>
  <c r="L180" i="57"/>
  <c r="K180" i="57"/>
  <c r="J180" i="57"/>
  <c r="I180" i="57"/>
  <c r="H180" i="57"/>
  <c r="G180" i="57"/>
  <c r="F180" i="57"/>
  <c r="E180" i="57"/>
  <c r="L179" i="57"/>
  <c r="K179" i="57"/>
  <c r="J179" i="57"/>
  <c r="I179" i="57"/>
  <c r="H179" i="57"/>
  <c r="G179" i="57"/>
  <c r="F179" i="57"/>
  <c r="E179" i="57"/>
  <c r="L178" i="57"/>
  <c r="K178" i="57"/>
  <c r="J178" i="57"/>
  <c r="I178" i="57"/>
  <c r="H178" i="57"/>
  <c r="G178" i="57"/>
  <c r="F178" i="57"/>
  <c r="E178" i="57"/>
  <c r="L176" i="57"/>
  <c r="K176" i="57"/>
  <c r="J176" i="57"/>
  <c r="I176" i="57"/>
  <c r="H176" i="57"/>
  <c r="G176" i="57"/>
  <c r="F176" i="57"/>
  <c r="E176" i="57"/>
  <c r="L175" i="57"/>
  <c r="K175" i="57"/>
  <c r="J175" i="57"/>
  <c r="I175" i="57"/>
  <c r="H175" i="57"/>
  <c r="G175" i="57"/>
  <c r="F175" i="57"/>
  <c r="E175" i="57"/>
  <c r="Q193" i="57" l="1"/>
  <c r="I202" i="78" l="1"/>
  <c r="I199" i="78"/>
  <c r="I190" i="78"/>
  <c r="I192" i="78"/>
  <c r="I193" i="78"/>
  <c r="I194" i="78"/>
  <c r="I195" i="78"/>
  <c r="I196" i="78"/>
  <c r="I189" i="78"/>
  <c r="E199" i="78"/>
  <c r="E190" i="78"/>
  <c r="E194" i="78"/>
  <c r="E195" i="78"/>
  <c r="E202" i="78" l="1"/>
  <c r="E196" i="78"/>
  <c r="E193" i="78"/>
  <c r="E192" i="78"/>
  <c r="E189" i="78"/>
  <c r="E103" i="78"/>
  <c r="I82" i="78"/>
  <c r="I197" i="78" s="1"/>
  <c r="F95" i="87" l="1"/>
  <c r="F99" i="87" s="1"/>
  <c r="F70" i="87"/>
  <c r="F74" i="87" s="1"/>
  <c r="F45" i="87"/>
  <c r="F49" i="87" s="1"/>
  <c r="H22" i="87"/>
  <c r="H26" i="87" s="1"/>
  <c r="G22" i="87"/>
  <c r="G26" i="87" s="1"/>
  <c r="F22" i="87"/>
  <c r="F26" i="87" s="1"/>
  <c r="E33" i="87"/>
  <c r="E37" i="87" s="1"/>
  <c r="G45" i="87"/>
  <c r="G49" i="87" s="1"/>
  <c r="H45" i="87"/>
  <c r="H49" i="87" s="1"/>
  <c r="E57" i="87"/>
  <c r="E61" i="87" s="1"/>
  <c r="G70" i="87"/>
  <c r="G74" i="87" s="1"/>
  <c r="H70" i="87"/>
  <c r="H74" i="87" s="1"/>
  <c r="E82" i="87"/>
  <c r="E86" i="87" s="1"/>
  <c r="G95" i="87"/>
  <c r="G99" i="87" s="1"/>
  <c r="H95" i="87"/>
  <c r="H99" i="87" s="1"/>
  <c r="G93" i="93"/>
  <c r="H93" i="93"/>
  <c r="F93" i="93"/>
  <c r="G68" i="93"/>
  <c r="H68" i="93"/>
  <c r="H22" i="93"/>
  <c r="M32" i="93"/>
  <c r="E33" i="93"/>
  <c r="F45" i="93"/>
  <c r="H45" i="93"/>
  <c r="M53" i="93"/>
  <c r="E56" i="93"/>
  <c r="F68" i="93"/>
  <c r="G45" i="93"/>
  <c r="G22" i="93"/>
  <c r="F22" i="93"/>
  <c r="M8" i="94"/>
  <c r="M7" i="94"/>
  <c r="E11" i="94"/>
  <c r="E15" i="94" s="1"/>
  <c r="F24" i="94"/>
  <c r="F28" i="94" s="1"/>
  <c r="G28" i="94" l="1"/>
  <c r="L15" i="86" l="1"/>
  <c r="L14" i="86"/>
  <c r="L16" i="86" s="1"/>
  <c r="L12" i="86"/>
  <c r="K45" i="59" l="1"/>
  <c r="K33" i="59"/>
  <c r="M23" i="61"/>
  <c r="M31" i="61" s="1"/>
  <c r="M98" i="57" l="1"/>
  <c r="M47" i="57"/>
  <c r="M37" i="57"/>
  <c r="J31" i="78" l="1"/>
  <c r="K15" i="59"/>
  <c r="K24" i="59" s="1"/>
  <c r="M78" i="57"/>
  <c r="M46" i="57"/>
  <c r="M20" i="57"/>
  <c r="M21" i="57" l="1"/>
  <c r="M26" i="57" s="1"/>
  <c r="M60" i="57" s="1"/>
  <c r="M79" i="57"/>
  <c r="M9" i="94"/>
  <c r="E21" i="94" s="1"/>
  <c r="B18" i="94"/>
  <c r="L11" i="94"/>
  <c r="L15" i="94" s="1"/>
  <c r="K11" i="94"/>
  <c r="K15" i="94" s="1"/>
  <c r="J11" i="94"/>
  <c r="J15" i="94" s="1"/>
  <c r="I11" i="94"/>
  <c r="I15" i="94" s="1"/>
  <c r="H11" i="94"/>
  <c r="H15" i="94" s="1"/>
  <c r="G11" i="94"/>
  <c r="G15" i="94" s="1"/>
  <c r="F11" i="94"/>
  <c r="F15" i="94" s="1"/>
  <c r="M10" i="94"/>
  <c r="E22" i="94" s="1"/>
  <c r="E20" i="94"/>
  <c r="M11" i="94" l="1"/>
  <c r="M15" i="94" s="1"/>
  <c r="E19" i="94"/>
  <c r="E24" i="94" s="1"/>
  <c r="E28" i="94" s="1"/>
  <c r="M84" i="57" l="1"/>
  <c r="K38" i="59"/>
  <c r="K12" i="76"/>
  <c r="K47" i="59" l="1"/>
  <c r="M13" i="88" l="1"/>
  <c r="L13" i="88"/>
  <c r="K13" i="88"/>
  <c r="J13" i="88"/>
  <c r="I13" i="88"/>
  <c r="H13" i="88"/>
  <c r="G13" i="88"/>
  <c r="F13" i="88"/>
  <c r="E13" i="88"/>
  <c r="M12" i="62" l="1"/>
  <c r="M18" i="62" l="1"/>
  <c r="M12" i="61" l="1"/>
  <c r="M17" i="61" s="1"/>
  <c r="M14" i="85"/>
  <c r="M18" i="85" s="1"/>
  <c r="M23" i="85" s="1"/>
  <c r="J93" i="78"/>
  <c r="J147" i="78" s="1"/>
  <c r="J92" i="78"/>
  <c r="J146" i="78" s="1"/>
  <c r="J89" i="78"/>
  <c r="J87" i="78"/>
  <c r="J143" i="78" s="1"/>
  <c r="J84" i="78"/>
  <c r="J140" i="78" s="1"/>
  <c r="J142" i="78" s="1"/>
  <c r="J81" i="78"/>
  <c r="J80" i="78"/>
  <c r="J79" i="78"/>
  <c r="J78" i="78"/>
  <c r="J77" i="78"/>
  <c r="J75" i="78"/>
  <c r="J74" i="78"/>
  <c r="J71" i="78"/>
  <c r="J114" i="78" s="1"/>
  <c r="J69" i="78"/>
  <c r="J68" i="78"/>
  <c r="J67" i="78"/>
  <c r="J42" i="78"/>
  <c r="J41" i="78"/>
  <c r="J37" i="78"/>
  <c r="J36" i="78"/>
  <c r="J35" i="78"/>
  <c r="J32" i="78"/>
  <c r="J28" i="78"/>
  <c r="J26" i="78"/>
  <c r="J23" i="78"/>
  <c r="J20" i="78"/>
  <c r="J19" i="78"/>
  <c r="J18" i="78"/>
  <c r="J17" i="78"/>
  <c r="J16" i="78"/>
  <c r="J14" i="78"/>
  <c r="J13" i="78"/>
  <c r="J10" i="78"/>
  <c r="J58" i="78" s="1"/>
  <c r="M111" i="57"/>
  <c r="M108" i="57"/>
  <c r="M105" i="57"/>
  <c r="M104" i="57"/>
  <c r="M103" i="57"/>
  <c r="M102" i="57"/>
  <c r="M101" i="57"/>
  <c r="M99" i="57"/>
  <c r="M106" i="57"/>
  <c r="M65" i="57"/>
  <c r="M94" i="57" s="1"/>
  <c r="M64" i="57"/>
  <c r="M93" i="57" s="1"/>
  <c r="M56" i="57"/>
  <c r="M53" i="57"/>
  <c r="M52" i="57"/>
  <c r="M51" i="57"/>
  <c r="M50" i="57"/>
  <c r="M49" i="57"/>
  <c r="M42" i="57"/>
  <c r="M41" i="57"/>
  <c r="M54" i="57"/>
  <c r="J144" i="78" l="1"/>
  <c r="J99" i="78"/>
  <c r="J125" i="78"/>
  <c r="J97" i="78"/>
  <c r="J123" i="78"/>
  <c r="J98" i="78"/>
  <c r="J124" i="78"/>
  <c r="J38" i="78"/>
  <c r="J21" i="78"/>
  <c r="J22" i="78" s="1"/>
  <c r="J103" i="78"/>
  <c r="J82" i="78"/>
  <c r="J108" i="78"/>
  <c r="J107" i="78"/>
  <c r="J104" i="78"/>
  <c r="J109" i="78"/>
  <c r="J110" i="78"/>
  <c r="J116" i="78"/>
  <c r="J113" i="78"/>
  <c r="J106" i="78"/>
  <c r="J51" i="78"/>
  <c r="J52" i="78"/>
  <c r="J48" i="78"/>
  <c r="J53" i="78"/>
  <c r="J57" i="78"/>
  <c r="J50" i="78"/>
  <c r="J54" i="78"/>
  <c r="J60" i="78"/>
  <c r="M33" i="61"/>
  <c r="J47" i="78"/>
  <c r="M107" i="57"/>
  <c r="M55" i="57"/>
  <c r="J15" i="59"/>
  <c r="J24" i="59" s="1"/>
  <c r="J25" i="78" l="1"/>
  <c r="J27" i="78" s="1"/>
  <c r="J111" i="78"/>
  <c r="J83" i="78"/>
  <c r="J86" i="78" s="1"/>
  <c r="J55" i="78"/>
  <c r="J56" i="78"/>
  <c r="M112" i="57"/>
  <c r="M58" i="57"/>
  <c r="L23" i="61"/>
  <c r="K23" i="61"/>
  <c r="J23" i="61"/>
  <c r="I23" i="61"/>
  <c r="H23" i="61"/>
  <c r="G23" i="61"/>
  <c r="F23" i="61"/>
  <c r="E23" i="61"/>
  <c r="L12" i="61"/>
  <c r="K12" i="61"/>
  <c r="J12" i="61"/>
  <c r="I12" i="61"/>
  <c r="H12" i="61"/>
  <c r="G12" i="61"/>
  <c r="F12" i="61"/>
  <c r="E12" i="61"/>
  <c r="J115" i="78" l="1"/>
  <c r="J112" i="78"/>
  <c r="J61" i="78"/>
  <c r="J59" i="78"/>
  <c r="M110" i="57"/>
  <c r="J12" i="76"/>
  <c r="I12" i="76"/>
  <c r="H12" i="76"/>
  <c r="G12" i="76"/>
  <c r="F12" i="76"/>
  <c r="E12" i="76"/>
  <c r="D12" i="76"/>
  <c r="C12" i="76"/>
  <c r="J88" i="78" l="1"/>
  <c r="I103" i="78"/>
  <c r="I47" i="78"/>
  <c r="L98" i="57"/>
  <c r="L46" i="57"/>
  <c r="J117" i="78" l="1"/>
  <c r="G38" i="75"/>
  <c r="L12" i="62" l="1"/>
  <c r="L17" i="61"/>
  <c r="I38" i="78"/>
  <c r="L20" i="57"/>
  <c r="L31" i="61" l="1"/>
  <c r="L33" i="61"/>
  <c r="M78" i="93" l="1"/>
  <c r="B87" i="93" l="1"/>
  <c r="L80" i="93"/>
  <c r="K80" i="93"/>
  <c r="J80" i="93"/>
  <c r="I80" i="93"/>
  <c r="H80" i="93"/>
  <c r="G80" i="93"/>
  <c r="G84" i="93" s="1"/>
  <c r="F80" i="93"/>
  <c r="E80" i="93"/>
  <c r="M79" i="93"/>
  <c r="E91" i="93" s="1"/>
  <c r="M77" i="93"/>
  <c r="M76" i="93"/>
  <c r="G28" i="75"/>
  <c r="F9" i="81" s="1"/>
  <c r="K15" i="86"/>
  <c r="K14" i="86"/>
  <c r="K12" i="86"/>
  <c r="J45" i="59"/>
  <c r="J33" i="59"/>
  <c r="J38" i="59" s="1"/>
  <c r="L14" i="85"/>
  <c r="L18" i="85" s="1"/>
  <c r="L23" i="85" s="1"/>
  <c r="I116" i="78"/>
  <c r="I107" i="78"/>
  <c r="I110" i="78"/>
  <c r="I108" i="78"/>
  <c r="I106" i="78"/>
  <c r="I113" i="78"/>
  <c r="I69" i="78"/>
  <c r="I125" i="78" s="1"/>
  <c r="I68" i="78"/>
  <c r="I124" i="78" s="1"/>
  <c r="I67" i="78"/>
  <c r="I123" i="78" s="1"/>
  <c r="I42" i="78"/>
  <c r="I41" i="78"/>
  <c r="I60" i="78"/>
  <c r="I57" i="78"/>
  <c r="I54" i="78"/>
  <c r="I53" i="78"/>
  <c r="I52" i="78"/>
  <c r="I51" i="78"/>
  <c r="I50" i="78"/>
  <c r="I48" i="78"/>
  <c r="L111" i="57"/>
  <c r="L108" i="57"/>
  <c r="L105" i="57"/>
  <c r="L104" i="57"/>
  <c r="L103" i="57"/>
  <c r="L102" i="57"/>
  <c r="L101" i="57"/>
  <c r="L99" i="57"/>
  <c r="L78" i="57"/>
  <c r="L65" i="57"/>
  <c r="L64" i="57"/>
  <c r="L59" i="57"/>
  <c r="L56" i="57"/>
  <c r="L53" i="57"/>
  <c r="L52" i="57"/>
  <c r="L51" i="57"/>
  <c r="L50" i="57"/>
  <c r="L49" i="57"/>
  <c r="L47" i="57"/>
  <c r="L42" i="57"/>
  <c r="L41" i="57"/>
  <c r="L37" i="57"/>
  <c r="L21" i="57"/>
  <c r="L183" i="57" l="1"/>
  <c r="L18" i="62"/>
  <c r="I97" i="78"/>
  <c r="I98" i="78"/>
  <c r="I99" i="78"/>
  <c r="L79" i="57"/>
  <c r="L93" i="57"/>
  <c r="L94" i="57"/>
  <c r="K16" i="86"/>
  <c r="F11" i="81"/>
  <c r="M80" i="93"/>
  <c r="M84" i="93" s="1"/>
  <c r="E88" i="93"/>
  <c r="E93" i="93" s="1"/>
  <c r="E97" i="93" s="1"/>
  <c r="G54" i="75"/>
  <c r="J47" i="59"/>
  <c r="I21" i="78"/>
  <c r="I104" i="78"/>
  <c r="I109" i="78"/>
  <c r="L106" i="57"/>
  <c r="L55" i="57"/>
  <c r="L54" i="57"/>
  <c r="J14" i="86"/>
  <c r="J12" i="86"/>
  <c r="L107" i="57" l="1"/>
  <c r="L184" i="57"/>
  <c r="I22" i="78"/>
  <c r="I55" i="78"/>
  <c r="I111" i="78"/>
  <c r="I83" i="78"/>
  <c r="I198" i="78" s="1"/>
  <c r="L58" i="57"/>
  <c r="L26" i="57"/>
  <c r="I45" i="59"/>
  <c r="I33" i="59"/>
  <c r="I15" i="59"/>
  <c r="K12" i="62"/>
  <c r="K31" i="61"/>
  <c r="K17" i="61"/>
  <c r="K78" i="57"/>
  <c r="K20" i="57"/>
  <c r="K98" i="57"/>
  <c r="K46" i="57"/>
  <c r="K183" i="57" l="1"/>
  <c r="L110" i="57"/>
  <c r="L187" i="57"/>
  <c r="K79" i="57"/>
  <c r="L84" i="57"/>
  <c r="K21" i="57"/>
  <c r="L60" i="57"/>
  <c r="I56" i="78"/>
  <c r="I112" i="78"/>
  <c r="I201" i="78"/>
  <c r="B63" i="93"/>
  <c r="L56" i="93"/>
  <c r="K56" i="93"/>
  <c r="J56" i="93"/>
  <c r="I56" i="93"/>
  <c r="I60" i="93" s="1"/>
  <c r="H56" i="93"/>
  <c r="G56" i="93"/>
  <c r="F56" i="93"/>
  <c r="F60" i="93" s="1"/>
  <c r="M55" i="93"/>
  <c r="E66" i="93" s="1"/>
  <c r="M54" i="93"/>
  <c r="E65" i="93" s="1"/>
  <c r="E64" i="93"/>
  <c r="J15" i="86"/>
  <c r="J16" i="86" s="1"/>
  <c r="I38" i="59"/>
  <c r="I24" i="59"/>
  <c r="K14" i="85"/>
  <c r="K18" i="85" s="1"/>
  <c r="K23" i="85" s="1"/>
  <c r="H93" i="78"/>
  <c r="H147" i="78" s="1"/>
  <c r="H92" i="78"/>
  <c r="H146" i="78" s="1"/>
  <c r="H89" i="78"/>
  <c r="H87" i="78"/>
  <c r="H143" i="78" s="1"/>
  <c r="H84" i="78"/>
  <c r="H140" i="78" s="1"/>
  <c r="H142" i="78" s="1"/>
  <c r="H81" i="78"/>
  <c r="H80" i="78"/>
  <c r="H79" i="78"/>
  <c r="H78" i="78"/>
  <c r="H77" i="78"/>
  <c r="H75" i="78"/>
  <c r="H74" i="78"/>
  <c r="H168" i="78"/>
  <c r="H171" i="78" s="1"/>
  <c r="H69" i="78"/>
  <c r="H125" i="78" s="1"/>
  <c r="H68" i="78"/>
  <c r="H124" i="78" s="1"/>
  <c r="H67" i="78"/>
  <c r="H123" i="78" s="1"/>
  <c r="H42" i="78"/>
  <c r="H41" i="78"/>
  <c r="H37" i="78"/>
  <c r="H36" i="78"/>
  <c r="H35" i="78"/>
  <c r="H32" i="78"/>
  <c r="H31" i="78"/>
  <c r="H28" i="78"/>
  <c r="H26" i="78"/>
  <c r="H23" i="78"/>
  <c r="H20" i="78"/>
  <c r="H19" i="78"/>
  <c r="H18" i="78"/>
  <c r="H17" i="78"/>
  <c r="H16" i="78"/>
  <c r="H14" i="78"/>
  <c r="H13" i="78"/>
  <c r="K111" i="57"/>
  <c r="K108" i="57"/>
  <c r="K105" i="57"/>
  <c r="K104" i="57"/>
  <c r="K103" i="57"/>
  <c r="K102" i="57"/>
  <c r="K101" i="57"/>
  <c r="K99" i="57"/>
  <c r="K106" i="57"/>
  <c r="K65" i="57"/>
  <c r="K64" i="57"/>
  <c r="K59" i="57"/>
  <c r="K56" i="57"/>
  <c r="K53" i="57"/>
  <c r="K52" i="57"/>
  <c r="K51" i="57"/>
  <c r="K50" i="57"/>
  <c r="K49" i="57"/>
  <c r="K47" i="57"/>
  <c r="K42" i="57"/>
  <c r="K41" i="57"/>
  <c r="K37" i="57"/>
  <c r="K54" i="57"/>
  <c r="H144" i="78" l="1"/>
  <c r="L189" i="57"/>
  <c r="K184" i="57"/>
  <c r="E68" i="93"/>
  <c r="E72" i="93" s="1"/>
  <c r="H189" i="78"/>
  <c r="H194" i="78"/>
  <c r="H190" i="78"/>
  <c r="H195" i="78"/>
  <c r="H192" i="78"/>
  <c r="H196" i="78"/>
  <c r="H202" i="78"/>
  <c r="H193" i="78"/>
  <c r="H199" i="78"/>
  <c r="H99" i="78"/>
  <c r="I88" i="78"/>
  <c r="I203" i="78" s="1"/>
  <c r="H97" i="78"/>
  <c r="H98" i="78"/>
  <c r="K94" i="57"/>
  <c r="K93" i="57"/>
  <c r="L112" i="57"/>
  <c r="I115" i="78"/>
  <c r="I59" i="78"/>
  <c r="I27" i="78"/>
  <c r="H38" i="78"/>
  <c r="H103" i="78"/>
  <c r="H47" i="78"/>
  <c r="H106" i="78"/>
  <c r="H82" i="78"/>
  <c r="H197" i="78" s="1"/>
  <c r="H116" i="78"/>
  <c r="H107" i="78"/>
  <c r="H113" i="78"/>
  <c r="H108" i="78"/>
  <c r="H110" i="78"/>
  <c r="H109" i="78"/>
  <c r="H104" i="78"/>
  <c r="H21" i="78"/>
  <c r="H51" i="78"/>
  <c r="H48" i="78"/>
  <c r="H53" i="78"/>
  <c r="H57" i="78"/>
  <c r="H52" i="78"/>
  <c r="H50" i="78"/>
  <c r="H54" i="78"/>
  <c r="H60" i="78"/>
  <c r="M56" i="93"/>
  <c r="M60" i="93" s="1"/>
  <c r="I47" i="59"/>
  <c r="K18" i="62"/>
  <c r="K33" i="61"/>
  <c r="I15" i="86"/>
  <c r="I14" i="86"/>
  <c r="H173" i="78" l="1"/>
  <c r="I16" i="86"/>
  <c r="H55" i="78"/>
  <c r="I61" i="78"/>
  <c r="K26" i="57"/>
  <c r="I117" i="78"/>
  <c r="H22" i="78"/>
  <c r="H25" i="78" s="1"/>
  <c r="H111" i="78"/>
  <c r="H83" i="78"/>
  <c r="K107" i="57"/>
  <c r="K55" i="57"/>
  <c r="G32" i="78"/>
  <c r="G31" i="78"/>
  <c r="G28" i="78"/>
  <c r="G26" i="78"/>
  <c r="G23" i="78"/>
  <c r="J111" i="57"/>
  <c r="J108" i="57"/>
  <c r="J105" i="57"/>
  <c r="J104" i="57"/>
  <c r="J103" i="57"/>
  <c r="J102" i="57"/>
  <c r="J101" i="57"/>
  <c r="J99" i="57"/>
  <c r="J98" i="57"/>
  <c r="J59" i="57"/>
  <c r="J56" i="57"/>
  <c r="J53" i="57"/>
  <c r="J52" i="57"/>
  <c r="J51" i="57"/>
  <c r="J50" i="57"/>
  <c r="J49" i="57"/>
  <c r="J47" i="57"/>
  <c r="J46" i="57"/>
  <c r="H198" i="78" l="1"/>
  <c r="H86" i="78"/>
  <c r="K187" i="57"/>
  <c r="H201" i="78"/>
  <c r="K84" i="57"/>
  <c r="H56" i="78"/>
  <c r="H112" i="78"/>
  <c r="K110" i="57"/>
  <c r="K58" i="57"/>
  <c r="K60" i="57"/>
  <c r="G74" i="78"/>
  <c r="G10" i="78"/>
  <c r="G58" i="78" s="1"/>
  <c r="M30" i="93"/>
  <c r="E41" i="93" s="1"/>
  <c r="M31" i="93"/>
  <c r="E42" i="93" s="1"/>
  <c r="E43" i="93"/>
  <c r="B40" i="93"/>
  <c r="L33" i="93"/>
  <c r="K33" i="93"/>
  <c r="J33" i="93"/>
  <c r="I33" i="93"/>
  <c r="H33" i="93"/>
  <c r="G33" i="93"/>
  <c r="F33" i="93"/>
  <c r="I12" i="86"/>
  <c r="H33" i="59"/>
  <c r="H38" i="59" s="1"/>
  <c r="H45" i="59"/>
  <c r="H15" i="59"/>
  <c r="H24" i="59" s="1"/>
  <c r="J12" i="62"/>
  <c r="J33" i="61"/>
  <c r="J31" i="61"/>
  <c r="J14" i="85"/>
  <c r="J18" i="85" s="1"/>
  <c r="J23" i="85" s="1"/>
  <c r="G71" i="78"/>
  <c r="G114" i="78" s="1"/>
  <c r="G75" i="78"/>
  <c r="G77" i="78"/>
  <c r="G78" i="78"/>
  <c r="G79" i="78"/>
  <c r="G80" i="78"/>
  <c r="G81" i="78"/>
  <c r="G84" i="78"/>
  <c r="G140" i="78" s="1"/>
  <c r="G142" i="78" s="1"/>
  <c r="G87" i="78"/>
  <c r="G143" i="78" s="1"/>
  <c r="G69" i="78"/>
  <c r="G68" i="78"/>
  <c r="G124" i="78" s="1"/>
  <c r="G67" i="78"/>
  <c r="G93" i="78"/>
  <c r="G147" i="78" s="1"/>
  <c r="G92" i="78"/>
  <c r="G146" i="78" s="1"/>
  <c r="G89" i="78"/>
  <c r="G13" i="78"/>
  <c r="G14" i="78"/>
  <c r="G16" i="78"/>
  <c r="G17" i="78"/>
  <c r="G18" i="78"/>
  <c r="G19" i="78"/>
  <c r="G20" i="78"/>
  <c r="G42" i="78"/>
  <c r="G41" i="78"/>
  <c r="G36" i="78"/>
  <c r="G37" i="78"/>
  <c r="G35" i="78"/>
  <c r="J78" i="57"/>
  <c r="J65" i="57"/>
  <c r="J94" i="57" s="1"/>
  <c r="J64" i="57"/>
  <c r="J93" i="57" s="1"/>
  <c r="J20" i="57"/>
  <c r="J42" i="57"/>
  <c r="J41" i="57"/>
  <c r="J37" i="57"/>
  <c r="H15" i="86"/>
  <c r="H14" i="86"/>
  <c r="I98" i="57"/>
  <c r="I46" i="57"/>
  <c r="M7" i="93"/>
  <c r="M8" i="93"/>
  <c r="E19" i="93" s="1"/>
  <c r="M9" i="93"/>
  <c r="E20" i="93" s="1"/>
  <c r="E10" i="93"/>
  <c r="F10" i="93"/>
  <c r="G10" i="93"/>
  <c r="H10" i="93"/>
  <c r="I10" i="93"/>
  <c r="J10" i="93"/>
  <c r="K10" i="93"/>
  <c r="L10" i="93"/>
  <c r="B17" i="93"/>
  <c r="H12" i="86"/>
  <c r="G45" i="59"/>
  <c r="G33" i="59"/>
  <c r="G38" i="59" s="1"/>
  <c r="G15" i="59"/>
  <c r="G24" i="59" s="1"/>
  <c r="I12" i="62"/>
  <c r="I33" i="61"/>
  <c r="I17" i="61"/>
  <c r="I14" i="85"/>
  <c r="I18" i="85" s="1"/>
  <c r="I23" i="85" s="1"/>
  <c r="F93" i="78"/>
  <c r="F147" i="78" s="1"/>
  <c r="F92" i="78"/>
  <c r="F146" i="78" s="1"/>
  <c r="F89" i="78"/>
  <c r="F87" i="78"/>
  <c r="F143" i="78" s="1"/>
  <c r="F84" i="78"/>
  <c r="F140" i="78" s="1"/>
  <c r="F142" i="78" s="1"/>
  <c r="F81" i="78"/>
  <c r="F80" i="78"/>
  <c r="F79" i="78"/>
  <c r="F78" i="78"/>
  <c r="F77" i="78"/>
  <c r="F75" i="78"/>
  <c r="F74" i="78"/>
  <c r="F71" i="78"/>
  <c r="F114" i="78" s="1"/>
  <c r="F69" i="78"/>
  <c r="F68" i="78"/>
  <c r="F124" i="78" s="1"/>
  <c r="F67" i="78"/>
  <c r="F42" i="78"/>
  <c r="F41" i="78"/>
  <c r="F37" i="78"/>
  <c r="F36" i="78"/>
  <c r="F35" i="78"/>
  <c r="F32" i="78"/>
  <c r="F31" i="78"/>
  <c r="F28" i="78"/>
  <c r="F26" i="78"/>
  <c r="F23" i="78"/>
  <c r="F20" i="78"/>
  <c r="F19" i="78"/>
  <c r="F18" i="78"/>
  <c r="F17" i="78"/>
  <c r="F16" i="78"/>
  <c r="F14" i="78"/>
  <c r="F13" i="78"/>
  <c r="F10" i="78"/>
  <c r="F58" i="78" s="1"/>
  <c r="I111" i="57"/>
  <c r="I108" i="57"/>
  <c r="I105" i="57"/>
  <c r="I104" i="57"/>
  <c r="I103" i="57"/>
  <c r="I102" i="57"/>
  <c r="I101" i="57"/>
  <c r="I99" i="57"/>
  <c r="I78" i="57"/>
  <c r="I65" i="57"/>
  <c r="I94" i="57" s="1"/>
  <c r="I64" i="57"/>
  <c r="I59" i="57"/>
  <c r="I56" i="57"/>
  <c r="I53" i="57"/>
  <c r="I52" i="57"/>
  <c r="I51" i="57"/>
  <c r="I50" i="57"/>
  <c r="I49" i="57"/>
  <c r="I47" i="57"/>
  <c r="I42" i="57"/>
  <c r="I41" i="57"/>
  <c r="I37" i="57"/>
  <c r="I20" i="57"/>
  <c r="G15" i="86"/>
  <c r="G14" i="86"/>
  <c r="B89" i="87"/>
  <c r="L82" i="87"/>
  <c r="L86" i="87" s="1"/>
  <c r="K82" i="87"/>
  <c r="K86" i="87" s="1"/>
  <c r="J82" i="87"/>
  <c r="J86" i="87" s="1"/>
  <c r="I82" i="87"/>
  <c r="I86" i="87" s="1"/>
  <c r="H82" i="87"/>
  <c r="H86" i="87" s="1"/>
  <c r="G82" i="87"/>
  <c r="G86" i="87" s="1"/>
  <c r="F82" i="87"/>
  <c r="F86" i="87" s="1"/>
  <c r="M81" i="87"/>
  <c r="E93" i="87" s="1"/>
  <c r="M80" i="87"/>
  <c r="E92" i="87" s="1"/>
  <c r="M79" i="87"/>
  <c r="E91" i="87" s="1"/>
  <c r="M78" i="87"/>
  <c r="E90" i="87" s="1"/>
  <c r="D9" i="81"/>
  <c r="G12" i="86"/>
  <c r="F45" i="59"/>
  <c r="F33" i="59"/>
  <c r="F38" i="59" s="1"/>
  <c r="F15" i="59"/>
  <c r="F24" i="59" s="1"/>
  <c r="H12" i="62"/>
  <c r="H17" i="61"/>
  <c r="E113" i="78"/>
  <c r="E109" i="78"/>
  <c r="E104" i="78"/>
  <c r="E116" i="78"/>
  <c r="E108" i="78"/>
  <c r="E107" i="78"/>
  <c r="E110" i="78"/>
  <c r="E69" i="78"/>
  <c r="E68" i="78"/>
  <c r="E124" i="78" s="1"/>
  <c r="E67" i="78"/>
  <c r="E42" i="78"/>
  <c r="E41" i="78"/>
  <c r="E38" i="78"/>
  <c r="E60" i="78"/>
  <c r="E57" i="78"/>
  <c r="E54" i="78"/>
  <c r="E53" i="78"/>
  <c r="E52" i="78"/>
  <c r="E51" i="78"/>
  <c r="E50" i="78"/>
  <c r="E48" i="78"/>
  <c r="H111" i="57"/>
  <c r="H108" i="57"/>
  <c r="H105" i="57"/>
  <c r="H104" i="57"/>
  <c r="H103" i="57"/>
  <c r="H102" i="57"/>
  <c r="H101" i="57"/>
  <c r="H99" i="57"/>
  <c r="H98" i="57"/>
  <c r="H78" i="57"/>
  <c r="H65" i="57"/>
  <c r="H64" i="57"/>
  <c r="H59" i="57"/>
  <c r="H56" i="57"/>
  <c r="H53" i="57"/>
  <c r="H52" i="57"/>
  <c r="H51" i="57"/>
  <c r="H50" i="57"/>
  <c r="H49" i="57"/>
  <c r="H47" i="57"/>
  <c r="H46" i="57"/>
  <c r="H42" i="57"/>
  <c r="H41" i="57"/>
  <c r="H37" i="57"/>
  <c r="H20" i="57"/>
  <c r="E21" i="78"/>
  <c r="E22" i="78" s="1"/>
  <c r="E27" i="78" s="1"/>
  <c r="H33" i="61"/>
  <c r="H14" i="85"/>
  <c r="H18" i="85" s="1"/>
  <c r="H23" i="85" s="1"/>
  <c r="H31" i="61"/>
  <c r="E47" i="78"/>
  <c r="E106" i="78"/>
  <c r="M55" i="87"/>
  <c r="E67" i="87" s="1"/>
  <c r="F15" i="86"/>
  <c r="F14" i="86"/>
  <c r="F12" i="86"/>
  <c r="E45" i="59"/>
  <c r="E33" i="59"/>
  <c r="E38" i="59" s="1"/>
  <c r="E15" i="59"/>
  <c r="E24" i="59" s="1"/>
  <c r="G12" i="62"/>
  <c r="G31" i="61"/>
  <c r="G17" i="61"/>
  <c r="G14" i="85"/>
  <c r="G18" i="85" s="1"/>
  <c r="G23" i="85" s="1"/>
  <c r="G111" i="57"/>
  <c r="G108" i="57"/>
  <c r="G105" i="57"/>
  <c r="G104" i="57"/>
  <c r="G103" i="57"/>
  <c r="G102" i="57"/>
  <c r="G101" i="57"/>
  <c r="G99" i="57"/>
  <c r="G98" i="57"/>
  <c r="G78" i="57"/>
  <c r="G65" i="57"/>
  <c r="G94" i="57" s="1"/>
  <c r="G64" i="57"/>
  <c r="G93" i="57" s="1"/>
  <c r="G59" i="57"/>
  <c r="G56" i="57"/>
  <c r="G53" i="57"/>
  <c r="G52" i="57"/>
  <c r="G51" i="57"/>
  <c r="G50" i="57"/>
  <c r="G49" i="57"/>
  <c r="G47" i="57"/>
  <c r="G46" i="57"/>
  <c r="G42" i="57"/>
  <c r="G41" i="57"/>
  <c r="G37" i="57"/>
  <c r="G20" i="57"/>
  <c r="G33" i="61"/>
  <c r="E16" i="86"/>
  <c r="E12" i="86"/>
  <c r="D45" i="59"/>
  <c r="D33" i="59"/>
  <c r="D38" i="59" s="1"/>
  <c r="D15" i="59"/>
  <c r="D24" i="59" s="1"/>
  <c r="F12" i="62"/>
  <c r="F31" i="61"/>
  <c r="F17" i="61"/>
  <c r="F14" i="85"/>
  <c r="F18" i="85" s="1"/>
  <c r="F23" i="85" s="1"/>
  <c r="F111" i="57"/>
  <c r="F108" i="57"/>
  <c r="F105" i="57"/>
  <c r="F104" i="57"/>
  <c r="F103" i="57"/>
  <c r="F102" i="57"/>
  <c r="F101" i="57"/>
  <c r="F99" i="57"/>
  <c r="F98" i="57"/>
  <c r="F78" i="57"/>
  <c r="F65" i="57"/>
  <c r="F64" i="57"/>
  <c r="F93" i="57" s="1"/>
  <c r="F59" i="57"/>
  <c r="F56" i="57"/>
  <c r="F53" i="57"/>
  <c r="F52" i="57"/>
  <c r="F51" i="57"/>
  <c r="F50" i="57"/>
  <c r="F49" i="57"/>
  <c r="F47" i="57"/>
  <c r="F46" i="57"/>
  <c r="F42" i="57"/>
  <c r="F41" i="57"/>
  <c r="F37" i="57"/>
  <c r="F20" i="57"/>
  <c r="B64" i="87"/>
  <c r="L57" i="87"/>
  <c r="L61" i="87" s="1"/>
  <c r="K57" i="87"/>
  <c r="K61" i="87" s="1"/>
  <c r="J57" i="87"/>
  <c r="J61" i="87" s="1"/>
  <c r="I57" i="87"/>
  <c r="I61" i="87" s="1"/>
  <c r="H57" i="87"/>
  <c r="H61" i="87" s="1"/>
  <c r="G57" i="87"/>
  <c r="G61" i="87" s="1"/>
  <c r="F57" i="87"/>
  <c r="F61" i="87" s="1"/>
  <c r="M56" i="87"/>
  <c r="E68" i="87" s="1"/>
  <c r="M54" i="87"/>
  <c r="E66" i="87" s="1"/>
  <c r="M53" i="87"/>
  <c r="E65" i="87" s="1"/>
  <c r="B40" i="87"/>
  <c r="L33" i="87"/>
  <c r="L37" i="87" s="1"/>
  <c r="K33" i="87"/>
  <c r="K37" i="87" s="1"/>
  <c r="J33" i="87"/>
  <c r="J37" i="87" s="1"/>
  <c r="I33" i="87"/>
  <c r="I37" i="87" s="1"/>
  <c r="H33" i="87"/>
  <c r="H37" i="87" s="1"/>
  <c r="G33" i="87"/>
  <c r="G37" i="87" s="1"/>
  <c r="F33" i="87"/>
  <c r="F37" i="87" s="1"/>
  <c r="M32" i="87"/>
  <c r="E43" i="87" s="1"/>
  <c r="M31" i="87"/>
  <c r="E42" i="87" s="1"/>
  <c r="M30" i="87"/>
  <c r="E41" i="87" s="1"/>
  <c r="B17" i="87"/>
  <c r="L10" i="87"/>
  <c r="L14" i="87" s="1"/>
  <c r="K10" i="87"/>
  <c r="K14" i="87" s="1"/>
  <c r="J10" i="87"/>
  <c r="J14" i="87" s="1"/>
  <c r="I10" i="87"/>
  <c r="I14" i="87" s="1"/>
  <c r="H10" i="87"/>
  <c r="H14" i="87" s="1"/>
  <c r="G10" i="87"/>
  <c r="G14" i="87" s="1"/>
  <c r="F10" i="87"/>
  <c r="F14" i="87" s="1"/>
  <c r="E10" i="87"/>
  <c r="E14" i="87" s="1"/>
  <c r="M9" i="87"/>
  <c r="E20" i="87" s="1"/>
  <c r="M8" i="87"/>
  <c r="E19" i="87" s="1"/>
  <c r="M7" i="87"/>
  <c r="E18" i="87" s="1"/>
  <c r="D12" i="86"/>
  <c r="C45" i="59"/>
  <c r="C33" i="59"/>
  <c r="C38" i="59" s="1"/>
  <c r="C15" i="59"/>
  <c r="C24" i="59" s="1"/>
  <c r="E12" i="62"/>
  <c r="E33" i="61"/>
  <c r="E31" i="61"/>
  <c r="E14" i="85"/>
  <c r="E18" i="85" s="1"/>
  <c r="E23" i="85" s="1"/>
  <c r="E111" i="57"/>
  <c r="E108" i="57"/>
  <c r="E105" i="57"/>
  <c r="E104" i="57"/>
  <c r="E103" i="57"/>
  <c r="E102" i="57"/>
  <c r="E101" i="57"/>
  <c r="E99" i="57"/>
  <c r="E98" i="57"/>
  <c r="E78" i="57"/>
  <c r="E65" i="57"/>
  <c r="E64" i="57"/>
  <c r="E93" i="57" s="1"/>
  <c r="E59" i="57"/>
  <c r="E56" i="57"/>
  <c r="E53" i="57"/>
  <c r="E52" i="57"/>
  <c r="E51" i="57"/>
  <c r="E50" i="57"/>
  <c r="E49" i="57"/>
  <c r="E47" i="57"/>
  <c r="E46" i="57"/>
  <c r="E42" i="57"/>
  <c r="E41" i="57"/>
  <c r="E37" i="57"/>
  <c r="E20" i="57"/>
  <c r="H16" i="86" l="1"/>
  <c r="G144" i="78"/>
  <c r="F144" i="78"/>
  <c r="F16" i="86"/>
  <c r="G16" i="86"/>
  <c r="E21" i="57"/>
  <c r="E55" i="57" s="1"/>
  <c r="H183" i="57"/>
  <c r="G168" i="78"/>
  <c r="G171" i="78" s="1"/>
  <c r="I21" i="57"/>
  <c r="I55" i="57" s="1"/>
  <c r="G183" i="57"/>
  <c r="F168" i="78"/>
  <c r="F171" i="78" s="1"/>
  <c r="J183" i="57"/>
  <c r="F21" i="57"/>
  <c r="F55" i="57" s="1"/>
  <c r="G54" i="57"/>
  <c r="F183" i="57"/>
  <c r="E183" i="57"/>
  <c r="I183" i="57"/>
  <c r="E95" i="87"/>
  <c r="E99" i="87" s="1"/>
  <c r="E70" i="87"/>
  <c r="E74" i="87" s="1"/>
  <c r="E45" i="87"/>
  <c r="E49" i="87" s="1"/>
  <c r="E22" i="87"/>
  <c r="E26" i="87" s="1"/>
  <c r="E45" i="93"/>
  <c r="E18" i="93"/>
  <c r="E22" i="93" s="1"/>
  <c r="M10" i="93"/>
  <c r="D16" i="86"/>
  <c r="K112" i="57"/>
  <c r="K189" i="57"/>
  <c r="E111" i="78"/>
  <c r="E97" i="78"/>
  <c r="E123" i="78"/>
  <c r="F97" i="78"/>
  <c r="F123" i="78"/>
  <c r="G99" i="78"/>
  <c r="G125" i="78"/>
  <c r="E99" i="78"/>
  <c r="E125" i="78"/>
  <c r="F99" i="78"/>
  <c r="F125" i="78"/>
  <c r="G97" i="78"/>
  <c r="G123" i="78"/>
  <c r="J79" i="57"/>
  <c r="G106" i="57"/>
  <c r="E106" i="57"/>
  <c r="F106" i="57"/>
  <c r="F51" i="78"/>
  <c r="E83" i="78"/>
  <c r="G79" i="57"/>
  <c r="F54" i="57"/>
  <c r="E79" i="57"/>
  <c r="J18" i="62"/>
  <c r="G18" i="62"/>
  <c r="I18" i="62"/>
  <c r="E18" i="62"/>
  <c r="F18" i="62"/>
  <c r="M82" i="87"/>
  <c r="M86" i="87" s="1"/>
  <c r="M57" i="87"/>
  <c r="M61" i="87" s="1"/>
  <c r="M33" i="87"/>
  <c r="M37" i="87" s="1"/>
  <c r="M10" i="87"/>
  <c r="M14" i="87" s="1"/>
  <c r="M33" i="93"/>
  <c r="H18" i="62"/>
  <c r="E61" i="78"/>
  <c r="E59" i="78"/>
  <c r="E98" i="78"/>
  <c r="E56" i="78"/>
  <c r="E55" i="78"/>
  <c r="F98" i="78"/>
  <c r="G98" i="78"/>
  <c r="G116" i="78"/>
  <c r="G108" i="78"/>
  <c r="H27" i="78"/>
  <c r="H61" i="78" s="1"/>
  <c r="G21" i="57"/>
  <c r="G55" i="57" s="1"/>
  <c r="E54" i="57"/>
  <c r="E94" i="57"/>
  <c r="F79" i="57"/>
  <c r="F94" i="57"/>
  <c r="H94" i="57"/>
  <c r="I93" i="57"/>
  <c r="J106" i="57"/>
  <c r="G54" i="78"/>
  <c r="G50" i="78"/>
  <c r="I54" i="57"/>
  <c r="H93" i="57"/>
  <c r="G103" i="78"/>
  <c r="H21" i="57"/>
  <c r="H54" i="57"/>
  <c r="H79" i="57"/>
  <c r="H106" i="57"/>
  <c r="I106" i="57"/>
  <c r="I79" i="57"/>
  <c r="J54" i="57"/>
  <c r="J21" i="57"/>
  <c r="F110" i="78"/>
  <c r="F47" i="59"/>
  <c r="G47" i="59"/>
  <c r="D47" i="59"/>
  <c r="H47" i="59"/>
  <c r="C47" i="59"/>
  <c r="G110" i="78"/>
  <c r="G106" i="78"/>
  <c r="F109" i="78"/>
  <c r="G104" i="78"/>
  <c r="F54" i="78"/>
  <c r="F54" i="75"/>
  <c r="E47" i="59"/>
  <c r="I31" i="61"/>
  <c r="F33" i="61"/>
  <c r="E17" i="61"/>
  <c r="J17" i="61"/>
  <c r="D11" i="81"/>
  <c r="F82" i="78"/>
  <c r="G109" i="78"/>
  <c r="H59" i="78"/>
  <c r="G82" i="78"/>
  <c r="G113" i="78"/>
  <c r="F104" i="78"/>
  <c r="G38" i="78"/>
  <c r="G107" i="78"/>
  <c r="H115" i="78"/>
  <c r="H88" i="78"/>
  <c r="F53" i="78"/>
  <c r="F57" i="78"/>
  <c r="G52" i="78"/>
  <c r="F38" i="78"/>
  <c r="F50" i="78"/>
  <c r="F52" i="78"/>
  <c r="F60" i="78"/>
  <c r="F47" i="78"/>
  <c r="G47" i="78"/>
  <c r="G21" i="78"/>
  <c r="F48" i="78"/>
  <c r="F21" i="78"/>
  <c r="F116" i="78"/>
  <c r="F106" i="78"/>
  <c r="F103" i="78"/>
  <c r="F108" i="78"/>
  <c r="F107" i="78"/>
  <c r="F113" i="78"/>
  <c r="G60" i="78"/>
  <c r="G57" i="78"/>
  <c r="G53" i="78"/>
  <c r="G48" i="78"/>
  <c r="G51" i="78"/>
  <c r="G173" i="78" l="1"/>
  <c r="F173" i="78"/>
  <c r="F58" i="57"/>
  <c r="E26" i="57"/>
  <c r="F190" i="78"/>
  <c r="I26" i="57"/>
  <c r="F194" i="78"/>
  <c r="G192" i="78"/>
  <c r="G197" i="78"/>
  <c r="F195" i="78"/>
  <c r="G202" i="78"/>
  <c r="G194" i="78"/>
  <c r="G195" i="78"/>
  <c r="F197" i="78"/>
  <c r="F202" i="78"/>
  <c r="F193" i="78"/>
  <c r="F192" i="78"/>
  <c r="G193" i="78"/>
  <c r="G199" i="78"/>
  <c r="G196" i="78"/>
  <c r="J184" i="57"/>
  <c r="H184" i="57"/>
  <c r="G84" i="57"/>
  <c r="G184" i="57"/>
  <c r="G190" i="78"/>
  <c r="F189" i="78"/>
  <c r="F199" i="78"/>
  <c r="F196" i="78"/>
  <c r="G189" i="78"/>
  <c r="I184" i="57"/>
  <c r="J84" i="57"/>
  <c r="H203" i="78"/>
  <c r="E197" i="78"/>
  <c r="J107" i="57"/>
  <c r="F107" i="57"/>
  <c r="F184" i="57"/>
  <c r="E184" i="57"/>
  <c r="G107" i="57"/>
  <c r="E112" i="78"/>
  <c r="E107" i="57"/>
  <c r="G58" i="57"/>
  <c r="G55" i="78"/>
  <c r="G83" i="78"/>
  <c r="G86" i="78" s="1"/>
  <c r="H117" i="78"/>
  <c r="F111" i="78"/>
  <c r="F83" i="78"/>
  <c r="F86" i="78" s="1"/>
  <c r="I107" i="57"/>
  <c r="H55" i="57"/>
  <c r="F26" i="57"/>
  <c r="J55" i="57"/>
  <c r="G111" i="78"/>
  <c r="H107" i="57"/>
  <c r="F57" i="75"/>
  <c r="G55" i="75" s="1"/>
  <c r="G57" i="75" s="1"/>
  <c r="H55" i="75" s="1"/>
  <c r="G22" i="78"/>
  <c r="G25" i="78" s="1"/>
  <c r="F55" i="78"/>
  <c r="F22" i="78"/>
  <c r="F25" i="78" s="1"/>
  <c r="H57" i="75" l="1"/>
  <c r="E58" i="57"/>
  <c r="I58" i="57"/>
  <c r="G110" i="57"/>
  <c r="J189" i="57"/>
  <c r="J187" i="57"/>
  <c r="H187" i="57"/>
  <c r="G189" i="57"/>
  <c r="G187" i="57"/>
  <c r="E110" i="57"/>
  <c r="E187" i="57"/>
  <c r="I187" i="57"/>
  <c r="J110" i="57"/>
  <c r="E201" i="78"/>
  <c r="E198" i="78"/>
  <c r="E84" i="57"/>
  <c r="F110" i="57"/>
  <c r="F187" i="57"/>
  <c r="G201" i="78"/>
  <c r="G198" i="78"/>
  <c r="F201" i="78"/>
  <c r="F198" i="78"/>
  <c r="G26" i="57"/>
  <c r="G60" i="57" s="1"/>
  <c r="E115" i="78"/>
  <c r="E88" i="78"/>
  <c r="F84" i="57"/>
  <c r="F112" i="78"/>
  <c r="G112" i="78"/>
  <c r="F60" i="57"/>
  <c r="I60" i="57"/>
  <c r="G112" i="57"/>
  <c r="E60" i="57"/>
  <c r="J112" i="57"/>
  <c r="H110" i="57"/>
  <c r="H84" i="57"/>
  <c r="H58" i="57"/>
  <c r="H26" i="57"/>
  <c r="I84" i="57"/>
  <c r="I110" i="57"/>
  <c r="J58" i="57"/>
  <c r="J26" i="57"/>
  <c r="F56" i="78"/>
  <c r="G56" i="78"/>
  <c r="H189" i="57" l="1"/>
  <c r="I189" i="57"/>
  <c r="E189" i="57"/>
  <c r="E112" i="57"/>
  <c r="F112" i="57"/>
  <c r="F189" i="57"/>
  <c r="G115" i="78"/>
  <c r="G88" i="78"/>
  <c r="E117" i="78"/>
  <c r="F88" i="78"/>
  <c r="F115" i="78"/>
  <c r="I112" i="57"/>
  <c r="H112" i="57"/>
  <c r="H60" i="57"/>
  <c r="J60" i="57"/>
  <c r="F27" i="78"/>
  <c r="F59" i="78"/>
  <c r="G59" i="78"/>
  <c r="G27" i="78"/>
  <c r="G203" i="78" l="1"/>
  <c r="F203" i="78"/>
  <c r="E203" i="78"/>
  <c r="G117" i="78"/>
  <c r="F117" i="78"/>
  <c r="G61" i="78"/>
  <c r="F61" i="78"/>
  <c r="J165" i="78" l="1"/>
  <c r="J164" i="78"/>
  <c r="J166" i="78"/>
  <c r="M188" i="57"/>
  <c r="M176" i="57"/>
  <c r="M181" i="57"/>
  <c r="M130" i="57"/>
  <c r="L139" i="78" s="1"/>
  <c r="M180" i="57"/>
  <c r="K189" i="78" l="1"/>
  <c r="K167" i="78"/>
  <c r="K197" i="78" s="1"/>
  <c r="J167" i="78"/>
  <c r="M184" i="57"/>
  <c r="K193" i="78"/>
  <c r="K190" i="78"/>
  <c r="K195" i="78"/>
  <c r="K192" i="78"/>
  <c r="M185" i="57"/>
  <c r="L142" i="78"/>
  <c r="K202" i="78"/>
  <c r="M175" i="57"/>
  <c r="M182" i="57"/>
  <c r="M178" i="57"/>
  <c r="M179" i="57"/>
  <c r="K196" i="78"/>
  <c r="K194" i="78"/>
  <c r="M183" i="57"/>
  <c r="K168" i="78" l="1"/>
  <c r="K198" i="78" s="1"/>
  <c r="M135" i="57"/>
  <c r="L144" i="78" s="1"/>
  <c r="M187" i="57"/>
  <c r="M189" i="57" l="1"/>
  <c r="J193" i="78" l="1"/>
  <c r="J189" i="78" l="1"/>
  <c r="J190" i="78"/>
  <c r="J195" i="78"/>
  <c r="J194" i="78"/>
  <c r="J196" i="78"/>
  <c r="J192" i="78"/>
  <c r="J199" i="78"/>
  <c r="J202" i="78"/>
  <c r="J168" i="78"/>
  <c r="J171" i="78" s="1"/>
  <c r="J197" i="78"/>
  <c r="J198" i="78" l="1"/>
  <c r="J201" i="78" l="1"/>
  <c r="J173" i="78"/>
  <c r="J203" i="78" s="1"/>
  <c r="K199" i="78" l="1"/>
  <c r="K142" i="78"/>
  <c r="K144" i="78" s="1"/>
  <c r="K171" i="78"/>
  <c r="K201" i="78" s="1"/>
  <c r="K173" i="78"/>
  <c r="K203" i="78" s="1"/>
</calcChain>
</file>

<file path=xl/sharedStrings.xml><?xml version="1.0" encoding="utf-8"?>
<sst xmlns="http://schemas.openxmlformats.org/spreadsheetml/2006/main" count="1275" uniqueCount="344">
  <si>
    <t>Total operating expenses</t>
  </si>
  <si>
    <t>Operating income (loss)</t>
  </si>
  <si>
    <t>Net income (loss)</t>
  </si>
  <si>
    <t>Q1</t>
  </si>
  <si>
    <t>Q2</t>
  </si>
  <si>
    <t>Q3</t>
  </si>
  <si>
    <t>Q4</t>
  </si>
  <si>
    <t>ASSETS</t>
  </si>
  <si>
    <t>Goodwill</t>
  </si>
  <si>
    <t>Other assets</t>
  </si>
  <si>
    <t>Other liabilities</t>
  </si>
  <si>
    <t>Capital expenditures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</si>
  <si>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</si>
  <si>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</si>
  <si>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</si>
  <si>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</si>
  <si>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</si>
  <si>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</si>
  <si>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</si>
  <si>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</si>
  <si>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</si>
  <si>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</si>
  <si>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 xml:space="preserve">      TOTAL LIABILITIES AND STOCKHOLEDERS' EQUITY</t>
  </si>
  <si>
    <t>(in millions, except per share data)</t>
  </si>
  <si>
    <t xml:space="preserve">Unaudited Condensed Consolidated Statements of Operations </t>
  </si>
  <si>
    <t>(in millions)</t>
  </si>
  <si>
    <t>Unaudited Condensed Consolidated Balance Sheets</t>
  </si>
  <si>
    <t>GAAP earnings (loss) per share</t>
  </si>
  <si>
    <t>Number of shares used in computation</t>
  </si>
  <si>
    <t>Basic</t>
  </si>
  <si>
    <t>Diluted</t>
  </si>
  <si>
    <t>Non-GAAP Financial Measures</t>
  </si>
  <si>
    <t>GAAP Income Statements - as a % of Revenue</t>
  </si>
  <si>
    <t>ACTIVISION BLIZZARD INC.</t>
  </si>
  <si>
    <t>Product development</t>
  </si>
  <si>
    <t>Sales and marketing</t>
  </si>
  <si>
    <t>General and administrative</t>
  </si>
  <si>
    <t>Cash and cash equivalents</t>
  </si>
  <si>
    <t xml:space="preserve">Accounts receivable, net </t>
  </si>
  <si>
    <t>Software development</t>
  </si>
  <si>
    <t>Accounts payable</t>
  </si>
  <si>
    <t>Deferred revenues</t>
  </si>
  <si>
    <t>Accrued expenses and other liabilities</t>
  </si>
  <si>
    <t>Treasury stock</t>
  </si>
  <si>
    <t>Deferred income taxes</t>
  </si>
  <si>
    <t>ACTIVISION BLIZZARD, INC. AND SUBSIDIARIES</t>
  </si>
  <si>
    <t>(Amounts in millions)</t>
  </si>
  <si>
    <t>Segment net revenues:</t>
  </si>
  <si>
    <t>Reconciliation to consolidated net revenues:</t>
  </si>
  <si>
    <t>Consolidated net revenues</t>
  </si>
  <si>
    <t>Segment income (loss) from operations:</t>
  </si>
  <si>
    <t>Stock-based compensation expense</t>
  </si>
  <si>
    <t>Amortization of intangible assets and purchase price accounting related adjustments</t>
  </si>
  <si>
    <t>Asia Pacific</t>
  </si>
  <si>
    <t>Total changes in net revenues</t>
  </si>
  <si>
    <t>(Amounts in millions, except earnings per share data)</t>
  </si>
  <si>
    <t>Net Revenues</t>
  </si>
  <si>
    <t>Product Development</t>
  </si>
  <si>
    <t>Sales and Marketing</t>
  </si>
  <si>
    <t>General and Administrative</t>
  </si>
  <si>
    <t>Total Costs and Expenses</t>
  </si>
  <si>
    <t>GAAP Measurement</t>
  </si>
  <si>
    <t>Net Income (Loss)</t>
  </si>
  <si>
    <t>Basic Earnings (Loss) per Share</t>
  </si>
  <si>
    <t>Diluted Earnings (Loss) per Share</t>
  </si>
  <si>
    <t>Operating Income</t>
  </si>
  <si>
    <t>Net Income</t>
  </si>
  <si>
    <t>Basic Earnings per Share</t>
  </si>
  <si>
    <t>Diluted Earnings per Share</t>
  </si>
  <si>
    <t>GAAP Income Statements</t>
  </si>
  <si>
    <t>ACTIVISION BLIZZARD, INC. AND SUBSIDIARIES</t>
  </si>
  <si>
    <t>Cash flows from operating activities:</t>
  </si>
  <si>
    <t>Adjustments to reconcile net income (loss) to net cash provided by operating activities:</t>
  </si>
  <si>
    <t>Depreciation and amortization</t>
  </si>
  <si>
    <t>Amortization and write-off of capitalized software development costs and intellectual property licenses (1)</t>
  </si>
  <si>
    <t>Stock-based compensation expense (2)</t>
  </si>
  <si>
    <t>Changes in operating assets and liabilities:</t>
  </si>
  <si>
    <t>Software development and intellectual property licenses</t>
  </si>
  <si>
    <t>Net cash provided by operating activities</t>
  </si>
  <si>
    <t>Cash flows from investing activities:</t>
  </si>
  <si>
    <t>Purchases of available-for-sale investments</t>
  </si>
  <si>
    <t>Cash flows from financing activities:</t>
  </si>
  <si>
    <t>Proceeds from issuance of common stock to employees</t>
  </si>
  <si>
    <t>Dividends paid</t>
  </si>
  <si>
    <t>Effect of foreign exchange rate changes on cash and cash equivalents</t>
  </si>
  <si>
    <t>Cash and cash equivalents at beginning of period</t>
  </si>
  <si>
    <t>Cash and cash equivalents at end of period</t>
  </si>
  <si>
    <t xml:space="preserve">Retail channels </t>
  </si>
  <si>
    <t>(1) Excludes deferral and amortization of stock-based compensation expense.</t>
  </si>
  <si>
    <t xml:space="preserve">(2) Includes the net effects of capitalization, deferral, and amortization of stock-based compensation expense. </t>
  </si>
  <si>
    <t>Total costs and expenses</t>
  </si>
  <si>
    <t>Costs and expenses:</t>
  </si>
  <si>
    <t>Net revenues</t>
  </si>
  <si>
    <t>Cash Flow Data</t>
  </si>
  <si>
    <t>Accumulated other comprehensive income (loss)</t>
  </si>
  <si>
    <t xml:space="preserve">Certain reclassifications have been made to prior period amounts to conform to the current period presentation. </t>
  </si>
  <si>
    <t>TTM</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</si>
  <si>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</si>
  <si>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</si>
  <si>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</si>
  <si>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t>Reconciliation to consolidated operating income (loss):</t>
  </si>
  <si>
    <t>Proceeds from maturities of available-for-sale investments</t>
  </si>
  <si>
    <t>Net income</t>
  </si>
  <si>
    <t>Consolidated operating income (loss)</t>
  </si>
  <si>
    <t>Inventories, net</t>
  </si>
  <si>
    <t>Accounts receivable, net</t>
  </si>
  <si>
    <t>Tax payment related to net share settlements of restricted stock awards</t>
  </si>
  <si>
    <t>Capital Expenditures</t>
  </si>
  <si>
    <t>UNAUDITED CONDENSED CONSOLIDATED STATEMENTS OF CASH FLOWS</t>
  </si>
  <si>
    <t>UNAUDITED SEGMENT INFORMATION</t>
  </si>
  <si>
    <t>UNAUDITED FINANCIAL INFORMATION</t>
  </si>
  <si>
    <t>UNAUDITED SUPPLEMENTAL FINANCIAL INFORMATION</t>
  </si>
  <si>
    <t>RECONCILIATION OF GAAP NET INCOME TO NON-GAAP MEASURES (UNAUDITED)</t>
  </si>
  <si>
    <t>Net income attributable to Activision Blizzard Inc. common shareholders used to calculate earnings per common share assuming dilution</t>
  </si>
  <si>
    <t>Operating cash flow (hence, Non-GAAP free cash flow) does not include foreign exchange rate changes as cash and cash equivalents.</t>
  </si>
  <si>
    <t>EBITDA</t>
  </si>
  <si>
    <t>Cash in escrow</t>
  </si>
  <si>
    <t>Long-term debt, net of current portion</t>
  </si>
  <si>
    <t>Participating securities</t>
  </si>
  <si>
    <t>Operating Cash Flow - TTM</t>
  </si>
  <si>
    <t>Capital Expenditures - TTM</t>
  </si>
  <si>
    <t>Non-GAAP Free Cash Flow - TTM</t>
  </si>
  <si>
    <t xml:space="preserve">For the Years Ended December 31, </t>
  </si>
  <si>
    <t>In this model, Activision Blizzard has provided a reconciliation of the most comparable GAAP financial measure to the historical non-GAAP measures.  Please refer to the reconciliation tables that follow.</t>
  </si>
  <si>
    <t>Repayment of long-term debt</t>
  </si>
  <si>
    <t xml:space="preserve">Diluted and Participating securities </t>
  </si>
  <si>
    <t>CY14</t>
  </si>
  <si>
    <t>Three Months Ended March 31, 2014</t>
  </si>
  <si>
    <t>Three Months Ended June 30, 2014</t>
  </si>
  <si>
    <t>Three Months Ended September 30, 2014</t>
  </si>
  <si>
    <t>Three Months Ended December 31, 2014</t>
  </si>
  <si>
    <t>completed on October 11, 2013 and related debt financings.</t>
  </si>
  <si>
    <t xml:space="preserve">completed on October 11, 2013 and related debt financings. </t>
  </si>
  <si>
    <t>Income (loss) before income tax expense (benefit)</t>
  </si>
  <si>
    <t>Income tax expense (benefit)</t>
  </si>
  <si>
    <t>Provision for inventories</t>
  </si>
  <si>
    <t>CY15</t>
  </si>
  <si>
    <t>Three Months Ended March 31, 2015</t>
  </si>
  <si>
    <t xml:space="preserve"> from the Skylanders franchise and other physical merchandise and accessories.</t>
  </si>
  <si>
    <t>Three Months Ended June 30, 2015</t>
  </si>
  <si>
    <t>Three Months Ended September 30, 2015</t>
  </si>
  <si>
    <t>Three Months Ended December 31, 2015</t>
  </si>
  <si>
    <t>Acquisition of business</t>
  </si>
  <si>
    <r>
      <t xml:space="preserve">Deferred income taxes, net </t>
    </r>
    <r>
      <rPr>
        <sz val="8"/>
        <rFont val="Arial"/>
        <family val="2"/>
      </rPr>
      <t xml:space="preserve"> </t>
    </r>
    <r>
      <rPr>
        <vertAlign val="superscript"/>
        <sz val="8"/>
        <rFont val="Arial"/>
        <family val="2"/>
      </rPr>
      <t>1</t>
    </r>
  </si>
  <si>
    <t>Net (decrease) increase in cash and cash equivalents</t>
  </si>
  <si>
    <t>Proceeds received from shareholder settlement</t>
  </si>
  <si>
    <t>• expenses related to stock-based compensation;</t>
  </si>
  <si>
    <t>• the amortization of intangibles, impairment of goodwill and intangible assets, and adjustments resulting from purchase price accounting;</t>
  </si>
  <si>
    <t>Non-GAAP free cash flow represents operating cash flow minus capital expenditures.</t>
  </si>
  <si>
    <t>CY16</t>
  </si>
  <si>
    <r>
      <t xml:space="preserve">Other current assets </t>
    </r>
    <r>
      <rPr>
        <vertAlign val="superscript"/>
        <sz val="9"/>
        <rFont val="Arial"/>
        <family val="2"/>
      </rPr>
      <t>2</t>
    </r>
  </si>
  <si>
    <r>
      <t xml:space="preserve">Other assets </t>
    </r>
    <r>
      <rPr>
        <vertAlign val="superscript"/>
        <sz val="9"/>
        <rFont val="Arial"/>
        <family val="2"/>
      </rPr>
      <t>3</t>
    </r>
  </si>
  <si>
    <r>
      <t xml:space="preserve">Intangible assets, net </t>
    </r>
    <r>
      <rPr>
        <vertAlign val="superscript"/>
        <sz val="9"/>
        <rFont val="Arial"/>
        <family val="2"/>
      </rPr>
      <t>4</t>
    </r>
  </si>
  <si>
    <t>Three Months Ended March 31, 2016</t>
  </si>
  <si>
    <t>Other current assets include balances that were historically shown as  "Short-term investments" and "Intellectual property licenses."</t>
  </si>
  <si>
    <t>Other assets include balances that were historically shown as "Long-term investments" and "Intellectual property licenses."</t>
  </si>
  <si>
    <t>Intangible assets, net include balances historically shown as  "Trademark and trade names"</t>
  </si>
  <si>
    <t>Console</t>
  </si>
  <si>
    <r>
      <t xml:space="preserve">Mobile and ancillary </t>
    </r>
    <r>
      <rPr>
        <vertAlign val="superscript"/>
        <sz val="9"/>
        <rFont val="Arial"/>
        <family val="2"/>
      </rPr>
      <t>2</t>
    </r>
  </si>
  <si>
    <r>
      <t xml:space="preserve">PC </t>
    </r>
    <r>
      <rPr>
        <vertAlign val="superscript"/>
        <sz val="9"/>
        <rFont val="Arial"/>
        <family val="2"/>
      </rPr>
      <t>1</t>
    </r>
  </si>
  <si>
    <r>
      <t>Other</t>
    </r>
    <r>
      <rPr>
        <vertAlign val="superscript"/>
        <sz val="9"/>
        <rFont val="Arial"/>
        <family val="2"/>
      </rPr>
      <t xml:space="preserve"> 3</t>
    </r>
  </si>
  <si>
    <t>Interest and other expense (income), net</t>
  </si>
  <si>
    <t>Americas</t>
  </si>
  <si>
    <t xml:space="preserve">Includes expense related to stock-based compensation.  </t>
  </si>
  <si>
    <t>Reflects amortization of intangible assets from purchase price accounting.</t>
  </si>
  <si>
    <t>Reflects fees and other expenses related to the King Acquisition, inclusive of related debt financings.</t>
  </si>
  <si>
    <t>Stock-based compensation</t>
  </si>
  <si>
    <t>Amortization of intangible assets</t>
  </si>
  <si>
    <t>Fees and other expenses related to acquisitions</t>
  </si>
  <si>
    <t xml:space="preserve">Reflects fees and other expenses (including legal fees, costs, expenses and accruals) related to the repurchase of 429 million shares of our common stock from Vivendi (the "Purchase Transaction") </t>
  </si>
  <si>
    <t>Fees and other expenses related to the Purchase Transaction and related debt financings</t>
  </si>
  <si>
    <t>Reportable segments total</t>
  </si>
  <si>
    <t xml:space="preserve">Total changes in deferred revenues </t>
  </si>
  <si>
    <t>Total changes in deferred revenues</t>
  </si>
  <si>
    <r>
      <t xml:space="preserve">Digital online channels </t>
    </r>
    <r>
      <rPr>
        <vertAlign val="superscript"/>
        <sz val="9"/>
        <rFont val="Arial"/>
        <family val="2"/>
      </rPr>
      <t>1</t>
    </r>
    <r>
      <rPr>
        <sz val="9"/>
        <rFont val="Arial"/>
        <family val="2"/>
      </rPr>
      <t xml:space="preserve"> </t>
    </r>
  </si>
  <si>
    <r>
      <t xml:space="preserve">Other </t>
    </r>
    <r>
      <rPr>
        <vertAlign val="superscript"/>
        <sz val="9"/>
        <rFont val="Arial"/>
        <family val="2"/>
      </rPr>
      <t>2</t>
    </r>
  </si>
  <si>
    <t>Net income (loss) attributable to Activision Blizzard Inc. common shareholders used to calculate earnings per common share assuming dilution</t>
  </si>
  <si>
    <t>Operating margin from total reportable segments</t>
  </si>
  <si>
    <t>Non-GAAP (redefined) Measurement</t>
  </si>
  <si>
    <t>Three Months Ended June 30, 2016</t>
  </si>
  <si>
    <t>Non-GAAP (redefined) Income Statements</t>
  </si>
  <si>
    <t>Non-GAAP (redefined) Income Statements - as a % of Revenue</t>
  </si>
  <si>
    <t>Cost of revenues - product sales:</t>
  </si>
  <si>
    <t>Cost of revenues – subscription, licensing, and other revenues:</t>
  </si>
  <si>
    <t>Product Costs</t>
  </si>
  <si>
    <t>Software royalties, amortization, and intellectual property licenses</t>
  </si>
  <si>
    <t>Game operations and distribution costs</t>
  </si>
  <si>
    <t>Non-GAAP (as previously defined) Income Statements</t>
  </si>
  <si>
    <t>Non-GAAP (as previously defined) Income Statements - as a % of Revenue</t>
  </si>
  <si>
    <t>Non-GAAP (redefined) earnings (loss) per share</t>
  </si>
  <si>
    <t>Non-GAAP (as previously defined) earnings (loss) per share</t>
  </si>
  <si>
    <r>
      <t>EMEA</t>
    </r>
    <r>
      <rPr>
        <vertAlign val="superscript"/>
        <sz val="9"/>
        <rFont val="Arial"/>
        <family val="2"/>
      </rPr>
      <t>1</t>
    </r>
  </si>
  <si>
    <r>
      <rPr>
        <vertAlign val="superscript"/>
        <sz val="9"/>
        <rFont val="Arial"/>
        <family val="2"/>
      </rPr>
      <t>1</t>
    </r>
    <r>
      <rPr>
        <sz val="9"/>
        <rFont val="Arial"/>
        <family val="2"/>
      </rPr>
      <t> EMEA consists of the Europe, Middle East, and Africa geographic regions.</t>
    </r>
  </si>
  <si>
    <t>Net Revenues by Geographic Region</t>
  </si>
  <si>
    <t>Total consolidated net revenues</t>
  </si>
  <si>
    <t>Net Revenues by Platform</t>
  </si>
  <si>
    <r>
      <t>Net Revenues by Distribution Channel</t>
    </r>
    <r>
      <rPr>
        <sz val="9"/>
        <rFont val="Arial"/>
        <family val="2"/>
      </rPr>
      <t xml:space="preserve"> </t>
    </r>
  </si>
  <si>
    <t xml:space="preserve">Total consolidated net revenues </t>
  </si>
  <si>
    <t>Non-GAAP (as previously defined) Measurement</t>
  </si>
  <si>
    <t>Net effect of deferred revenues and related cost of revenues</t>
  </si>
  <si>
    <t>Cost of Revenues - Product Sales: Product Costs</t>
  </si>
  <si>
    <t>Earnings Per Diluted Share (GAAP)</t>
  </si>
  <si>
    <t>Earnings Per Diluted Share Non-GAAP (redefined)</t>
  </si>
  <si>
    <t>For the Three Months Ending</t>
  </si>
  <si>
    <t>For the Year Ending</t>
  </si>
  <si>
    <t>Net Revenues represents the revenue outlook for both GAAP and Non-GAAP (redefined) as they are measured the same.</t>
  </si>
  <si>
    <t>Reflects expenses related to stock-based compensation.</t>
  </si>
  <si>
    <t>Reflects amortization of intangible assets from purchase price accounting, including intangible assets from the King Acquisition.</t>
  </si>
  <si>
    <r>
      <t xml:space="preserve">Activision </t>
    </r>
    <r>
      <rPr>
        <vertAlign val="superscript"/>
        <sz val="9"/>
        <rFont val="Arial"/>
        <family val="2"/>
      </rPr>
      <t>1</t>
    </r>
  </si>
  <si>
    <r>
      <t xml:space="preserve">Blizzard </t>
    </r>
    <r>
      <rPr>
        <vertAlign val="superscript"/>
        <sz val="9"/>
        <rFont val="Arial"/>
        <family val="2"/>
      </rPr>
      <t>2</t>
    </r>
  </si>
  <si>
    <r>
      <t xml:space="preserve">King </t>
    </r>
    <r>
      <rPr>
        <vertAlign val="superscript"/>
        <sz val="9"/>
        <rFont val="Arial"/>
        <family val="2"/>
      </rPr>
      <t>3</t>
    </r>
  </si>
  <si>
    <r>
      <rPr>
        <vertAlign val="superscript"/>
        <sz val="9"/>
        <rFont val="Arial"/>
        <family val="2"/>
      </rPr>
      <t>1</t>
    </r>
    <r>
      <rPr>
        <sz val="9"/>
        <rFont val="Arial"/>
        <family val="2"/>
      </rPr>
      <t xml:space="preserve"> Activision Publishing (“Activision”) —  publishes interactive entertainment products and content.</t>
    </r>
  </si>
  <si>
    <r>
      <rPr>
        <vertAlign val="superscript"/>
        <sz val="9"/>
        <rFont val="Arial"/>
        <family val="2"/>
      </rPr>
      <t>2</t>
    </r>
    <r>
      <rPr>
        <sz val="9"/>
        <rFont val="Arial"/>
        <family val="2"/>
      </rPr>
      <t xml:space="preserve"> Blizzard Entertainment, Inc. (“Blizzard”) — publishes interactive entertainment products and online subscription-based games.</t>
    </r>
  </si>
  <si>
    <r>
      <rPr>
        <vertAlign val="superscript"/>
        <sz val="9"/>
        <rFont val="Arial"/>
        <family val="2"/>
      </rPr>
      <t>3</t>
    </r>
    <r>
      <rPr>
        <sz val="9"/>
        <rFont val="Arial"/>
        <family val="2"/>
      </rPr>
      <t xml:space="preserve"> King Entertainment plc (“King”) — publishes interactive mobile entertainment products.</t>
    </r>
  </si>
  <si>
    <r>
      <t xml:space="preserve">Other segments </t>
    </r>
    <r>
      <rPr>
        <vertAlign val="superscript"/>
        <sz val="9"/>
        <rFont val="Arial"/>
        <family val="2"/>
      </rPr>
      <t>4</t>
    </r>
  </si>
  <si>
    <r>
      <t xml:space="preserve">Net effect from deferral of revenues </t>
    </r>
    <r>
      <rPr>
        <vertAlign val="superscript"/>
        <sz val="9"/>
        <rFont val="Arial"/>
        <family val="2"/>
      </rPr>
      <t>5</t>
    </r>
  </si>
  <si>
    <r>
      <t xml:space="preserve">Other </t>
    </r>
    <r>
      <rPr>
        <vertAlign val="superscript"/>
        <sz val="9"/>
        <rFont val="Arial"/>
        <family val="2"/>
      </rPr>
      <t>4</t>
    </r>
  </si>
  <si>
    <r>
      <t xml:space="preserve">Fees and other expenses related to the Purchase Transaction and acquisitions </t>
    </r>
    <r>
      <rPr>
        <vertAlign val="superscript"/>
        <sz val="9"/>
        <rFont val="Arial"/>
        <family val="2"/>
      </rPr>
      <t>6</t>
    </r>
  </si>
  <si>
    <r>
      <t>Change in Deferred Revenues</t>
    </r>
    <r>
      <rPr>
        <b/>
        <vertAlign val="superscript"/>
        <sz val="9"/>
        <rFont val="Arial"/>
        <family val="2"/>
      </rPr>
      <t>2</t>
    </r>
  </si>
  <si>
    <r>
      <t>Change in Deferred Revenues</t>
    </r>
    <r>
      <rPr>
        <b/>
        <vertAlign val="superscript"/>
        <sz val="9"/>
        <rFont val="Arial"/>
        <family val="2"/>
      </rPr>
      <t>4</t>
    </r>
  </si>
  <si>
    <r>
      <rPr>
        <vertAlign val="superscript"/>
        <sz val="9"/>
        <rFont val="Arial"/>
        <family val="2"/>
      </rPr>
      <t>1</t>
    </r>
    <r>
      <rPr>
        <sz val="9"/>
        <rFont val="Arial"/>
        <family val="2"/>
      </rPr>
      <t xml:space="preserve"> Net revenues from PC include revenues that were historically shown as "Online."</t>
    </r>
  </si>
  <si>
    <r>
      <t>2</t>
    </r>
    <r>
      <rPr>
        <sz val="9"/>
        <rFont val="Arial"/>
        <family val="2"/>
      </rPr>
      <t xml:space="preserve"> Net revenues from mobile and ancillary includes revenues from handheld and mobile devices, as well as non-platform specific game related revenues such as standalone sales of toys and accessories products </t>
    </r>
  </si>
  <si>
    <r>
      <rPr>
        <vertAlign val="superscript"/>
        <sz val="9"/>
        <rFont val="Arial"/>
        <family val="2"/>
      </rPr>
      <t>3</t>
    </r>
    <r>
      <rPr>
        <sz val="9"/>
        <rFont val="Arial"/>
        <family val="2"/>
      </rPr>
      <t xml:space="preserve"> Net revenues from Other include revenues from our Major League Gaming, studios, and distribution businesses</t>
    </r>
  </si>
  <si>
    <r>
      <t>Change in Deferred Revenues</t>
    </r>
    <r>
      <rPr>
        <b/>
        <vertAlign val="superscript"/>
        <sz val="9"/>
        <rFont val="Arial"/>
        <family val="2"/>
      </rPr>
      <t>3</t>
    </r>
  </si>
  <si>
    <r>
      <rPr>
        <vertAlign val="superscript"/>
        <sz val="9"/>
        <rFont val="Arial"/>
        <family val="2"/>
      </rPr>
      <t>2</t>
    </r>
    <r>
      <rPr>
        <sz val="9"/>
        <rFont val="Arial"/>
        <family val="2"/>
      </rPr>
      <t xml:space="preserve"> Net revenues from Other include revenues from our Major League Gaming, studios, and distribution businesses.</t>
    </r>
  </si>
  <si>
    <t xml:space="preserve">In November 2015, the FASB issued new guidance related to deferred income taxes. The new standard requires that all deferred tax assets and liabilities, along with any related valuation allowance, </t>
  </si>
  <si>
    <t xml:space="preserve">be classified as noncurrent on the balance sheet. We have adopted this guidance as of December 31, 2015 and reflected this presentation starting in Q4 2015. For purposes of this model, no changes </t>
  </si>
  <si>
    <t>have been made to prior period balances.</t>
  </si>
  <si>
    <r>
      <t>Change in deferred revenues</t>
    </r>
    <r>
      <rPr>
        <b/>
        <vertAlign val="superscript"/>
        <sz val="9"/>
        <rFont val="Arial"/>
        <family val="2"/>
      </rPr>
      <t>2</t>
    </r>
  </si>
  <si>
    <r>
      <t>Stock-based compensation</t>
    </r>
    <r>
      <rPr>
        <vertAlign val="superscript"/>
        <sz val="9"/>
        <rFont val="Arial"/>
        <family val="2"/>
      </rPr>
      <t>3</t>
    </r>
  </si>
  <si>
    <r>
      <t>Amortization of intangible assets</t>
    </r>
    <r>
      <rPr>
        <vertAlign val="superscript"/>
        <sz val="9"/>
        <rFont val="Arial"/>
        <family val="2"/>
      </rPr>
      <t>4</t>
    </r>
  </si>
  <si>
    <r>
      <t>Fees and other expenses related to acquisitions</t>
    </r>
    <r>
      <rPr>
        <vertAlign val="superscript"/>
        <sz val="9"/>
        <rFont val="Arial"/>
        <family val="2"/>
      </rPr>
      <t>5</t>
    </r>
  </si>
  <si>
    <t>Non-GAAP (redefined) Financial Measures</t>
  </si>
  <si>
    <t xml:space="preserve">As a supplement to our financial measures presented in accordance with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</si>
  <si>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 xml:space="preserve">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Internally, management uses these non-GAAP financial measures, along with others,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t>
  </si>
  <si>
    <t>Non-GAAP (as previously defined) and Non-GAAP (redefined) Financial Measures</t>
  </si>
  <si>
    <r>
      <rPr>
        <vertAlign val="superscript"/>
        <sz val="9"/>
        <rFont val="Arial"/>
        <family val="2"/>
      </rPr>
      <t>1</t>
    </r>
    <r>
      <rPr>
        <sz val="9"/>
        <rFont val="Arial"/>
        <family val="2"/>
      </rPr>
      <t xml:space="preserve"> Reflects fees and other expenses (including legal fees, costs, expenses and accruals) related to the repurchase of 429 million shares of our common stock from Vivendi (the "Purchase Transaction") </t>
    </r>
  </si>
  <si>
    <t>Outlook</t>
  </si>
  <si>
    <r>
      <t>Net Revenues</t>
    </r>
    <r>
      <rPr>
        <b/>
        <vertAlign val="superscript"/>
        <sz val="9"/>
        <rFont val="Arial"/>
        <family val="2"/>
      </rPr>
      <t>1</t>
    </r>
  </si>
  <si>
    <t>Reflects the net effect from deferral of revenues and (recognition) of deferred revenues on certain of our online enabled products.</t>
  </si>
  <si>
    <r>
      <rPr>
        <vertAlign val="superscript"/>
        <sz val="9"/>
        <rFont val="Arial"/>
        <family val="2"/>
      </rPr>
      <t>4</t>
    </r>
    <r>
      <rPr>
        <sz val="9"/>
        <rFont val="Arial"/>
        <family val="2"/>
      </rPr>
      <t xml:space="preserve"> Other segments includes other income and expenses from operating segments managed outside the reportable segments, including our Major League Gaming, studios, and distribution </t>
    </r>
  </si>
  <si>
    <t>businesses. Other also includes unallocated corporate income and expenses.</t>
  </si>
  <si>
    <t xml:space="preserve">The historical financial information is provided herein for reference only.  Please refer to the financial statements included in Activision Blizzard’s filings with the SEC. </t>
  </si>
  <si>
    <t>Cost of Revenues - Subs/Lic/Other: Game Operations and Distribution Costs</t>
  </si>
  <si>
    <t>Cost of Revenues - Product Sales: Software Royalties, Amort, and IP Lic</t>
  </si>
  <si>
    <t>Cost of Revenues - Subs/Lic/Other: Software Royalties, Amort, and IP Lic</t>
  </si>
  <si>
    <t>The GAAP, non-GAAP (redefined), and non-GAAP (as previously defined) earnings per share information is presented as calculated. The sum of these measures, as presented, may differ due to the impact of rounding.</t>
  </si>
  <si>
    <t>Income tax impacts from items above</t>
  </si>
  <si>
    <t>Reflects the net effect from deferral of revenues and (recognition) of deferred revenues, along with related cost of revenues, on certain of our online enabled products, including the effect of taxes.</t>
  </si>
  <si>
    <r>
      <t xml:space="preserve">Net effect from certain revenues deferrals accounting treatment </t>
    </r>
    <r>
      <rPr>
        <vertAlign val="superscript"/>
        <sz val="9"/>
        <rFont val="Arial"/>
        <family val="2"/>
      </rPr>
      <t>5</t>
    </r>
  </si>
  <si>
    <t>Current portion of long-term debt, net</t>
  </si>
  <si>
    <t>Excluding the impact of:</t>
  </si>
  <si>
    <r>
      <rPr>
        <vertAlign val="superscript"/>
        <sz val="9"/>
        <rFont val="Arial"/>
        <family val="2"/>
      </rPr>
      <t>1</t>
    </r>
    <r>
      <rPr>
        <sz val="9"/>
        <rFont val="Arial"/>
        <family val="2"/>
      </rPr>
      <t xml:space="preserve"> Net revenues from digital online channels represent revenues from digitally distributed subscriptions, licensing royalties, value-added services, downloadable content, microtransactions, and products.</t>
    </r>
  </si>
  <si>
    <t>Activision Blizzard provides net income (loss), earnings (loss) per share and operating margin data and guidance both including (in accordance with GAAP) and excluding (non-GAAP) certain items. When relevant, the Company also provides constant FX information to provide a framework for assessing how our underlying businesses performed excluding the effect of foreign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 and our outlook:</t>
  </si>
  <si>
    <t>Adjusted EBITDA (redefined)</t>
  </si>
  <si>
    <r>
      <t>• the fees and other expenses (including legal fees, costs, expenses and accruals) related to the Purchase Transaction</t>
    </r>
    <r>
      <rPr>
        <vertAlign val="superscript"/>
        <sz val="10.5"/>
        <color indexed="8"/>
        <rFont val="Arial"/>
        <family val="2"/>
      </rPr>
      <t>1</t>
    </r>
    <r>
      <rPr>
        <sz val="10.5"/>
        <color indexed="8"/>
        <rFont val="Arial"/>
        <family val="2"/>
      </rPr>
      <t xml:space="preserve"> and acquisitions, including the acquisition of King </t>
    </r>
  </si>
  <si>
    <r>
      <rPr>
        <vertAlign val="superscript"/>
        <sz val="9"/>
        <rFont val="Arial"/>
        <family val="2"/>
      </rPr>
      <t>2</t>
    </r>
    <r>
      <rPr>
        <sz val="9"/>
        <rFont val="Arial"/>
        <family val="2"/>
      </rPr>
      <t xml:space="preserve"> Some of our games’ online functionality represents an essential component of gameplay and, as a result, a more-than-inconsequential separate deliverable. As a result, we recognize revenues attributed to these game titles over their estimated service periods, which is generally less than a year. The related cost of revenues is deferred and recognized as an expense as the related revenues are recognized. </t>
    </r>
  </si>
  <si>
    <t>Three Months Ended September 30, 2016</t>
  </si>
  <si>
    <r>
      <t>Income tax expense (benefit)</t>
    </r>
    <r>
      <rPr>
        <vertAlign val="superscript"/>
        <sz val="9"/>
        <rFont val="Arial"/>
        <family val="2"/>
      </rPr>
      <t>1</t>
    </r>
  </si>
  <si>
    <r>
      <t>Diluted</t>
    </r>
    <r>
      <rPr>
        <vertAlign val="superscript"/>
        <sz val="9"/>
        <rFont val="Arial"/>
        <family val="2"/>
      </rPr>
      <t>1</t>
    </r>
  </si>
  <si>
    <r>
      <t>GAAP earnings (loss) per share</t>
    </r>
    <r>
      <rPr>
        <b/>
        <vertAlign val="superscript"/>
        <sz val="9"/>
        <rFont val="Arial"/>
        <family val="2"/>
      </rPr>
      <t>1</t>
    </r>
  </si>
  <si>
    <r>
      <t>Net income (loss)</t>
    </r>
    <r>
      <rPr>
        <b/>
        <vertAlign val="superscript"/>
        <sz val="9"/>
        <rFont val="Arial"/>
        <family val="2"/>
      </rPr>
      <t>1</t>
    </r>
  </si>
  <si>
    <r>
      <t>Diluted</t>
    </r>
    <r>
      <rPr>
        <b/>
        <vertAlign val="superscript"/>
        <sz val="9"/>
        <rFont val="Arial"/>
        <family val="2"/>
      </rPr>
      <t>2</t>
    </r>
  </si>
  <si>
    <r>
      <rPr>
        <vertAlign val="superscript"/>
        <sz val="9"/>
        <rFont val="Arial"/>
        <family val="2"/>
      </rPr>
      <t>2</t>
    </r>
    <r>
      <rPr>
        <sz val="9"/>
        <rFont val="Arial"/>
        <family val="2"/>
      </rPr>
      <t> Reflects the net effect from deferral of revenues and (recognition) of deferred revenues on certain of our online enabled products.</t>
    </r>
  </si>
  <si>
    <r>
      <rPr>
        <vertAlign val="superscript"/>
        <sz val="9"/>
        <rFont val="Arial"/>
        <family val="2"/>
      </rPr>
      <t>3</t>
    </r>
    <r>
      <rPr>
        <sz val="9"/>
        <rFont val="Arial"/>
        <family val="2"/>
      </rPr>
      <t> Reflects the net effect from deferral of revenues and (recognition) of deferred revenues on certain of our online enabled products.</t>
    </r>
  </si>
  <si>
    <r>
      <t>Additional paid-in capital</t>
    </r>
    <r>
      <rPr>
        <vertAlign val="superscript"/>
        <sz val="9"/>
        <rFont val="Arial"/>
        <family val="2"/>
      </rPr>
      <t>5</t>
    </r>
  </si>
  <si>
    <r>
      <t>Retained earnings (accumulated deficit)</t>
    </r>
    <r>
      <rPr>
        <vertAlign val="superscript"/>
        <sz val="9"/>
        <rFont val="Arial"/>
        <family val="2"/>
      </rPr>
      <t>5</t>
    </r>
  </si>
  <si>
    <r>
      <t>Operating Cash Flow</t>
    </r>
    <r>
      <rPr>
        <vertAlign val="superscript"/>
        <sz val="9"/>
        <color theme="1"/>
        <rFont val="Arial"/>
        <family val="2"/>
      </rPr>
      <t>1</t>
    </r>
  </si>
  <si>
    <t>Represents the loss on extinguishment of debt.</t>
  </si>
  <si>
    <r>
      <t>Net Income (Loss)</t>
    </r>
    <r>
      <rPr>
        <b/>
        <vertAlign val="superscript"/>
        <sz val="9"/>
        <rFont val="Arial"/>
        <family val="2"/>
      </rPr>
      <t>8</t>
    </r>
  </si>
  <si>
    <r>
      <t>Basic Earnings per Share</t>
    </r>
    <r>
      <rPr>
        <b/>
        <vertAlign val="superscript"/>
        <sz val="9"/>
        <rFont val="Arial"/>
        <family val="2"/>
      </rPr>
      <t>8</t>
    </r>
  </si>
  <si>
    <r>
      <t>Diluted Earnings per Share</t>
    </r>
    <r>
      <rPr>
        <b/>
        <vertAlign val="superscript"/>
        <sz val="9"/>
        <rFont val="Arial"/>
        <family val="2"/>
      </rPr>
      <t>8</t>
    </r>
  </si>
  <si>
    <t xml:space="preserve">During Q3 2016 we early adopted a new accounting standard that requires excess tax benefits and shortfalls associated with share-based payments to be recorded in the income statement as a component of income tax expense rather than be recorded to additional-paid-in-capital (APIC) as is required under existing guidance. The new standard requires us to present the effects on our financial statements as if we had adopted the standard on January 1, 2016. Accordingly, we reclassified excess tax benefits previously recorded in APIC of $24 million and $27 million for the three months ended June 30, 2016, and March 31, 2016, respectively, to the income statement. These adjustments impacted our GAAP results only. Under the new standard, the weighted-average number of dilutive shares outstanding have increased by approximately 3 million for the three months ended March 31, 2016 and June 30, 2016, respectively, which impacted GAAP and Non-GAAP results. </t>
  </si>
  <si>
    <r>
      <rPr>
        <vertAlign val="superscript"/>
        <sz val="9"/>
        <rFont val="Arial"/>
        <family val="2"/>
      </rPr>
      <t>4</t>
    </r>
    <r>
      <rPr>
        <sz val="9"/>
        <rFont val="Arial"/>
        <family val="2"/>
      </rPr>
      <t> Reflects the net effect from deferral of revenues and (recognition) of deferred revenues on certain of our online enabled products.</t>
    </r>
  </si>
  <si>
    <r>
      <rPr>
        <vertAlign val="superscript"/>
        <sz val="9"/>
        <rFont val="Arial"/>
        <family val="2"/>
      </rPr>
      <t>5</t>
    </r>
    <r>
      <rPr>
        <sz val="9"/>
        <rFont val="Arial"/>
        <family val="2"/>
      </rPr>
      <t xml:space="preserve"> Reflects the net effect from deferral of revenues and (recognition) of deferred revenues, along with related cost of revenues, on certain of our online enabled products.</t>
    </r>
  </si>
  <si>
    <t xml:space="preserve"> </t>
  </si>
  <si>
    <r>
      <rPr>
        <vertAlign val="superscript"/>
        <sz val="9"/>
        <rFont val="Arial"/>
        <family val="2"/>
      </rPr>
      <t>3</t>
    </r>
    <r>
      <rPr>
        <sz val="9"/>
        <rFont val="Arial"/>
        <family val="2"/>
      </rPr>
      <t> In Q2 2016, we had provided Non-GAAP (as previously defined) financial measures and Non-GAAP (redefined) financial measures in this model. The only difference between the two measures is the inclusion (Non-GAAP (redefined)) or exclusion (Non-GAAP (as previously defined)) of the impact from revenue deferrals accounting treatment on certain of our online enabled products. We reported our second quarter of 2016 results under GAAP, Non-GAAP (as previously defined) and Non-GAAP (redefined). Q2 2016 was the last quarter we reported Non-GAAP (as previously defined) financial measures and going forward, we will only be providing GAAP and Non-GAAP (redefined) results. As such, this model does not include Non-GAAP (as previously defined) financial measures.</t>
    </r>
  </si>
  <si>
    <r>
      <rPr>
        <vertAlign val="superscript"/>
        <sz val="9"/>
        <rFont val="Arial"/>
        <family val="2"/>
      </rPr>
      <t>5</t>
    </r>
    <r>
      <rPr>
        <sz val="9"/>
        <rFont val="Arial"/>
        <family val="2"/>
      </rPr>
      <t> In Q2 2016, we had provided Non-GAAP (as previously defined) financial measures and Non-GAAP (redefined) financial measures in this model. The only difference between the two measures is the inclusion (Non-GAAP (redefined)) or exclusion (Non-GAAP (as previously defined)) of the impact from revenue deferrals accounting treatment on certain of our online enabled products. We reported our second quarter of 2016 results under GAAP, Non-GAAP (as previously defined) and Non-GAAP (redefined). Q2 2016 was the last quarter we reported Non-GAAP (as previously defined) financial measures and going forward, we will only be providing GAAP and Non-GAAP (redefined) results. As such, this model does not include Non-GAAP (as previously defined) financial measures.</t>
    </r>
  </si>
  <si>
    <r>
      <rPr>
        <vertAlign val="superscript"/>
        <sz val="9"/>
        <rFont val="Arial"/>
        <family val="2"/>
      </rPr>
      <t>4</t>
    </r>
    <r>
      <rPr>
        <sz val="9"/>
        <rFont val="Arial"/>
        <family val="2"/>
      </rPr>
      <t> In Q2 2016, we had provided Non-GAAP (as previously defined) financial measures and Non-GAAP (redefined) financial measures in this model. The only difference between the two measures is the inclusion (Non-GAAP (redefined)) or exclusion (Non-GAAP (as previously defined)) of the impact from revenue deferrals accounting treatment on certain of our online enabled products. We reported our second quarter of 2016 results under GAAP, Non-GAAP (as previously defined) and Non-GAAP (redefined). Q2 2016 was the last quarter we reported Non-GAAP (as previously defined) financial measures and going forward, we will only be providing GAAP and Non-GAAP (redefined) results. As such, this model does not include Non-GAAP (as previously defined) financial measures.</t>
    </r>
  </si>
  <si>
    <t>In Q2 2016, we had provided Non-GAAP (as previously defined) financial measures and Non-GAAP (redefined) financial measures in this model. The only difference between the two measures is the inclusion (Non-GAAP (redefined)) or exclusion (Non-GAAP (as previously defined)) of the impact from revenue deferrals accounting treatment on certain of our online enabled products. We reported our second quarter of 2016 results under GAAP, Non-GAAP (as previously defined) and Non-GAAP (redefined). Q2 2016 was the last quarter we reported Non-GAAP (as previously defined) financial measures and going forward, we will only be providing GAAP and Non-GAAP (redefined) results. As such, this model does not include Non-GAAP (as previously defined) financial measures.</t>
  </si>
  <si>
    <r>
      <t>Non-GAAP (as previously defined) Net Revenues by Geographic Region</t>
    </r>
    <r>
      <rPr>
        <b/>
        <vertAlign val="superscript"/>
        <sz val="9"/>
        <color theme="0" tint="-0.34998626667073579"/>
        <rFont val="Arial"/>
        <family val="2"/>
      </rPr>
      <t>3</t>
    </r>
  </si>
  <si>
    <r>
      <t>EMEA</t>
    </r>
    <r>
      <rPr>
        <vertAlign val="superscript"/>
        <sz val="9"/>
        <color theme="0" tint="-0.34998626667073579"/>
        <rFont val="Arial"/>
        <family val="2"/>
      </rPr>
      <t>1</t>
    </r>
  </si>
  <si>
    <r>
      <t>Total Non-GAAP net revenues</t>
    </r>
    <r>
      <rPr>
        <vertAlign val="superscript"/>
        <sz val="9"/>
        <color theme="0" tint="-0.34998626667073579"/>
        <rFont val="Arial"/>
        <family val="2"/>
      </rPr>
      <t>3</t>
    </r>
  </si>
  <si>
    <r>
      <t>Non-GAAP (as previously defined) Net Revenues by Distribution Channel</t>
    </r>
    <r>
      <rPr>
        <b/>
        <vertAlign val="superscript"/>
        <sz val="9"/>
        <color theme="0" tint="-0.34998626667073579"/>
        <rFont val="Arial"/>
        <family val="2"/>
      </rPr>
      <t>4</t>
    </r>
  </si>
  <si>
    <r>
      <t xml:space="preserve">Digital online channels </t>
    </r>
    <r>
      <rPr>
        <vertAlign val="superscript"/>
        <sz val="9"/>
        <color theme="0" tint="-0.34998626667073579"/>
        <rFont val="Arial"/>
        <family val="2"/>
      </rPr>
      <t>1</t>
    </r>
    <r>
      <rPr>
        <sz val="9"/>
        <color theme="0" tint="-0.34998626667073579"/>
        <rFont val="Arial"/>
        <family val="2"/>
      </rPr>
      <t xml:space="preserve"> </t>
    </r>
  </si>
  <si>
    <r>
      <t xml:space="preserve">Other </t>
    </r>
    <r>
      <rPr>
        <vertAlign val="superscript"/>
        <sz val="9"/>
        <color theme="0" tint="-0.34998626667073579"/>
        <rFont val="Arial"/>
        <family val="2"/>
      </rPr>
      <t>2</t>
    </r>
  </si>
  <si>
    <r>
      <t>Total Non-GAAP net revenues</t>
    </r>
    <r>
      <rPr>
        <vertAlign val="superscript"/>
        <sz val="9"/>
        <color theme="0" tint="-0.34998626667073579"/>
        <rFont val="Arial"/>
        <family val="2"/>
      </rPr>
      <t>4</t>
    </r>
  </si>
  <si>
    <t>Reflects fees and other expenses related to the King Acquisition, inclusive of related debt financings and integration costs.</t>
  </si>
  <si>
    <r>
      <t>Non-GAAP (as previously defined) Net Revenues by Platform</t>
    </r>
    <r>
      <rPr>
        <b/>
        <vertAlign val="superscript"/>
        <sz val="9"/>
        <color theme="0" tint="-0.34998626667073579"/>
        <rFont val="Arial"/>
        <family val="2"/>
      </rPr>
      <t>5</t>
    </r>
  </si>
  <si>
    <r>
      <t xml:space="preserve">PC </t>
    </r>
    <r>
      <rPr>
        <vertAlign val="superscript"/>
        <sz val="9"/>
        <color theme="0" tint="-0.34998626667073579"/>
        <rFont val="Arial"/>
        <family val="2"/>
      </rPr>
      <t>1</t>
    </r>
  </si>
  <si>
    <r>
      <t xml:space="preserve">Mobile and ancillary </t>
    </r>
    <r>
      <rPr>
        <vertAlign val="superscript"/>
        <sz val="9"/>
        <color theme="0" tint="-0.34998626667073579"/>
        <rFont val="Arial"/>
        <family val="2"/>
      </rPr>
      <t>2</t>
    </r>
  </si>
  <si>
    <r>
      <t>Other</t>
    </r>
    <r>
      <rPr>
        <vertAlign val="superscript"/>
        <sz val="9"/>
        <color theme="0" tint="-0.34998626667073579"/>
        <rFont val="Arial"/>
        <family val="2"/>
      </rPr>
      <t xml:space="preserve"> 3</t>
    </r>
  </si>
  <si>
    <r>
      <t>Total Non-GAAP net revenues</t>
    </r>
    <r>
      <rPr>
        <vertAlign val="superscript"/>
        <sz val="9"/>
        <color theme="0" tint="-0.34998626667073579"/>
        <rFont val="Arial"/>
        <family val="2"/>
      </rPr>
      <t>5</t>
    </r>
  </si>
  <si>
    <r>
      <rPr>
        <vertAlign val="superscript"/>
        <sz val="9"/>
        <color theme="1"/>
        <rFont val="Arial"/>
        <family val="2"/>
      </rPr>
      <t>1</t>
    </r>
    <r>
      <rPr>
        <sz val="9"/>
        <color theme="1"/>
        <rFont val="Arial"/>
        <family val="2"/>
      </rPr>
      <t xml:space="preserve"> During Q3 2016 we early adopted a new accounting standard that requires excess tax benefits and shortfalls associated with share-based payments to be reported within operating activities instead of financing activities as is required under current guidance. We elected to apply this guidance retrospectively for all periods presented resulting in increases in our operating cash flows when compared to prior periods as a result.</t>
    </r>
  </si>
  <si>
    <t>Reflects the income tax impact associated with the above items. Tax impact on non-GAAP (redefined) pre-tax income is calculated under the same accounting principles applied to the GAAP pre-tax income under ASC 740, which employs an annual effective tax rate method to the results.</t>
  </si>
  <si>
    <t xml:space="preserve">• the income tax adjustments associated with any of the above items. Tax impact on Non-GAAP (redefined) pre-tax income is calculated under the same accounting principles applied </t>
  </si>
  <si>
    <t>to the GAAP pre-tax income under ASC 740, which employs an annual effective tax rate method to the results.</t>
  </si>
  <si>
    <t>Loss on extinguishment of debt</t>
  </si>
  <si>
    <t>Q4 CY16</t>
  </si>
  <si>
    <t>Three Months Ended December 31, 2016</t>
  </si>
  <si>
    <t>Premium payment for early redemption of note</t>
  </si>
  <si>
    <t>Proceeds from Debt Financing</t>
  </si>
  <si>
    <t xml:space="preserve">Payment of debt discount and financing costs </t>
  </si>
  <si>
    <t>Other</t>
  </si>
  <si>
    <t>Release (deposit) of cash in escrow</t>
  </si>
  <si>
    <t>Amortization of debt discount and debt issuance costs, and non-cash write-off due to extinguishment of debt</t>
  </si>
  <si>
    <t>February 9, 2017 Outlook</t>
  </si>
  <si>
    <t xml:space="preserve">Trailing twelve months are presented as calculated. Therefore the sum of the four quarters, as presented, may differ due to the impact of rounding. </t>
  </si>
  <si>
    <r>
      <rPr>
        <vertAlign val="superscript"/>
        <sz val="9"/>
        <rFont val="Arial"/>
        <family val="2"/>
      </rPr>
      <t>6</t>
    </r>
    <r>
      <rPr>
        <sz val="9"/>
        <rFont val="Arial"/>
        <family val="2"/>
      </rPr>
      <t xml:space="preserve">  Reflects fees and other expenses related to the Purchase Transaction and acquisitions, including the King Acquisition, inclusive of related debt financings and integration costs.</t>
    </r>
  </si>
  <si>
    <t xml:space="preserve">Our operating segments are consistent with the manner our operations are reviewed and managed by our Chief Executive Officer, who is our chief operating decision maker (“CODM”). The CODM reviews segment performance exclusive of: the impact of the change in deferred revenues and related cost of revenues with respect to certain of our online-enabled games; stock-based compensation expense; amortization of intangible assets as a result of purchase price accounting; and fees and other expenses (including legal fees, costs, expenses and accruals) related to acquisitions and financings.
Our operating segments are also consistent with our internal organization structure, the way we assess operating performance and allocate resources, and the availability of separate financial information. We do not aggregate operating segments.
</t>
  </si>
  <si>
    <t>Unaudited EBITDA and Adjusted EBITDA</t>
  </si>
  <si>
    <r>
      <rPr>
        <vertAlign val="superscript"/>
        <sz val="9"/>
        <color theme="1"/>
        <rFont val="Arial"/>
        <family val="2"/>
      </rPr>
      <t>1</t>
    </r>
    <r>
      <rPr>
        <sz val="9"/>
        <color theme="1"/>
        <rFont val="Arial"/>
        <family val="2"/>
      </rPr>
      <t xml:space="preserve"> During Q3 2016 we early adopted a new accounting standard that requires excess tax benefits and shortfalls associated with share-based payments to be reported within operating activities instead of financing activities as is required under current guidance. We elected to apply this guidance retrospectively for all periods presented resulting in increases in our operating cash flows and corresponding decrease in financing cash flows of $39 million and $67 million for the years ended December 31 2014, and 2015, respectively.
</t>
    </r>
  </si>
  <si>
    <t>Other investing activities</t>
  </si>
  <si>
    <t>(3) During Q3 2016 we early adopted a new accounting standard that requires excess tax benefits and shortfalls associated with share-based payments to be reported within operating activities instead of financing activities as is required under current guidance. We elected to apply this guidance retrospectively for all periods presented resulting in increases in our operating cash flows and corresponding decrease in financing cash flows of $39 million and $67 million for the years ended December 31, 2014, and 2015, respectively.</t>
  </si>
  <si>
    <t>Net cash (used in) provided by financing activities</t>
  </si>
  <si>
    <t>Net cash used in investing activities</t>
  </si>
  <si>
    <r>
      <t>Restructuring costs</t>
    </r>
    <r>
      <rPr>
        <vertAlign val="superscript"/>
        <sz val="9"/>
        <rFont val="Arial"/>
        <family val="2"/>
      </rPr>
      <t>6</t>
    </r>
  </si>
  <si>
    <r>
      <t>Other non-cah charges</t>
    </r>
    <r>
      <rPr>
        <vertAlign val="superscript"/>
        <sz val="9"/>
        <rFont val="Arial"/>
        <family val="2"/>
      </rPr>
      <t>7</t>
    </r>
  </si>
  <si>
    <r>
      <t>Income tax impacts from items above</t>
    </r>
    <r>
      <rPr>
        <vertAlign val="superscript"/>
        <sz val="9"/>
        <rFont val="Arial"/>
        <family val="2"/>
      </rPr>
      <t>8</t>
    </r>
  </si>
  <si>
    <t>Reflects non-cash accounting charges of $14 million to reclassify certain amounts included in our cumulative translation adjustments into earnings as required by GAAP for the three months ending March 31, 2017 and for the year ending December 31, 2017.</t>
  </si>
  <si>
    <r>
      <t>Net effect on deferred net revenues and related cost of revenues</t>
    </r>
    <r>
      <rPr>
        <b/>
        <vertAlign val="superscript"/>
        <sz val="9"/>
        <rFont val="Arial"/>
        <family val="2"/>
      </rPr>
      <t>9</t>
    </r>
  </si>
  <si>
    <t xml:space="preserve">The per share adjustments and the GAAP and Non-GAAP (redefined) earnings per share information is presented as calculated. </t>
  </si>
  <si>
    <t>Therefore the sum of these measures, as presented, may differ due to the impact of rounding.</t>
  </si>
  <si>
    <t>Reflects our planned restructuring charges, primarily severance costs, related to our continued transition to digital.</t>
  </si>
  <si>
    <t>Reflects the income tax impacts associated with the above items. Due to the inherent uncertainties in share price and option exercise behavior, we do not generally forecast excess tax benefits or tax shortfalls, with the exception of certain outstanding equity grants which are set to expire this year if not exercised.</t>
  </si>
  <si>
    <t>• other non-cash charges from reclassification of certain cumulative translation adjustments into earnings as required by GAAP; and</t>
  </si>
  <si>
    <t>of unamortized discount and deferred financing costs;</t>
  </si>
  <si>
    <t xml:space="preserve">  Digital Entertainment (the "King Acquisition"), inclusive of related debt financings and integration costs, and refinancings of long-term debt, including penalties and the write off </t>
  </si>
  <si>
    <t>• restructuring charges;</t>
  </si>
  <si>
    <r>
      <t>In accordance with the updated Compliance and Disclosure Interpretations issued by the SEC staff on May 17, 2016, beginning with the reporting of our second-quarter and full year 2016 results, we have reported our financial results and provided outlook using GAAP and non-GAAP (redefined). In periods prior to this, we have historically also provided Non-GAAP (as previously defined)</t>
    </r>
    <r>
      <rPr>
        <vertAlign val="superscript"/>
        <sz val="10.5"/>
        <rFont val="Arial"/>
        <family val="2"/>
      </rPr>
      <t>2</t>
    </r>
    <r>
      <rPr>
        <sz val="10.5"/>
        <rFont val="Arial"/>
        <family val="2"/>
      </rPr>
      <t xml:space="preserve"> financial measures. The only difference between the two measures is the inclusion (Non-GAAP (redefined)) or exclusion (Non-GAAP (as previously defined)) of the impact from revenue deferrals accounting treatment on certain of our online enabled products. Going forward, we will not be providing results and outlook Non-GAAP (as previously defined) and as such, those results are not included in this financnail model.  We will continue to maintain historical results as previously reported under Non-GAAP (as previously defined). We will also provide historical results under GAAP and Non-GAAP (redefined).
Internally, management excludes the impact of this change in deferred revenues and related cost of revenues when evaluating the company’s operating performance, when planning, forecasting and analyzing future periods, and when assessing the performance of its management team. Management believes this is appropriate because doing so enables an analysis of performance based on the timing of actual transactions with our customers. In addition, management believes excluding the change in deferred revenues and the related cost of revenues provides a much more timely indication of trends in our operating results.</t>
    </r>
  </si>
  <si>
    <t>During Q3 2016 we early adopted a new accounting standard that requires excess tax benefits and shortfalls associated with share-based payments to be recorded in the income statement as a component of income tax expense rather than be recorded to additional-paid-in-capital (APIC) as is required under existing guidance. The new standard requires us to present the effects on our financial statements as if we had adopted the standard on January 1, 2016 and hence for the periods ending March 31, 2016 and June 30, 2016, the amounts presented are different than originally reported.  These adjustments impacted our GAAP results only. We recognized $27 million, $24 million, $12 million, and $18 million of excess tax benefits from share-based payments as an income tax benefit in the provision for income taxes for the three months ended March 31, June 30, September 30, and December 31, 2016, respectively.</t>
  </si>
  <si>
    <r>
      <rPr>
        <vertAlign val="superscript"/>
        <sz val="9"/>
        <rFont val="Arial"/>
        <family val="2"/>
      </rPr>
      <t xml:space="preserve">2 </t>
    </r>
    <r>
      <rPr>
        <sz val="9"/>
        <rFont val="Arial"/>
        <family val="2"/>
      </rPr>
      <t>Includes expenses related to stock-based compensation.</t>
    </r>
  </si>
  <si>
    <r>
      <rPr>
        <vertAlign val="superscript"/>
        <sz val="9"/>
        <rFont val="Arial"/>
        <family val="2"/>
      </rPr>
      <t xml:space="preserve">3 </t>
    </r>
    <r>
      <rPr>
        <sz val="9"/>
        <rFont val="Arial"/>
        <family val="2"/>
      </rPr>
      <t>Reflects fees and other expenses related to the Purchase Transaction and acquisitions, including the King Acquisition, inclusive of related debt financings and integration costs.</t>
    </r>
  </si>
  <si>
    <r>
      <rPr>
        <vertAlign val="superscript"/>
        <sz val="9"/>
        <rFont val="Arial"/>
        <family val="2"/>
      </rPr>
      <t xml:space="preserve">4 </t>
    </r>
    <r>
      <rPr>
        <sz val="9"/>
        <rFont val="Arial"/>
        <family val="2"/>
      </rPr>
      <t>Reflects the net effect from deferral of revenues and (recognition) of deferred revenues, along with related cost of revenues, on certain of our online enabled products.</t>
    </r>
  </si>
  <si>
    <r>
      <rPr>
        <vertAlign val="superscript"/>
        <sz val="9"/>
        <rFont val="Arial"/>
        <family val="2"/>
      </rPr>
      <t xml:space="preserve">5 </t>
    </r>
    <r>
      <rPr>
        <sz val="9"/>
        <rFont val="Arial"/>
        <family val="2"/>
      </rPr>
      <t>In Q2 2016, we had provided Adjusted EBITDA (as previously defined) and Adjusted EBITDA (redefined) for historical periods in this model. The only difference between the two measures is the inclusion (Adjusted EBITDA (redefined)) or exclusion (Adjusted EBITDA (as previously defined)) of the impact from revenue deferrals accounting treatment on certain of our online enabled products. Q2 2016 was the last quarter we reported Non-GAAP (as previously defined) financial measures and going forward, we will only be providing GAAP and Non-GAAP (redefined) results. As such, this model does not include Non-GAAP (as previously defined) financial measures.</t>
    </r>
  </si>
  <si>
    <r>
      <t>Adjusted EBITDA (as previously defined)</t>
    </r>
    <r>
      <rPr>
        <b/>
        <vertAlign val="superscript"/>
        <sz val="9"/>
        <color theme="0" tint="-0.34998626667073579"/>
        <rFont val="Arial"/>
        <family val="2"/>
      </rPr>
      <t>5</t>
    </r>
  </si>
  <si>
    <r>
      <t>Change in deferred net revenues and related cost of revenues</t>
    </r>
    <r>
      <rPr>
        <vertAlign val="superscript"/>
        <sz val="9"/>
        <rFont val="Arial"/>
        <family val="2"/>
      </rPr>
      <t>4</t>
    </r>
  </si>
  <si>
    <r>
      <t>Fees and other expenses related to the Purchase Transaction and acquisitions</t>
    </r>
    <r>
      <rPr>
        <vertAlign val="superscript"/>
        <sz val="9"/>
        <rFont val="Arial"/>
        <family val="2"/>
      </rPr>
      <t>3</t>
    </r>
  </si>
  <si>
    <r>
      <t>Stock-based compensation expense</t>
    </r>
    <r>
      <rPr>
        <vertAlign val="superscript"/>
        <sz val="9"/>
        <rFont val="Arial"/>
        <family val="2"/>
      </rPr>
      <t>2</t>
    </r>
  </si>
  <si>
    <r>
      <t>Provision (benefit) for income taxes</t>
    </r>
    <r>
      <rPr>
        <vertAlign val="superscript"/>
        <sz val="9"/>
        <rFont val="Arial"/>
        <family val="2"/>
      </rPr>
      <t>1</t>
    </r>
  </si>
  <si>
    <r>
      <t>GAAP Net income (loss)</t>
    </r>
    <r>
      <rPr>
        <b/>
        <vertAlign val="superscript"/>
        <sz val="9"/>
        <rFont val="Arial"/>
        <family val="2"/>
      </rPr>
      <t>1</t>
    </r>
  </si>
  <si>
    <r>
      <rPr>
        <vertAlign val="superscript"/>
        <sz val="9"/>
        <rFont val="Arial"/>
        <family val="2"/>
      </rPr>
      <t>1</t>
    </r>
    <r>
      <rPr>
        <sz val="9"/>
        <rFont val="Arial"/>
        <family val="2"/>
      </rPr>
      <t xml:space="preserve"> As a result of the adoption of a new share-based payment accounting standard in 2016, we recognized $27 million, $24 million, $12 million, and $18 million of excess tax benefits from share-based payments as an </t>
    </r>
  </si>
  <si>
    <t>income tax benefit in the provision for income taxes for the three months ended March 31, June 30, September 30, and December 31, 2016, respectively.</t>
  </si>
  <si>
    <t>During Q3 2016 we early adopted a new accounting standard that requires excess tax benefits and shortfalls associated with share-based payments to be recorded in the income statement as a component of income tax expense rather than be recorded to additional-paid-in-capital (APIC) as is required under existing guidance. The new standard required us to present the effects on our financial statements as if we had adopted the standard on January 1, 2016. Accordingly, for our Q3 2016 reporting, we had reclassified excess tax benefits previously recorded within APIC of $51 million and $27 million as of June 30, 2016, and as of March 31, 2016, respectively, to reflect the impact of this standard.</t>
  </si>
</sst>
</file>

<file path=xl/styles.xml><?xml version="1.0" encoding="utf-8"?>
<styleSheet xmlns="http://schemas.openxmlformats.org/spreadsheetml/2006/main" xmlns:mc="http://schemas.openxmlformats.org/markup-compatibility/2006" xmlns:x14ac="http://schemas.microsoft.com/office/spreadsheetml/2009/9/ac" mc:Ignorable="x14ac">
  <numFmts count="138">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_(* #,##0.0000_);_(* \(#,##0.0000\);_(* &quot;-&quot;??_);_(@_)"/>
    <numFmt numFmtId="169" formatCode="#,##0.0\ ;\(#,##0.0\)"/>
    <numFmt numFmtId="170" formatCode="#,##0,;;;&quot;$K&quot;"/>
    <numFmt numFmtId="171" formatCode="_ * #,##0.00_ ;_ * \-#,##0.00_ ;_ * &quot;-&quot;??_ ;_ @_ "/>
    <numFmt numFmtId="172" formatCode="_-* #,##0_-;\-* #,##0_-;_-* &quot;-&quot;_-;_-@_-"/>
    <numFmt numFmtId="173" formatCode="_-* #,##0.00_-;\-* #,##0.00_-;_-* &quot;-&quot;??_-;_-@_-"/>
    <numFmt numFmtId="174" formatCode="_-&quot;$&quot;* #,##0_-;\-&quot;$&quot;* #,##0_-;_-&quot;$&quot;* &quot;-&quot;_-;_-@_-"/>
    <numFmt numFmtId="175" formatCode="#,##0.0_);\(#,##0.0\);0_._0_)"/>
    <numFmt numFmtId="176" formatCode="0.0_)\%;\(0.0\)\%;0.0_)\%;@_)_%"/>
    <numFmt numFmtId="177" formatCode="#,##0.0_)_%;\(#,##0.0\)_%;0.0_)_%;@_)_%"/>
    <numFmt numFmtId="178" formatCode=";;;"/>
    <numFmt numFmtId="179" formatCode="#,##0.0_);\(#,##0.0\);#,##0.0_);@_)"/>
    <numFmt numFmtId="180" formatCode="dd\-mmm\-yy_)"/>
    <numFmt numFmtId="181" formatCode="#,##0.0_);\(#,##0.0\)"/>
    <numFmt numFmtId="182" formatCode="&quot;$&quot;_(#,##0.00_);&quot;$&quot;\(#,##0.00\);&quot;$&quot;_(0.00_);@_)"/>
    <numFmt numFmtId="183" formatCode="&quot;$&quot;_(#,##0.00_);&quot;$&quot;\(#,##0.00\)"/>
    <numFmt numFmtId="184" formatCode="&quot;$&quot;#,##0.000_);[Red]\(&quot;$&quot;#,##0.000\)"/>
    <numFmt numFmtId="185" formatCode="&quot;£&quot;_(#,##0.00_);&quot;£&quot;\(#,##0.00\)"/>
    <numFmt numFmtId="186" formatCode="&quot;£&quot;_(#,##0.00_);&quot;£&quot;\(#,##0.00\);&quot;£&quot;_(0.00_);@_)"/>
    <numFmt numFmtId="187" formatCode="#,##0.00_);\(#,##0.00\);0.00_);@_)"/>
    <numFmt numFmtId="188" formatCode="0.0_)"/>
    <numFmt numFmtId="189" formatCode="\€_(#,##0.00_);\€\(#,##0.00\);\€_(0.00_);@_)"/>
    <numFmt numFmtId="190" formatCode="0.00_)"/>
    <numFmt numFmtId="191" formatCode="#,##0_)\x;\(#,##0\)\x;0_)\x;@_)_x"/>
    <numFmt numFmtId="192" formatCode="#,##0.0_)\x;\(#,##0.0\)\x;0.0_)\x;@_)_x"/>
    <numFmt numFmtId="193" formatCode="#,##0.0_)\x;\(#,##0.0\)\x"/>
    <numFmt numFmtId="194" formatCode="&quot;$&quot;#,##0.0000_);[Red]\(&quot;$&quot;#,##0.0000\)"/>
    <numFmt numFmtId="195" formatCode="#,##0_)_x;\(#,##0\)_x;0_)_x;@_)_x"/>
    <numFmt numFmtId="196" formatCode="#,##0.0_)_x;\(#,##0.0\)_x;0.0_)_x;@_)_x"/>
    <numFmt numFmtId="197" formatCode="0.0"/>
    <numFmt numFmtId="198" formatCode="#,##0.0_)_x;\(#,##0.0\)_x"/>
    <numFmt numFmtId="199" formatCode="&quot;$&quot;#,##0.0_);[Red]\(&quot;$&quot;#,##0.0\)"/>
    <numFmt numFmtId="200" formatCode="0.0_)\%;\(0.0\)\%"/>
    <numFmt numFmtId="201" formatCode="#,##0.000_);\(#,##0.000\)"/>
    <numFmt numFmtId="202" formatCode="#,##0.0_)_%;\(#,##0.0\)_%"/>
    <numFmt numFmtId="203" formatCode="&quot;!&quot;#,##0_);\(&quot;!&quot;#,##0\)"/>
    <numFmt numFmtId="204" formatCode="_-&quot;$&quot;* #,##0.00_-;\-&quot;$&quot;* #,##0.00_-;_-&quot;$&quot;* &quot;-&quot;??_-;_-@_-"/>
    <numFmt numFmtId="205" formatCode="_(* #,##0_);_(* \(#,##0\);_(* &quot; - &quot;_);_(@_)"/>
    <numFmt numFmtId="206" formatCode="#,##0,\ ;[Red]\(#,##0,\);&quot;&quot;"/>
    <numFmt numFmtId="207" formatCode="#,##0,_$;\-#,##0,_$"/>
    <numFmt numFmtId="208" formatCode="&quot;$&quot;#,##0;\-&quot;$&quot;#,##0"/>
    <numFmt numFmtId="209" formatCode="#,##0;\-#,##0;&quot;-&quot;"/>
    <numFmt numFmtId="210" formatCode="0.00000000%"/>
    <numFmt numFmtId="211" formatCode="0.0&quot;  &quot;"/>
    <numFmt numFmtId="212" formatCode="0.000&quot;  &quot;"/>
    <numFmt numFmtId="213" formatCode="&quot;$&quot;#,##0.00"/>
    <numFmt numFmtId="214" formatCode="0.0000&quot;  &quot;"/>
    <numFmt numFmtId="215" formatCode="0.00000&quot;  &quot;"/>
    <numFmt numFmtId="216" formatCode="0%;\(0%\)"/>
    <numFmt numFmtId="217" formatCode="0.00&quot;  &quot;"/>
    <numFmt numFmtId="218" formatCode="#,##0\ ;[Red]\(#,##0\)"/>
    <numFmt numFmtId="219" formatCode="[$-409]mmmm\ d\,\ yyyy;@"/>
    <numFmt numFmtId="220" formatCode="#,##0.00\ &quot;F&quot;;[Red]\-#,##0.00\ &quot;F&quot;"/>
    <numFmt numFmtId="221" formatCode="&quot;$&quot;#,##0.0_);\(&quot;$&quot;#,##0.0\)"/>
    <numFmt numFmtId="222" formatCode="_(&quot;$&quot;* #,##0.0_);_(&quot;$&quot;* \(#,##0.0\);_(&quot;$&quot;* &quot;-&quot;??_);_(@_)"/>
    <numFmt numFmtId="223" formatCode="_-* #,##0.0\ _F_-;\-* #,##0.0\ _F_-;_-* \-?\ _F_-;_-@_-"/>
    <numFmt numFmtId="224" formatCode="&quot;\&quot;#,##0;&quot;\&quot;&quot;\&quot;&quot;\&quot;&quot;\&quot;\-#,##0"/>
    <numFmt numFmtId="225" formatCode="&quot;$&quot;#,##0\ ;\(&quot;$&quot;#,##0\)"/>
    <numFmt numFmtId="226" formatCode="0.00000"/>
    <numFmt numFmtId="227" formatCode="_(* #,##0_);_(* \(#,##0\);_(* &quot;0&quot;??_);_(@_)"/>
    <numFmt numFmtId="228" formatCode="#,##0;\(#,##0\)"/>
    <numFmt numFmtId="229" formatCode="#,##0.00000"/>
    <numFmt numFmtId="230" formatCode="#,##0.0;\(#,##0.0\)"/>
    <numFmt numFmtId="231" formatCode="mmm\-d\-yyyy"/>
    <numFmt numFmtId="232" formatCode="_(* #,##0_);_(* \(#,##0\);_(* &quot;&quot;\ \-\ &quot;&quot;_);_(@_)"/>
    <numFmt numFmtId="233" formatCode="_(* #,##0_);[Red]_(* \(#,##0\);_(* &quot;&quot;\ \-\ &quot;&quot;_);_(@_)"/>
    <numFmt numFmtId="234" formatCode="#,##0,_$;[Red]\-#,##0,_$"/>
    <numFmt numFmtId="235" formatCode="#,##0.00,_$;[Red]\-#,##0.00,_$"/>
    <numFmt numFmtId="236" formatCode="_(* #,###.00_);_(* \(#,###.00\);_(* &quot;-&quot;??_);_(@_)"/>
    <numFmt numFmtId="237" formatCode="_(&quot;$&quot;* \ #,##0.00_);_(&quot;$&quot;* \ \(#,##0.00\);_(&quot;$&quot;* \ &quot;-&quot;??_);_(@_)"/>
    <numFmt numFmtId="238" formatCode="_(&quot;$&quot;* #,##0,_);_(&quot;$&quot;* \(#,##0,\);_(&quot;$&quot;* &quot;-&quot;_);_(@_)"/>
    <numFmt numFmtId="239" formatCode="_([$€]* #,##0.00_);_([$€]* \(#,##0.00\);_([$€]* &quot;-&quot;??_);_(@_)"/>
    <numFmt numFmtId="240" formatCode="_-* #,##0.00\ [$€]_-;\-* #,##0.00\ [$€]_-;_-* &quot;-&quot;??\ [$€]_-;_-@_-"/>
    <numFmt numFmtId="241" formatCode="_-* #,##0.00\ &quot;€&quot;_-;\-* #,##0.00\ &quot;€&quot;_-;_-* &quot;-&quot;??\ &quot;€&quot;_-;_-@_-"/>
    <numFmt numFmtId="242" formatCode="\$#,##0_);[Red]&quot;($&quot;#,##0\)"/>
    <numFmt numFmtId="243" formatCode="#,##0,,,\ ;;;&quot;Gb/s&quot;"/>
    <numFmt numFmtId="244" formatCode="&quot;$&quot;#,##0,_);\(&quot;$&quot;#,##0\)"/>
    <numFmt numFmtId="245" formatCode="0;;"/>
    <numFmt numFmtId="246" formatCode="_-* #,##0.00\ &quot;DM&quot;_-;\-* #,##0.00\ &quot;DM&quot;_-;_-* &quot;-&quot;??\ &quot;DM&quot;_-;_-@_-"/>
    <numFmt numFmtId="247" formatCode="#,##0.0_);[Red]\(#,##0.0\)"/>
    <numFmt numFmtId="248" formatCode="#,##0.000%_);[Red]\(#,##0.000%\)"/>
    <numFmt numFmtId="249" formatCode="mm/dd/yy;;;"/>
    <numFmt numFmtId="250" formatCode="#,##0,;;;&quot;Kb/s&quot;"/>
    <numFmt numFmtId="251" formatCode="#,##0,,;;;&quot;Mb/s&quot;"/>
    <numFmt numFmtId="252" formatCode="_-* #,##0\ _D_M_-;\-* #,##0\ _D_M_-;_-* &quot;-&quot;\ _D_M_-;_-@_-"/>
    <numFmt numFmtId="253" formatCode="_-* #,##0.00\ _D_M_-;\-* #,##0.00\ _D_M_-;_-* &quot;-&quot;??\ _D_M_-;_-@_-"/>
    <numFmt numFmtId="254" formatCode="&quot;$&quot;0.000"/>
    <numFmt numFmtId="255" formatCode="_-* #,##0\ &quot;DM&quot;_-;\-* #,##0\ &quot;DM&quot;_-;_-* &quot;-&quot;\ &quot;DM&quot;_-;_-@_-"/>
    <numFmt numFmtId="256" formatCode="_-&quot;£&quot;* #,##0.00_-;\-&quot;£&quot;* #,##0.00_-;_-&quot;£&quot;* &quot;-&quot;??_-;_-@_-"/>
    <numFmt numFmtId="257" formatCode="0.0;\(0.0\)"/>
    <numFmt numFmtId="258" formatCode="#,##0.0_);[Red]\(#,##0.0\);&quot;N/A &quot;"/>
    <numFmt numFmtId="259" formatCode="###0.0_x;\(###0.0\)_x"/>
    <numFmt numFmtId="260" formatCode="dd/mmm"/>
    <numFmt numFmtId="261" formatCode="\$#,##0_);&quot;($&quot;#,##0\)"/>
    <numFmt numFmtId="262" formatCode="#,##0.0%_);\(#,##0.0&quot;%)&quot;"/>
    <numFmt numFmtId="263" formatCode="#,##0.0,,_);\(#,##0.0,,\);\-_)"/>
    <numFmt numFmtId="264" formatCode="#,##0_);\(#,##0\);\-_)"/>
    <numFmt numFmtId="265" formatCode="_-* #,##0.000000_-;\-* #,##0.000000_-;_-* \-??_-;_-@_-"/>
    <numFmt numFmtId="266" formatCode="#,##0.0,_);\(#,##0.0,\);\-_)"/>
    <numFmt numFmtId="267" formatCode="#,##0.00_);\(#,##0.00\);\-_)"/>
    <numFmt numFmtId="268" formatCode="0.0%&quot;NetPPE/sales&quot;"/>
    <numFmt numFmtId="269" formatCode="#,##0&quot; &quot;\ &quot; &quot;;[Red]\(#,##0\)\ &quot; &quot;;&quot;—&quot;&quot; &quot;&quot; &quot;&quot; &quot;&quot; &quot;"/>
    <numFmt numFmtId="270" formatCode="0.0%&quot;NWI/Sls&quot;"/>
    <numFmt numFmtId="271" formatCode="_(\$* #,##0.00_);_(\$* \(#,##0.00\);_(\$* \-??_);_(@_)"/>
    <numFmt numFmtId="272" formatCode="mmmm\ dd\,\ yyyy"/>
    <numFmt numFmtId="273" formatCode="0.000000000"/>
    <numFmt numFmtId="274" formatCode="_(* #,##0_);_(* \(#,##0\);_(* \-_);_(@_)"/>
    <numFmt numFmtId="275" formatCode="0.000000"/>
    <numFmt numFmtId="276" formatCode="0.0%&quot;Sales&quot;"/>
    <numFmt numFmtId="277" formatCode="0.0%_);\(0.0%\)"/>
    <numFmt numFmtId="278" formatCode="mm/dd/yy"/>
    <numFmt numFmtId="279" formatCode="#,##0.0"/>
    <numFmt numFmtId="280" formatCode="#,##0.0\ ;[Red]\-#,##0.0\ "/>
    <numFmt numFmtId="281" formatCode="0.0000000000000"/>
    <numFmt numFmtId="282" formatCode="0.0%;[Red]\(0.0%\);&quot; &quot;"/>
    <numFmt numFmtId="283" formatCode="_-* #,##0.000_-;\-* #,##0.000_-;_-* &quot;-&quot;??_-;_-@_-"/>
    <numFmt numFmtId="284" formatCode="&quot;TFCF: &quot;#,##0_);[Red]&quot;No! &quot;\(#,##0\)"/>
    <numFmt numFmtId="285" formatCode="_(* #,##0,_);[Red]_(* \(#,##0,\);_(* 0_);_(@_)"/>
    <numFmt numFmtId="286" formatCode="_(* #,##0_);[Red]_(* \(#,##0\);_(* 0_);_(@_)"/>
    <numFmt numFmtId="287" formatCode="_-* #,##0\ _B_F_-;\-* #,##0\ _B_F_-;_-* &quot;-&quot;\ _B_F_-;_-@_-"/>
    <numFmt numFmtId="288" formatCode="_-* #,##0.00\ _B_F_-;\-* #,##0.00\ _B_F_-;_-* &quot;-&quot;??\ _B_F_-;_-@_-"/>
    <numFmt numFmtId="289" formatCode="&quot;\&quot;#,##0;[Red]&quot;\&quot;&quot;\&quot;\-#,##0"/>
    <numFmt numFmtId="290" formatCode="&quot;\&quot;#,##0.00;[Red]&quot;\&quot;&quot;\&quot;&quot;\&quot;&quot;\&quot;&quot;\&quot;&quot;\&quot;\-#,##0.00"/>
    <numFmt numFmtId="291" formatCode="&quot;\&quot;#,##0;[Red]&quot;\&quot;\-#,##0"/>
    <numFmt numFmtId="292" formatCode="_-* #,##0\ &quot;BF&quot;_-;\-* #,##0\ &quot;BF&quot;_-;_-* &quot;-&quot;\ &quot;BF&quot;_-;_-@_-"/>
    <numFmt numFmtId="293" formatCode="_-* #,##0.00\ &quot;BF&quot;_-;\-* #,##0.00\ &quot;BF&quot;_-;_-* &quot;-&quot;??\ &quot;BF&quot;_-;_-@_-"/>
    <numFmt numFmtId="294" formatCode="_(&quot;$&quot;* #,##0.00_);_(&quot;$&quot;* \(#,##0.00\);_(&quot;$&quot;* &quot;-&quot;_);_(@_)"/>
  </numFmts>
  <fonts count="303">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vertAlign val="superscript"/>
      <sz val="9"/>
      <name val="Arial"/>
      <family val="2"/>
    </font>
    <font>
      <b/>
      <vertAlign val="superscript"/>
      <sz val="9"/>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u val="singleAccounting"/>
      <sz val="9"/>
      <color indexed="8"/>
      <name val="Arial"/>
      <family val="2"/>
    </font>
    <font>
      <b/>
      <sz val="9"/>
      <color indexed="8"/>
      <name val="Tahoma"/>
      <family val="2"/>
    </font>
    <font>
      <vertAlign val="superscript"/>
      <sz val="8"/>
      <name val="Arial"/>
      <family val="2"/>
    </font>
    <font>
      <sz val="9"/>
      <name val="Calibri"/>
      <family val="2"/>
      <scheme val="minor"/>
    </font>
    <font>
      <sz val="10"/>
      <name val="Arial"/>
      <family val="2"/>
    </font>
    <font>
      <sz val="10"/>
      <name val="Arial"/>
      <family val="2"/>
    </font>
    <font>
      <b/>
      <sz val="10.5"/>
      <name val="Arial"/>
      <family val="2"/>
    </font>
    <font>
      <sz val="10.5"/>
      <name val="Arial"/>
      <family val="2"/>
    </font>
    <font>
      <vertAlign val="superscript"/>
      <sz val="10.5"/>
      <name val="Arial"/>
      <family val="2"/>
    </font>
    <font>
      <sz val="10"/>
      <color rgb="FFFF0000"/>
      <name val="Arial"/>
      <family val="2"/>
    </font>
    <font>
      <sz val="10"/>
      <name val="Arial"/>
      <family val="2"/>
    </font>
    <font>
      <vertAlign val="superscript"/>
      <sz val="10.5"/>
      <color indexed="8"/>
      <name val="Arial"/>
      <family val="2"/>
    </font>
    <font>
      <sz val="9"/>
      <color theme="1" tint="0.499984740745262"/>
      <name val="Arial"/>
      <family val="2"/>
    </font>
    <font>
      <sz val="10"/>
      <color theme="1" tint="0.499984740745262"/>
      <name val="Arial"/>
      <family val="2"/>
    </font>
    <font>
      <b/>
      <sz val="9"/>
      <color theme="1" tint="0.499984740745262"/>
      <name val="Arial"/>
      <family val="2"/>
    </font>
    <font>
      <u val="singleAccounting"/>
      <sz val="9"/>
      <color theme="1" tint="0.499984740745262"/>
      <name val="Arial"/>
      <family val="2"/>
    </font>
    <font>
      <b/>
      <u val="doubleAccounting"/>
      <sz val="9"/>
      <color theme="1" tint="0.499984740745262"/>
      <name val="Arial"/>
      <family val="2"/>
    </font>
    <font>
      <vertAlign val="superscript"/>
      <sz val="9"/>
      <color theme="1"/>
      <name val="Arial"/>
      <family val="2"/>
    </font>
    <font>
      <b/>
      <sz val="10"/>
      <color theme="0" tint="-0.34998626667073579"/>
      <name val="Arial"/>
      <family val="2"/>
    </font>
    <font>
      <sz val="9"/>
      <color theme="0" tint="-0.34998626667073579"/>
      <name val="Arial"/>
      <family val="2"/>
    </font>
    <font>
      <sz val="10"/>
      <color theme="0" tint="-0.34998626667073579"/>
      <name val="Arial"/>
      <family val="2"/>
    </font>
    <font>
      <b/>
      <sz val="9"/>
      <color theme="0" tint="-0.34998626667073579"/>
      <name val="Arial"/>
      <family val="2"/>
    </font>
    <font>
      <u val="singleAccounting"/>
      <sz val="9"/>
      <color theme="0" tint="-0.34998626667073579"/>
      <name val="Arial"/>
      <family val="2"/>
    </font>
    <font>
      <b/>
      <u val="doubleAccounting"/>
      <sz val="9"/>
      <color theme="0" tint="-0.34998626667073579"/>
      <name val="Arial"/>
      <family val="2"/>
    </font>
    <font>
      <b/>
      <i/>
      <sz val="9"/>
      <color theme="0" tint="-0.34998626667073579"/>
      <name val="Arial"/>
      <family val="2"/>
    </font>
    <font>
      <sz val="11"/>
      <color theme="0" tint="-0.34998626667073579"/>
      <name val="Calibri"/>
      <family val="2"/>
    </font>
    <font>
      <b/>
      <sz val="11"/>
      <color theme="0" tint="-0.34998626667073579"/>
      <name val="Calibri"/>
      <family val="2"/>
    </font>
    <font>
      <b/>
      <vertAlign val="superscript"/>
      <sz val="9"/>
      <color theme="0" tint="-0.34998626667073579"/>
      <name val="Arial"/>
      <family val="2"/>
    </font>
    <font>
      <vertAlign val="superscript"/>
      <sz val="9"/>
      <color theme="0" tint="-0.34998626667073579"/>
      <name val="Arial"/>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82">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right/>
      <top/>
      <bottom style="medium">
        <color rgb="FF000000"/>
      </bottom>
      <diagonal/>
    </border>
    <border>
      <left/>
      <right/>
      <top style="medium">
        <color rgb="FF000000"/>
      </top>
      <bottom style="medium">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style="medium">
        <color indexed="64"/>
      </right>
      <top style="medium">
        <color indexed="64"/>
      </top>
      <bottom style="thin">
        <color indexed="64"/>
      </bottom>
      <diagonal/>
    </border>
  </borders>
  <cellStyleXfs count="4383">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69" fontId="1" fillId="0" borderId="0"/>
    <xf numFmtId="170" fontId="40" fillId="0" borderId="0">
      <alignment horizontal="right"/>
    </xf>
    <xf numFmtId="0" fontId="4" fillId="0" borderId="0"/>
    <xf numFmtId="0" fontId="41" fillId="0" borderId="0"/>
    <xf numFmtId="0" fontId="4" fillId="0" borderId="0">
      <alignment vertical="top"/>
    </xf>
    <xf numFmtId="0" fontId="42" fillId="0" borderId="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4" fontId="42" fillId="0" borderId="0" applyFont="0" applyFill="0" applyBorder="0" applyAlignment="0" applyProtection="0"/>
    <xf numFmtId="0" fontId="4" fillId="0" borderId="0"/>
    <xf numFmtId="175" fontId="36" fillId="0" borderId="0"/>
    <xf numFmtId="176" fontId="4" fillId="0" borderId="0" applyFont="0" applyFill="0" applyBorder="0" applyAlignment="0" applyProtection="0"/>
    <xf numFmtId="166" fontId="43" fillId="0" borderId="0" applyFont="0" applyFill="0" applyBorder="0" applyAlignment="0" applyProtection="0"/>
    <xf numFmtId="177" fontId="4" fillId="0" borderId="0" applyFont="0" applyFill="0" applyBorder="0" applyAlignment="0" applyProtection="0"/>
    <xf numFmtId="178"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4" fillId="0" borderId="0" applyFont="0" applyFill="0" applyBorder="0" applyAlignment="0" applyProtection="0"/>
    <xf numFmtId="0" fontId="1"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79" fontId="4" fillId="0" borderId="0" applyFont="0" applyFill="0" applyBorder="0" applyAlignment="0" applyProtection="0"/>
    <xf numFmtId="180" fontId="43" fillId="0" borderId="0" applyFont="0" applyFill="0" applyBorder="0" applyAlignment="0" applyProtection="0"/>
    <xf numFmtId="179"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 fillId="0" borderId="0" applyFont="0" applyFill="0" applyBorder="0" applyAlignment="0" applyProtection="0"/>
    <xf numFmtId="0" fontId="1"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43"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4" fontId="43"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1" fontId="43" fillId="0" borderId="0" applyFont="0" applyFill="0" applyBorder="0" applyAlignment="0" applyProtection="0"/>
    <xf numFmtId="182" fontId="4" fillId="0" borderId="0" applyFont="0" applyFill="0" applyBorder="0" applyAlignment="0" applyProtection="0"/>
    <xf numFmtId="181"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43" fillId="0" borderId="0" applyFont="0" applyFill="0" applyBorder="0" applyAlignment="0" applyProtection="0"/>
    <xf numFmtId="183" fontId="4" fillId="0" borderId="0" applyFont="0" applyFill="0" applyBorder="0" applyAlignment="0" applyProtection="0"/>
    <xf numFmtId="184" fontId="43"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 fillId="0" borderId="0" applyFont="0" applyFill="0" applyBorder="0" applyAlignment="0" applyProtection="0"/>
    <xf numFmtId="187" fontId="4" fillId="0" borderId="0" applyFont="0" applyFill="0" applyBorder="0" applyAlignment="0" applyProtection="0"/>
    <xf numFmtId="188" fontId="43" fillId="0" borderId="0" applyFont="0" applyFill="0" applyBorder="0" applyAlignment="0" applyProtection="0"/>
    <xf numFmtId="181"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7" fontId="4" fillId="0" borderId="0" applyFont="0" applyFill="0" applyBorder="0" applyAlignment="0" applyProtection="0"/>
    <xf numFmtId="188" fontId="43" fillId="0" borderId="0" applyFont="0" applyFill="0" applyBorder="0" applyAlignment="0" applyProtection="0"/>
    <xf numFmtId="187" fontId="4" fillId="0" borderId="0" applyFont="0" applyFill="0" applyBorder="0" applyAlignment="0" applyProtection="0"/>
    <xf numFmtId="188" fontId="43" fillId="0" borderId="0" applyFont="0" applyFill="0" applyBorder="0" applyAlignment="0" applyProtection="0"/>
    <xf numFmtId="181"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9" fontId="4" fillId="0" borderId="0" applyFont="0" applyFill="0" applyBorder="0" applyAlignment="0" applyProtection="0"/>
    <xf numFmtId="190"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4" fillId="0" borderId="0" applyFont="0" applyFill="0" applyBorder="0" applyAlignment="0" applyProtection="0"/>
    <xf numFmtId="192" fontId="4" fillId="0" borderId="0" applyFont="0" applyFill="0" applyBorder="0" applyAlignment="0" applyProtection="0"/>
    <xf numFmtId="0" fontId="1"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43"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4" fontId="43" fillId="0" borderId="0" applyFont="0" applyFill="0" applyBorder="0" applyAlignment="0" applyProtection="0"/>
    <xf numFmtId="193" fontId="4" fillId="0" borderId="0" applyFont="0" applyFill="0" applyBorder="0" applyAlignment="0" applyProtection="0"/>
    <xf numFmtId="194" fontId="43" fillId="0" borderId="0" applyFont="0" applyFill="0" applyBorder="0" applyAlignment="0" applyProtection="0"/>
    <xf numFmtId="192" fontId="4"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Alignment="0" applyProtection="0"/>
    <xf numFmtId="0" fontId="1"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Protection="0">
      <alignment horizontal="right"/>
    </xf>
    <xf numFmtId="197" fontId="43"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3" fillId="0" borderId="0" applyFont="0" applyFill="0" applyBorder="0" applyAlignment="0" applyProtection="0"/>
    <xf numFmtId="198" fontId="4" fillId="0" borderId="0" applyFont="0" applyFill="0" applyBorder="0" applyAlignment="0" applyProtection="0"/>
    <xf numFmtId="195" fontId="4" fillId="0" borderId="0" applyFont="0" applyFill="0" applyBorder="0" applyProtection="0">
      <alignment horizontal="right"/>
    </xf>
    <xf numFmtId="195" fontId="4" fillId="0" borderId="0" applyFont="0" applyFill="0" applyBorder="0" applyProtection="0">
      <alignment horizontal="right"/>
    </xf>
    <xf numFmtId="197" fontId="43" fillId="0" borderId="0" applyFont="0" applyFill="0" applyBorder="0" applyProtection="0">
      <alignment horizontal="right"/>
    </xf>
    <xf numFmtId="195" fontId="4" fillId="0" borderId="0" applyFont="0" applyFill="0" applyBorder="0" applyProtection="0">
      <alignment horizontal="right"/>
    </xf>
    <xf numFmtId="197" fontId="43"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3" fillId="0" borderId="0" applyFont="0" applyFill="0" applyBorder="0" applyAlignment="0" applyProtection="0"/>
    <xf numFmtId="198" fontId="4" fillId="0" borderId="0" applyFont="0" applyFill="0" applyBorder="0" applyAlignment="0" applyProtection="0"/>
    <xf numFmtId="199" fontId="43" fillId="0" borderId="0" applyFont="0" applyFill="0" applyBorder="0" applyAlignment="0" applyProtection="0"/>
    <xf numFmtId="196" fontId="4" fillId="0" borderId="0" applyFont="0" applyFill="0" applyBorder="0" applyAlignment="0" applyProtection="0"/>
    <xf numFmtId="192"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200"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1" fontId="43" fillId="0" borderId="0" applyFont="0" applyFill="0" applyBorder="0" applyAlignment="0" applyProtection="0"/>
    <xf numFmtId="176" fontId="4" fillId="0" borderId="0" applyFont="0" applyFill="0" applyBorder="0" applyAlignment="0" applyProtection="0"/>
    <xf numFmtId="202" fontId="4" fillId="0" borderId="0" applyFont="0" applyFill="0" applyBorder="0" applyAlignment="0" applyProtection="0"/>
    <xf numFmtId="177" fontId="4" fillId="0" borderId="0" applyFont="0" applyFill="0" applyBorder="0" applyAlignment="0" applyProtection="0"/>
    <xf numFmtId="0" fontId="1" fillId="0" borderId="0" applyFont="0" applyFill="0" applyBorder="0" applyAlignment="0" applyProtection="0"/>
    <xf numFmtId="203" fontId="43" fillId="0" borderId="0" applyFont="0" applyFill="0" applyBorder="0" applyAlignment="0" applyProtection="0"/>
    <xf numFmtId="177"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6" fillId="0" borderId="19" applyNumberFormat="0" applyFill="0" applyAlignment="0" applyProtection="0"/>
    <xf numFmtId="0" fontId="16" fillId="0" borderId="20"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20" applyNumberFormat="0" applyFill="0" applyAlignment="0" applyProtection="0"/>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 fillId="0" borderId="22"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4" fillId="0" borderId="0" applyFont="0" applyFill="0" applyBorder="0" applyAlignment="0" applyProtection="0"/>
    <xf numFmtId="174" fontId="4" fillId="0" borderId="0" applyFont="0" applyFill="0" applyBorder="0" applyAlignment="0" applyProtection="0"/>
    <xf numFmtId="0" fontId="48" fillId="0" borderId="0"/>
    <xf numFmtId="0" fontId="49" fillId="0" borderId="0"/>
    <xf numFmtId="0" fontId="41" fillId="0" borderId="0"/>
    <xf numFmtId="205"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6" fontId="8" fillId="19" borderId="23">
      <alignment horizontal="center"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207" fontId="57" fillId="2" borderId="24"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25"/>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26">
      <alignment horizontal="center"/>
    </xf>
    <xf numFmtId="0" fontId="9" fillId="0" borderId="2" applyNumberFormat="0" applyFont="0" applyAlignment="0" applyProtection="0"/>
    <xf numFmtId="0" fontId="63" fillId="52" borderId="27">
      <alignment horizontal="center" vertical="center"/>
    </xf>
    <xf numFmtId="0" fontId="63" fillId="52" borderId="28">
      <alignment horizontal="center"/>
    </xf>
    <xf numFmtId="167" fontId="64" fillId="20" borderId="29">
      <alignment horizontal="center" vertical="center" wrapText="1"/>
    </xf>
    <xf numFmtId="0" fontId="65" fillId="0" borderId="0">
      <alignment vertical="center"/>
    </xf>
    <xf numFmtId="167" fontId="66" fillId="20" borderId="29">
      <alignment horizontal="left" vertical="center" wrapText="1"/>
    </xf>
    <xf numFmtId="0" fontId="67" fillId="20" borderId="0">
      <alignment horizontal="center"/>
    </xf>
    <xf numFmtId="167" fontId="68" fillId="20" borderId="29">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8" fontId="70" fillId="0" borderId="3" applyAlignment="0" applyProtection="0"/>
    <xf numFmtId="0" fontId="35" fillId="0" borderId="2" applyNumberFormat="0" applyFont="0" applyFill="0" applyAlignment="0" applyProtection="0"/>
    <xf numFmtId="0" fontId="35" fillId="0" borderId="30" applyNumberFormat="0" applyFont="0" applyFill="0" applyAlignment="0" applyProtection="0"/>
    <xf numFmtId="0" fontId="71" fillId="0" borderId="0" applyFont="0" applyFill="0" applyBorder="0" applyAlignment="0" applyProtection="0"/>
    <xf numFmtId="209" fontId="72" fillId="0" borderId="0" applyFill="0" applyBorder="0" applyAlignment="0"/>
    <xf numFmtId="209" fontId="72" fillId="0" borderId="0" applyFill="0" applyBorder="0" applyAlignment="0"/>
    <xf numFmtId="210" fontId="4" fillId="0" borderId="0" applyFill="0" applyBorder="0" applyAlignment="0"/>
    <xf numFmtId="211" fontId="10" fillId="0" borderId="0" applyFill="0" applyBorder="0" applyAlignment="0"/>
    <xf numFmtId="0" fontId="4" fillId="0" borderId="0" applyFill="0" applyBorder="0" applyAlignment="0"/>
    <xf numFmtId="212" fontId="10" fillId="0" borderId="0" applyFill="0" applyBorder="0" applyAlignment="0"/>
    <xf numFmtId="213" fontId="4" fillId="0" borderId="0" applyFill="0" applyBorder="0" applyAlignment="0"/>
    <xf numFmtId="214" fontId="10" fillId="0" borderId="0" applyFill="0" applyBorder="0" applyAlignment="0"/>
    <xf numFmtId="201" fontId="73" fillId="0" borderId="0" applyFill="0" applyBorder="0" applyAlignment="0"/>
    <xf numFmtId="215"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74" fillId="0" borderId="31" applyNumberFormat="0" applyAlignment="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34" fillId="56" borderId="6"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9" fontId="3" fillId="0" borderId="0" applyFill="0" applyBorder="0" applyProtection="0">
      <alignment horizontal="center" vertical="center"/>
    </xf>
    <xf numFmtId="219"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0" fillId="58" borderId="8"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16" fontId="4" fillId="0" borderId="0" applyFont="0" applyFill="0" applyBorder="0" applyAlignment="0" applyProtection="0"/>
    <xf numFmtId="217"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12" fillId="0" borderId="0" applyFont="0" applyFill="0" applyBorder="0" applyAlignment="0" applyProtection="0"/>
    <xf numFmtId="221"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2"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223"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10" fontId="4" fillId="0" borderId="0" applyFont="0" applyFill="0" applyBorder="0" applyAlignment="0" applyProtection="0"/>
    <xf numFmtId="211" fontId="10" fillId="0" borderId="0" applyFont="0" applyFill="0" applyBorder="0" applyAlignment="0" applyProtection="0"/>
    <xf numFmtId="199" fontId="36" fillId="0" borderId="0"/>
    <xf numFmtId="8" fontId="89" fillId="0" borderId="34">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4" fontId="90" fillId="0" borderId="0" applyFont="0" applyFill="0" applyBorder="0" applyAlignment="0" applyProtection="0"/>
    <xf numFmtId="225" fontId="10" fillId="0" borderId="0" applyFont="0" applyFill="0" applyBorder="0" applyAlignment="0" applyProtection="0"/>
    <xf numFmtId="226" fontId="8" fillId="0" borderId="0"/>
    <xf numFmtId="49" fontId="91" fillId="61" borderId="0">
      <alignment vertical="center"/>
    </xf>
    <xf numFmtId="227"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35">
      <alignment horizontal="center" vertical="center"/>
    </xf>
    <xf numFmtId="0" fontId="4" fillId="0" borderId="0" applyFont="0" applyFill="0" applyBorder="0" applyAlignment="0" applyProtection="0"/>
    <xf numFmtId="228" fontId="4" fillId="0" borderId="36" applyFont="0" applyFill="0" applyAlignment="0" applyProtection="0"/>
    <xf numFmtId="229" fontId="4" fillId="0" borderId="0" applyFont="0" applyFill="0" applyAlignment="0" applyProtection="0"/>
    <xf numFmtId="230" fontId="4" fillId="0" borderId="22"/>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1" fontId="94" fillId="0" borderId="0" applyFill="0" applyBorder="0">
      <alignment horizontal="right"/>
    </xf>
    <xf numFmtId="0" fontId="69" fillId="0" borderId="37">
      <alignment horizontal="center" vertical="center"/>
    </xf>
    <xf numFmtId="0" fontId="69" fillId="0" borderId="37"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2" fontId="36" fillId="62" borderId="0">
      <alignment horizontal="right"/>
    </xf>
    <xf numFmtId="0" fontId="1" fillId="0" borderId="0"/>
    <xf numFmtId="233" fontId="4" fillId="0" borderId="38">
      <alignment vertical="center"/>
    </xf>
    <xf numFmtId="15" fontId="97" fillId="63" borderId="0" applyNumberFormat="0" applyFont="0" applyBorder="0" applyAlignment="0" applyProtection="0"/>
    <xf numFmtId="3" fontId="88" fillId="0" borderId="39"/>
    <xf numFmtId="234" fontId="4" fillId="0" borderId="0" applyFont="0" applyFill="0" applyAlignment="0" applyProtection="0"/>
    <xf numFmtId="235" fontId="4" fillId="0" borderId="0" applyFont="0" applyFill="0" applyAlignment="0" applyProtection="0"/>
    <xf numFmtId="165" fontId="36" fillId="2" borderId="0"/>
    <xf numFmtId="165" fontId="94" fillId="2" borderId="0"/>
    <xf numFmtId="0" fontId="98" fillId="0" borderId="0"/>
    <xf numFmtId="236" fontId="4" fillId="0" borderId="0"/>
    <xf numFmtId="0" fontId="99" fillId="0" borderId="0"/>
    <xf numFmtId="237" fontId="4" fillId="0" borderId="0"/>
    <xf numFmtId="237" fontId="4" fillId="0" borderId="26"/>
    <xf numFmtId="237" fontId="4" fillId="0" borderId="40"/>
    <xf numFmtId="237" fontId="4" fillId="0" borderId="2"/>
    <xf numFmtId="237" fontId="4" fillId="0" borderId="3"/>
    <xf numFmtId="0" fontId="4" fillId="0" borderId="41"/>
    <xf numFmtId="0" fontId="4" fillId="0" borderId="42" applyNumberFormat="0" applyFont="0" applyFill="0" applyAlignment="0" applyProtection="0"/>
    <xf numFmtId="205" fontId="100" fillId="62" borderId="0">
      <alignment horizontal="right"/>
    </xf>
    <xf numFmtId="197" fontId="101" fillId="0" borderId="0" applyFill="0" applyBorder="0" applyAlignment="0" applyProtection="0"/>
    <xf numFmtId="0" fontId="4" fillId="24" borderId="26"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81" fontId="104" fillId="0" borderId="0"/>
    <xf numFmtId="239" fontId="4" fillId="0" borderId="0" applyFont="0" applyFill="0" applyBorder="0" applyAlignment="0" applyProtection="0"/>
    <xf numFmtId="239" fontId="4" fillId="0" borderId="0" applyFont="0" applyFill="0" applyBorder="0" applyAlignment="0" applyProtection="0"/>
    <xf numFmtId="240" fontId="105" fillId="0" borderId="0" applyFont="0" applyFill="0" applyBorder="0" applyAlignment="0" applyProtection="0"/>
    <xf numFmtId="240" fontId="105" fillId="0" borderId="0" applyFont="0" applyFill="0" applyBorder="0" applyAlignment="0" applyProtection="0"/>
    <xf numFmtId="240" fontId="105"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2" fontId="4" fillId="0" borderId="0" applyFont="0" applyFill="0" applyAlignment="0"/>
    <xf numFmtId="0" fontId="36" fillId="0" borderId="26" applyFont="0" applyFill="0" applyBorder="0" applyAlignment="0" applyProtection="0"/>
    <xf numFmtId="0" fontId="36" fillId="0" borderId="26"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3"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7" fontId="114" fillId="0" borderId="43">
      <alignment vertical="center"/>
    </xf>
    <xf numFmtId="207" fontId="115" fillId="54" borderId="44">
      <alignment horizontal="left" vertical="center" indent="1"/>
    </xf>
    <xf numFmtId="0" fontId="9" fillId="0" borderId="45" applyNumberFormat="0" applyAlignment="0" applyProtection="0">
      <alignment horizontal="left" vertical="center"/>
    </xf>
    <xf numFmtId="0" fontId="9" fillId="0" borderId="5">
      <alignment horizontal="left" vertical="center"/>
    </xf>
    <xf numFmtId="0" fontId="114" fillId="0" borderId="46" applyNumberFormat="0" applyFill="0">
      <alignment horizontal="center" vertical="top"/>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7" fillId="5" borderId="0" applyNumberFormat="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1" fontId="36" fillId="0" borderId="1">
      <alignment horizontal="right" vertical="center"/>
    </xf>
    <xf numFmtId="244" fontId="8" fillId="0" borderId="0">
      <protection locked="0"/>
    </xf>
    <xf numFmtId="245" fontId="9" fillId="0" borderId="0"/>
    <xf numFmtId="244"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54" applyNumberFormat="0" applyFill="0" applyAlignment="0" applyProtection="0"/>
    <xf numFmtId="0" fontId="69" fillId="5" borderId="55">
      <alignment horizontal="left" vertical="center" wrapText="1"/>
    </xf>
    <xf numFmtId="0" fontId="23" fillId="0" borderId="56" applyNumberFormat="0" applyAlignment="0"/>
    <xf numFmtId="0" fontId="133" fillId="0" borderId="0"/>
    <xf numFmtId="9" fontId="134" fillId="0" borderId="25"/>
    <xf numFmtId="0" fontId="134" fillId="0" borderId="25"/>
    <xf numFmtId="10" fontId="134" fillId="0" borderId="25"/>
    <xf numFmtId="0" fontId="134" fillId="0" borderId="25"/>
    <xf numFmtId="4" fontId="134" fillId="0" borderId="25"/>
    <xf numFmtId="10" fontId="36" fillId="8" borderId="26" applyNumberFormat="0" applyBorder="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32" fillId="17" borderId="6"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246"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7" fontId="36" fillId="0" borderId="0"/>
    <xf numFmtId="248"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7" fontId="137" fillId="8" borderId="0" applyNumberFormat="0" applyBorder="0" applyAlignment="0">
      <protection locked="0"/>
    </xf>
    <xf numFmtId="249" fontId="38" fillId="8" borderId="57">
      <alignment horizontal="center"/>
      <protection locked="0"/>
    </xf>
    <xf numFmtId="37" fontId="38" fillId="8" borderId="57">
      <alignment horizontal="right"/>
      <protection locked="0"/>
    </xf>
    <xf numFmtId="9" fontId="138" fillId="8" borderId="57">
      <alignment horizontal="right"/>
      <protection locked="0"/>
    </xf>
    <xf numFmtId="37" fontId="57" fillId="0" borderId="57">
      <alignment horizontal="right"/>
    </xf>
    <xf numFmtId="166" fontId="36" fillId="0" borderId="57">
      <alignment horizontal="right"/>
    </xf>
    <xf numFmtId="0" fontId="139" fillId="0" borderId="0"/>
    <xf numFmtId="250" fontId="4" fillId="0" borderId="0">
      <alignment horizontal="right"/>
    </xf>
    <xf numFmtId="1" fontId="140" fillId="1" borderId="40">
      <protection locked="0"/>
    </xf>
    <xf numFmtId="247"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37" fontId="144" fillId="0" borderId="0" applyNumberFormat="0" applyFill="0" applyBorder="0" applyAlignment="0" applyProtection="0">
      <alignment horizontal="right"/>
    </xf>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246" fontId="36" fillId="59" borderId="0"/>
    <xf numFmtId="0" fontId="91" fillId="54" borderId="0">
      <alignment horizontal="right" vertical="center"/>
    </xf>
    <xf numFmtId="251" fontId="4" fillId="0" borderId="0" applyAlignment="0">
      <alignment horizontal="right"/>
    </xf>
    <xf numFmtId="252" fontId="4" fillId="0" borderId="0" applyFont="0" applyFill="0" applyBorder="0" applyAlignment="0" applyProtection="0"/>
    <xf numFmtId="253" fontId="4" fillId="0" borderId="0" applyFont="0" applyFill="0" applyBorder="0" applyAlignment="0" applyProtection="0"/>
    <xf numFmtId="197" fontId="36" fillId="0" borderId="0" applyFont="0" applyFill="0" applyBorder="0" applyAlignment="0" applyProtection="0"/>
    <xf numFmtId="254" fontId="36" fillId="0" borderId="0" applyFont="0" applyFill="0" applyBorder="0" applyAlignment="0" applyProtection="0"/>
    <xf numFmtId="17" fontId="4" fillId="0" borderId="0" applyFont="0" applyFill="0" applyBorder="0" applyAlignment="0" applyProtection="0"/>
    <xf numFmtId="255" fontId="4" fillId="0" borderId="0" applyFont="0" applyFill="0" applyBorder="0" applyAlignment="0" applyProtection="0"/>
    <xf numFmtId="256" fontId="4" fillId="0" borderId="0" applyFont="0" applyFill="0" applyBorder="0" applyAlignment="0" applyProtection="0"/>
    <xf numFmtId="257" fontId="36" fillId="0" borderId="0" applyFont="0" applyFill="0" applyBorder="0" applyAlignment="0" applyProtection="0"/>
    <xf numFmtId="247" fontId="36" fillId="0" borderId="0" applyFont="0" applyFill="0" applyBorder="0" applyAlignment="0" applyProtection="0"/>
    <xf numFmtId="0" fontId="4" fillId="0" borderId="0"/>
    <xf numFmtId="0" fontId="49" fillId="0" borderId="59"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8"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27">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9" fontId="4" fillId="0" borderId="0"/>
    <xf numFmtId="0" fontId="154" fillId="20" borderId="0">
      <alignment horizontal="left" indent="1"/>
    </xf>
    <xf numFmtId="0" fontId="39" fillId="0" borderId="0"/>
    <xf numFmtId="260"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26" applyFont="0" applyFill="0" applyBorder="0" applyAlignment="0" applyProtection="0"/>
    <xf numFmtId="261" fontId="4" fillId="0" borderId="0" applyFont="0" applyFill="0" applyAlignment="0"/>
    <xf numFmtId="235" fontId="4" fillId="0" borderId="0" applyFont="0" applyFill="0" applyAlignment="0"/>
    <xf numFmtId="262"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20">
      <alignment horizontal="left" vertical="center" indent="2"/>
    </xf>
    <xf numFmtId="0" fontId="4" fillId="0" borderId="0"/>
    <xf numFmtId="0" fontId="4" fillId="0" borderId="0"/>
    <xf numFmtId="219" fontId="72" fillId="0" borderId="0"/>
    <xf numFmtId="0" fontId="4" fillId="0" borderId="0"/>
    <xf numFmtId="0" fontId="4" fillId="0" borderId="0"/>
    <xf numFmtId="0" fontId="4" fillId="0" borderId="0"/>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219" fontId="7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9" fontId="4" fillId="0" borderId="0"/>
    <xf numFmtId="0" fontId="4" fillId="0" borderId="0"/>
    <xf numFmtId="0" fontId="4" fillId="0" borderId="0"/>
    <xf numFmtId="0" fontId="4" fillId="0" borderId="0"/>
    <xf numFmtId="0" fontId="4" fillId="0" borderId="0"/>
    <xf numFmtId="219"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3" fontId="72" fillId="0" borderId="0" applyFont="0" applyFill="0" applyBorder="0" applyAlignment="0" applyProtection="0"/>
    <xf numFmtId="264" fontId="72" fillId="0" borderId="0" applyFont="0" applyFill="0" applyBorder="0" applyAlignment="0" applyProtection="0"/>
    <xf numFmtId="265" fontId="4" fillId="0" borderId="0" applyFont="0" applyFill="0" applyAlignment="0" applyProtection="0"/>
    <xf numFmtId="266" fontId="72" fillId="0" borderId="0" applyFont="0" applyFill="0" applyBorder="0" applyAlignment="0" applyProtection="0"/>
    <xf numFmtId="267" fontId="72" fillId="0" borderId="0" applyFont="0" applyFill="0" applyBorder="0" applyAlignment="0" applyProtection="0"/>
    <xf numFmtId="0" fontId="156" fillId="0" borderId="0"/>
    <xf numFmtId="0" fontId="8" fillId="20" borderId="5"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3">
      <protection locked="0"/>
    </xf>
    <xf numFmtId="0" fontId="4" fillId="0" borderId="3">
      <protection locked="0"/>
    </xf>
    <xf numFmtId="0" fontId="4" fillId="0" borderId="4">
      <protection locked="0"/>
    </xf>
    <xf numFmtId="0" fontId="4" fillId="0" borderId="1"/>
    <xf numFmtId="37" fontId="159" fillId="0" borderId="0" applyNumberFormat="0" applyFont="0" applyFill="0" applyBorder="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50" fillId="8" borderId="9"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60" fillId="0" borderId="61"/>
    <xf numFmtId="268" fontId="36" fillId="0" borderId="0" applyFont="0" applyFill="0" applyBorder="0" applyAlignment="0" applyProtection="0"/>
    <xf numFmtId="37" fontId="4" fillId="0" borderId="0"/>
    <xf numFmtId="269" fontId="161" fillId="0" borderId="0" applyFill="0" applyBorder="0" applyAlignment="0" applyProtection="0"/>
    <xf numFmtId="0" fontId="4" fillId="0" borderId="0"/>
    <xf numFmtId="0" fontId="4" fillId="0" borderId="0"/>
    <xf numFmtId="37" fontId="4" fillId="0" borderId="3"/>
    <xf numFmtId="0" fontId="162" fillId="0" borderId="0"/>
    <xf numFmtId="270"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62">
      <alignment horizontal="center" vertical="top" wrapText="1"/>
      <protection locked="0"/>
    </xf>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33" fillId="56" borderId="7"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40" fontId="165" fillId="2" borderId="0">
      <alignment horizontal="right"/>
    </xf>
    <xf numFmtId="0" fontId="166" fillId="69" borderId="0">
      <alignment horizontal="center"/>
    </xf>
    <xf numFmtId="0" fontId="167" fillId="2" borderId="14"/>
    <xf numFmtId="0" fontId="168" fillId="2" borderId="0" applyBorder="0">
      <alignment horizontal="centerContinuous"/>
    </xf>
    <xf numFmtId="0" fontId="169" fillId="70" borderId="0" applyBorder="0">
      <alignment horizontal="centerContinuous"/>
    </xf>
    <xf numFmtId="3" fontId="8" fillId="13" borderId="26"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1" fontId="73" fillId="0" borderId="0" applyFont="0" applyFill="0" applyBorder="0" applyAlignment="0" applyProtection="0"/>
    <xf numFmtId="271" fontId="4" fillId="0" borderId="0" applyFont="0" applyFill="0" applyAlignment="0"/>
    <xf numFmtId="272" fontId="4" fillId="0" borderId="0" applyFont="0" applyFill="0" applyBorder="0" applyAlignment="0" applyProtection="0"/>
    <xf numFmtId="273" fontId="10" fillId="0" borderId="0" applyFont="0" applyFill="0" applyBorder="0" applyAlignment="0" applyProtection="0"/>
    <xf numFmtId="274" fontId="4" fillId="0" borderId="0" applyFont="0" applyFill="0" applyAlignment="0"/>
    <xf numFmtId="10" fontId="4" fillId="0" borderId="0" applyFont="0" applyFill="0" applyBorder="0" applyAlignment="0" applyProtection="0"/>
    <xf numFmtId="3" fontId="88" fillId="0" borderId="0"/>
    <xf numFmtId="275"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37">
      <alignment horizontal="center" vertical="center"/>
    </xf>
    <xf numFmtId="276"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7" fontId="4" fillId="0" borderId="0" applyFont="0" applyFill="0" applyBorder="0" applyAlignment="0" applyProtection="0"/>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176" fillId="0" borderId="0" applyNumberFormat="0" applyFill="0" applyBorder="0" applyAlignment="0" applyProtection="0"/>
    <xf numFmtId="5" fontId="177" fillId="0" borderId="0"/>
    <xf numFmtId="208"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39"/>
    <xf numFmtId="9" fontId="180" fillId="0" borderId="39"/>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7" fontId="181" fillId="0" borderId="0" applyNumberFormat="0" applyFill="0" applyBorder="0" applyAlignment="0" applyProtection="0">
      <alignment horizontal="left"/>
    </xf>
    <xf numFmtId="0" fontId="27" fillId="0" borderId="15"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8" fontId="185" fillId="0" borderId="0" applyNumberFormat="0" applyFill="0" applyBorder="0" applyAlignment="0" applyProtection="0">
      <alignment horizontal="left"/>
    </xf>
    <xf numFmtId="278"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8" fontId="4" fillId="0" borderId="0"/>
    <xf numFmtId="41" fontId="82" fillId="59" borderId="0">
      <alignment horizontal="right"/>
    </xf>
    <xf numFmtId="0" fontId="81" fillId="0" borderId="0" applyNumberFormat="0" applyFill="0" applyBorder="0" applyAlignment="0" applyProtection="0">
      <alignment vertical="top"/>
    </xf>
    <xf numFmtId="0" fontId="189" fillId="20" borderId="31" applyNumberFormat="0" applyAlignment="0">
      <protection locked="0"/>
    </xf>
    <xf numFmtId="0" fontId="190" fillId="0" borderId="64">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5" applyNumberFormat="0" applyFont="0" applyAlignment="0">
      <alignment horizontal="center"/>
    </xf>
    <xf numFmtId="1" fontId="4" fillId="0" borderId="0"/>
    <xf numFmtId="0" fontId="193" fillId="0" borderId="65">
      <alignment horizontal="center" vertical="center"/>
    </xf>
    <xf numFmtId="205" fontId="20" fillId="62" borderId="0">
      <alignment horizontal="right"/>
    </xf>
    <xf numFmtId="197"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9" fontId="161" fillId="0" borderId="0"/>
    <xf numFmtId="0" fontId="195" fillId="0" borderId="66"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67" applyBorder="0"/>
    <xf numFmtId="37" fontId="36" fillId="0" borderId="67" applyBorder="0"/>
    <xf numFmtId="37" fontId="94" fillId="0" borderId="67" applyBorder="0"/>
    <xf numFmtId="37" fontId="4" fillId="0" borderId="67" applyBorder="0"/>
    <xf numFmtId="37" fontId="78" fillId="0" borderId="67" applyBorder="0"/>
    <xf numFmtId="37" fontId="196" fillId="69" borderId="68"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80" fontId="4" fillId="0" borderId="26" applyFont="0" applyFill="0" applyBorder="0" applyAlignment="0" applyProtection="0">
      <protection locked="0" hidden="1"/>
    </xf>
    <xf numFmtId="0" fontId="69" fillId="0" borderId="55">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8" fontId="49" fillId="0" borderId="0" applyFill="0" applyBorder="0" applyAlignment="0"/>
    <xf numFmtId="281" fontId="10" fillId="0" borderId="0" applyFill="0" applyBorder="0" applyAlignment="0"/>
    <xf numFmtId="282" fontId="4" fillId="0" borderId="0" applyFill="0" applyBorder="0" applyAlignment="0"/>
    <xf numFmtId="283"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4" fontId="208" fillId="0" borderId="0" applyFill="0" applyBorder="0" applyAlignment="0" applyProtection="0">
      <alignment horizontal="right"/>
    </xf>
    <xf numFmtId="285"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55">
      <alignment horizontal="center" wrapText="1"/>
    </xf>
    <xf numFmtId="0" fontId="69" fillId="17" borderId="55">
      <alignment horizontal="left" vertical="top" wrapText="1"/>
    </xf>
    <xf numFmtId="0" fontId="69" fillId="8" borderId="65">
      <alignment horizontal="left" vertical="center" wrapText="1" indent="1"/>
    </xf>
    <xf numFmtId="0" fontId="214" fillId="0" borderId="0">
      <alignment horizontal="right"/>
    </xf>
    <xf numFmtId="0" fontId="23" fillId="0" borderId="0" applyNumberFormat="0" applyBorder="0" applyAlignment="0"/>
    <xf numFmtId="286" fontId="4" fillId="0" borderId="3" applyNumberFormat="0" applyFont="0" applyFill="0" applyAlignment="0" applyProtection="0"/>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215" fillId="0" borderId="10"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15" fontId="216" fillId="17" borderId="72">
      <alignment horizontal="center" vertical="center"/>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54" applyProtection="0"/>
    <xf numFmtId="41" fontId="219" fillId="2" borderId="0">
      <alignment horizontal="center"/>
    </xf>
    <xf numFmtId="0" fontId="73" fillId="0" borderId="73"/>
    <xf numFmtId="278" fontId="36" fillId="0" borderId="0">
      <alignment horizontal="center"/>
    </xf>
    <xf numFmtId="249" fontId="36" fillId="0" borderId="57">
      <alignment horizontal="center"/>
    </xf>
    <xf numFmtId="37" fontId="36" fillId="0" borderId="57">
      <alignment horizontal="right"/>
    </xf>
    <xf numFmtId="9" fontId="57" fillId="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41" fontId="220" fillId="0" borderId="0" applyNumberFormat="0" applyAlignment="0">
      <alignment horizontal="right"/>
    </xf>
    <xf numFmtId="37" fontId="94" fillId="20" borderId="57">
      <alignment horizontal="right"/>
    </xf>
    <xf numFmtId="37" fontId="221" fillId="20" borderId="57">
      <alignment horizontal="right"/>
    </xf>
    <xf numFmtId="37" fontId="36" fillId="20" borderId="57">
      <alignment horizontal="right"/>
    </xf>
    <xf numFmtId="9" fontId="57" fillId="20" borderId="57">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26" applyNumberFormat="0" applyFont="0" applyBorder="0" applyAlignment="0" applyProtection="0">
      <protection locked="0"/>
    </xf>
    <xf numFmtId="190" fontId="1" fillId="0" borderId="0"/>
    <xf numFmtId="0" fontId="35" fillId="0" borderId="0" applyFont="0" applyFill="0" applyBorder="0" applyProtection="0">
      <alignment horizontal="right"/>
    </xf>
    <xf numFmtId="0" fontId="36" fillId="5" borderId="0"/>
    <xf numFmtId="197"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60" applyNumberFormat="0" applyFont="0" applyAlignment="0" applyProtection="0">
      <alignment vertical="center"/>
    </xf>
    <xf numFmtId="287" fontId="4" fillId="0" borderId="0" applyFont="0" applyFill="0" applyBorder="0" applyAlignment="0" applyProtection="0"/>
    <xf numFmtId="288" fontId="4" fillId="0" borderId="0" applyFont="0" applyFill="0" applyBorder="0" applyAlignment="0" applyProtection="0"/>
    <xf numFmtId="0" fontId="229" fillId="0" borderId="71" applyNumberFormat="0" applyFill="0" applyAlignment="0" applyProtection="0">
      <alignment vertical="center"/>
    </xf>
    <xf numFmtId="289" fontId="4" fillId="0" borderId="0" applyFont="0" applyFill="0" applyBorder="0" applyAlignment="0" applyProtection="0"/>
    <xf numFmtId="290" fontId="4" fillId="0" borderId="0" applyFont="0" applyFill="0" applyBorder="0" applyAlignment="0" applyProtection="0"/>
    <xf numFmtId="0" fontId="225" fillId="0" borderId="0" applyFont="0" applyFill="0" applyBorder="0" applyAlignment="0" applyProtection="0"/>
    <xf numFmtId="291"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49" applyNumberFormat="0" applyFill="0" applyAlignment="0" applyProtection="0">
      <alignment vertical="center"/>
    </xf>
    <xf numFmtId="0" fontId="237" fillId="0" borderId="51" applyNumberFormat="0" applyFill="0" applyAlignment="0" applyProtection="0">
      <alignment vertical="center"/>
    </xf>
    <xf numFmtId="0" fontId="238" fillId="0" borderId="53" applyNumberFormat="0" applyFill="0" applyAlignment="0" applyProtection="0">
      <alignment vertical="center"/>
    </xf>
    <xf numFmtId="0" fontId="238" fillId="0" borderId="0" applyNumberFormat="0" applyFill="0" applyBorder="0" applyAlignment="0" applyProtection="0">
      <alignment vertical="center"/>
    </xf>
    <xf numFmtId="0" fontId="239" fillId="45" borderId="33" applyNumberFormat="0" applyAlignment="0" applyProtection="0">
      <alignment vertical="center"/>
    </xf>
    <xf numFmtId="0" fontId="240" fillId="0" borderId="0" applyNumberFormat="0" applyFill="0" applyBorder="0" applyAlignment="0" applyProtection="0">
      <alignment vertical="center"/>
    </xf>
    <xf numFmtId="0" fontId="241" fillId="0" borderId="49" applyNumberFormat="0" applyFill="0" applyAlignment="0" applyProtection="0">
      <alignment vertical="center"/>
    </xf>
    <xf numFmtId="0" fontId="242" fillId="0" borderId="51" applyNumberFormat="0" applyFill="0" applyAlignment="0" applyProtection="0">
      <alignment vertical="center"/>
    </xf>
    <xf numFmtId="0" fontId="243" fillId="0" borderId="53" applyNumberFormat="0" applyFill="0" applyAlignment="0" applyProtection="0">
      <alignment vertical="center"/>
    </xf>
    <xf numFmtId="0" fontId="243" fillId="0" borderId="0" applyNumberFormat="0" applyFill="0" applyBorder="0" applyAlignment="0" applyProtection="0">
      <alignment vertical="center"/>
    </xf>
    <xf numFmtId="0" fontId="244" fillId="45" borderId="33" applyNumberFormat="0" applyAlignment="0" applyProtection="0">
      <alignment vertical="center"/>
    </xf>
    <xf numFmtId="0" fontId="245" fillId="0" borderId="71" applyNumberFormat="0" applyFill="0" applyAlignment="0" applyProtection="0">
      <alignment vertical="center"/>
    </xf>
    <xf numFmtId="0" fontId="4" fillId="8" borderId="60" applyNumberFormat="0" applyFont="0" applyAlignment="0" applyProtection="0">
      <alignment vertical="center"/>
    </xf>
    <xf numFmtId="0" fontId="246" fillId="0" borderId="0" applyNumberFormat="0" applyFill="0" applyBorder="0" applyAlignment="0" applyProtection="0">
      <alignment vertical="center"/>
    </xf>
    <xf numFmtId="0" fontId="247" fillId="20" borderId="32"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32" applyNumberFormat="0" applyAlignment="0" applyProtection="0">
      <alignment vertical="center"/>
    </xf>
    <xf numFmtId="292" fontId="4" fillId="0" borderId="0" applyFont="0" applyFill="0" applyBorder="0" applyAlignment="0" applyProtection="0"/>
    <xf numFmtId="293"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32" applyNumberFormat="0" applyAlignment="0" applyProtection="0">
      <alignment vertical="center"/>
    </xf>
    <xf numFmtId="0" fontId="253" fillId="20" borderId="63" applyNumberFormat="0" applyAlignment="0" applyProtection="0">
      <alignment vertical="center"/>
    </xf>
    <xf numFmtId="0" fontId="254" fillId="17" borderId="32" applyNumberFormat="0" applyAlignment="0" applyProtection="0">
      <alignment vertical="center"/>
    </xf>
    <xf numFmtId="0" fontId="255" fillId="20" borderId="63" applyNumberFormat="0" applyAlignment="0" applyProtection="0">
      <alignment vertical="center"/>
    </xf>
    <xf numFmtId="0" fontId="256" fillId="5" borderId="0" applyNumberFormat="0" applyBorder="0" applyAlignment="0" applyProtection="0">
      <alignment vertical="center"/>
    </xf>
    <xf numFmtId="0" fontId="257" fillId="0" borderId="58" applyNumberFormat="0" applyFill="0" applyAlignment="0" applyProtection="0">
      <alignment vertical="center"/>
    </xf>
    <xf numFmtId="0" fontId="258" fillId="0" borderId="58"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6" applyNumberFormat="0" applyAlignment="0" applyProtection="0"/>
    <xf numFmtId="0" fontId="80" fillId="58" borderId="8" applyNumberFormat="0" applyAlignment="0" applyProtection="0"/>
    <xf numFmtId="0" fontId="265" fillId="0" borderId="0" applyNumberFormat="0" applyFill="0" applyBorder="0" applyAlignment="0" applyProtection="0"/>
    <xf numFmtId="0" fontId="29" fillId="65" borderId="0" applyNumberFormat="0" applyBorder="0" applyAlignment="0" applyProtection="0"/>
    <xf numFmtId="0" fontId="266" fillId="0" borderId="77" applyNumberFormat="0" applyFill="0" applyAlignment="0" applyProtection="0"/>
    <xf numFmtId="0" fontId="267" fillId="0" borderId="78" applyNumberFormat="0" applyFill="0" applyAlignment="0" applyProtection="0"/>
    <xf numFmtId="0" fontId="268" fillId="0" borderId="79" applyNumberFormat="0" applyFill="0" applyAlignment="0" applyProtection="0"/>
    <xf numFmtId="0" fontId="268" fillId="0" borderId="0" applyNumberFormat="0" applyFill="0" applyBorder="0" applyAlignment="0" applyProtection="0"/>
    <xf numFmtId="0" fontId="32" fillId="17" borderId="6" applyNumberFormat="0" applyAlignment="0" applyProtection="0"/>
    <xf numFmtId="0" fontId="269" fillId="0" borderId="80" applyNumberFormat="0" applyFill="0" applyAlignment="0" applyProtection="0"/>
    <xf numFmtId="0" fontId="31" fillId="67" borderId="0" applyNumberFormat="0" applyBorder="0" applyAlignment="0" applyProtection="0"/>
    <xf numFmtId="0" fontId="50" fillId="8" borderId="9" applyNumberFormat="0" applyFont="0" applyAlignment="0" applyProtection="0"/>
    <xf numFmtId="0" fontId="33" fillId="56" borderId="7" applyNumberFormat="0" applyAlignment="0" applyProtection="0"/>
    <xf numFmtId="0" fontId="211" fillId="0" borderId="0" applyNumberFormat="0" applyFill="0" applyBorder="0" applyAlignment="0" applyProtection="0"/>
    <xf numFmtId="0" fontId="215" fillId="0" borderId="10"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75" fillId="20" borderId="60">
      <alignment vertical="center"/>
    </xf>
    <xf numFmtId="0" fontId="4" fillId="0" borderId="0"/>
    <xf numFmtId="9" fontId="4" fillId="0" borderId="0" applyFont="0" applyFill="0" applyBorder="0" applyAlignment="0" applyProtection="0"/>
    <xf numFmtId="0" fontId="278" fillId="0" borderId="0"/>
    <xf numFmtId="0" fontId="278" fillId="0" borderId="0"/>
    <xf numFmtId="0" fontId="278" fillId="0" borderId="0"/>
    <xf numFmtId="0" fontId="278" fillId="0" borderId="0"/>
    <xf numFmtId="0" fontId="278" fillId="0" borderId="0"/>
    <xf numFmtId="0" fontId="278"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79" fillId="0" borderId="0"/>
    <xf numFmtId="0" fontId="284" fillId="0" borderId="0"/>
    <xf numFmtId="0" fontId="284" fillId="0" borderId="0"/>
  </cellStyleXfs>
  <cellXfs count="714">
    <xf numFmtId="0" fontId="0" fillId="0" borderId="0" xfId="0"/>
    <xf numFmtId="0" fontId="3" fillId="2" borderId="0" xfId="0" applyFont="1" applyFill="1" applyBorder="1" applyAlignment="1">
      <alignment horizontal="left"/>
    </xf>
    <xf numFmtId="0" fontId="1" fillId="2" borderId="0" xfId="0" applyFont="1" applyFill="1" applyBorder="1" applyAlignment="1">
      <alignment horizontal="left"/>
    </xf>
    <xf numFmtId="41" fontId="3" fillId="3" borderId="0" xfId="0" applyNumberFormat="1" applyFont="1" applyFill="1" applyBorder="1" applyAlignment="1">
      <alignment horizontal="left"/>
    </xf>
    <xf numFmtId="41" fontId="1" fillId="3" borderId="0" xfId="0" applyNumberFormat="1" applyFont="1" applyFill="1" applyBorder="1" applyAlignment="1">
      <alignment horizontal="left"/>
    </xf>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1" fillId="2" borderId="0" xfId="0" applyFont="1" applyFill="1" applyBorder="1" applyAlignment="1">
      <alignment vertical="top"/>
    </xf>
    <xf numFmtId="0" fontId="2" fillId="2" borderId="0" xfId="0" applyFont="1" applyFill="1" applyAlignment="1">
      <alignment vertical="top"/>
    </xf>
    <xf numFmtId="0" fontId="3" fillId="2" borderId="0" xfId="0" applyFont="1" applyFill="1" applyBorder="1" applyAlignment="1">
      <alignment horizontal="center" vertical="top"/>
    </xf>
    <xf numFmtId="0" fontId="3" fillId="2" borderId="0" xfId="0" applyFont="1" applyFill="1" applyBorder="1" applyAlignment="1">
      <alignment vertical="top"/>
    </xf>
    <xf numFmtId="0" fontId="3" fillId="2" borderId="0" xfId="0" quotePrefix="1" applyFont="1" applyFill="1" applyBorder="1" applyAlignment="1">
      <alignment horizontal="center" vertical="top"/>
    </xf>
    <xf numFmtId="0" fontId="0" fillId="2" borderId="0" xfId="0" applyFill="1"/>
    <xf numFmtId="0" fontId="3" fillId="2" borderId="0" xfId="0" applyFont="1" applyFill="1"/>
    <xf numFmtId="0" fontId="3" fillId="2" borderId="0" xfId="0" applyFont="1" applyFill="1" applyAlignment="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0" fontId="16" fillId="2" borderId="0" xfId="0" applyFont="1" applyFill="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0" fontId="21"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165" fontId="16" fillId="2" borderId="0" xfId="1" applyNumberFormat="1" applyFont="1" applyFill="1"/>
    <xf numFmtId="41" fontId="1" fillId="2" borderId="0" xfId="3" applyNumberFormat="1" applyFont="1" applyFill="1" applyBorder="1" applyAlignment="1"/>
    <xf numFmtId="0" fontId="0" fillId="2" borderId="0" xfId="0" applyFont="1" applyFill="1"/>
    <xf numFmtId="41" fontId="1" fillId="75" borderId="0" xfId="0" applyNumberFormat="1" applyFont="1" applyFill="1" applyBorder="1" applyAlignment="1"/>
    <xf numFmtId="0" fontId="0" fillId="75" borderId="0" xfId="0" applyFill="1"/>
    <xf numFmtId="41" fontId="1" fillId="75" borderId="0" xfId="0" applyNumberFormat="1" applyFont="1" applyFill="1" applyBorder="1" applyAlignment="1">
      <alignment horizontal="left"/>
    </xf>
    <xf numFmtId="42" fontId="3" fillId="75" borderId="0" xfId="0" applyNumberFormat="1" applyFont="1" applyFill="1" applyBorder="1" applyAlignment="1"/>
    <xf numFmtId="0" fontId="3" fillId="75" borderId="0" xfId="0" applyFont="1" applyFill="1" applyBorder="1" applyAlignment="1">
      <alignment vertical="top"/>
    </xf>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3" fillId="75" borderId="0" xfId="2" applyFont="1" applyFill="1" applyBorder="1"/>
    <xf numFmtId="0" fontId="1" fillId="75" borderId="0" xfId="0" applyFont="1" applyFill="1"/>
    <xf numFmtId="44" fontId="17" fillId="75" borderId="0" xfId="0" applyNumberFormat="1" applyFont="1" applyFill="1"/>
    <xf numFmtId="0" fontId="1" fillId="75" borderId="0" xfId="0" applyFont="1" applyFill="1" applyAlignment="1"/>
    <xf numFmtId="165" fontId="16" fillId="75" borderId="0" xfId="1" applyNumberFormat="1" applyFont="1" applyFill="1"/>
    <xf numFmtId="165" fontId="1" fillId="75" borderId="0" xfId="1" applyNumberFormat="1" applyFont="1" applyFill="1"/>
    <xf numFmtId="0" fontId="261" fillId="75" borderId="0" xfId="0" applyFont="1" applyFill="1"/>
    <xf numFmtId="0" fontId="261" fillId="75" borderId="0" xfId="0" applyNumberFormat="1" applyFont="1" applyFill="1" applyAlignment="1">
      <alignment horizontal="left"/>
    </xf>
    <xf numFmtId="0" fontId="260" fillId="75" borderId="0" xfId="0" applyNumberFormat="1" applyFont="1" applyFill="1" applyAlignment="1">
      <alignment vertical="center"/>
    </xf>
    <xf numFmtId="0" fontId="260" fillId="75" borderId="0" xfId="0" applyNumberFormat="1" applyFont="1" applyFill="1" applyAlignment="1">
      <alignment horizontal="left" vertical="center"/>
    </xf>
    <xf numFmtId="0" fontId="260" fillId="75" borderId="76" xfId="0" applyNumberFormat="1" applyFont="1" applyFill="1" applyBorder="1" applyAlignment="1">
      <alignment horizontal="center" vertical="center"/>
    </xf>
    <xf numFmtId="0" fontId="261" fillId="75" borderId="0" xfId="0" applyNumberFormat="1" applyFont="1" applyFill="1" applyAlignment="1"/>
    <xf numFmtId="164" fontId="261" fillId="75" borderId="0" xfId="2" applyNumberFormat="1" applyFont="1" applyFill="1" applyAlignment="1">
      <alignment horizontal="left"/>
    </xf>
    <xf numFmtId="164" fontId="261" fillId="75" borderId="0" xfId="2" applyNumberFormat="1" applyFont="1" applyFill="1" applyAlignment="1">
      <alignment horizontal="right"/>
    </xf>
    <xf numFmtId="165" fontId="261" fillId="75" borderId="0" xfId="1" applyNumberFormat="1" applyFont="1" applyFill="1" applyAlignment="1">
      <alignment horizontal="left"/>
    </xf>
    <xf numFmtId="165" fontId="261" fillId="75" borderId="0" xfId="1" applyNumberFormat="1" applyFont="1" applyFill="1" applyAlignment="1">
      <alignment horizontal="right"/>
    </xf>
    <xf numFmtId="0" fontId="261" fillId="75" borderId="0" xfId="0" applyNumberFormat="1" applyFont="1" applyFill="1" applyBorder="1" applyAlignment="1"/>
    <xf numFmtId="0" fontId="261" fillId="75" borderId="0" xfId="0" applyFont="1" applyFill="1" applyBorder="1"/>
    <xf numFmtId="0" fontId="16" fillId="75" borderId="0" xfId="9" applyFont="1" applyFill="1"/>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164" fontId="1" fillId="75" borderId="13" xfId="8" applyNumberFormat="1" applyFont="1" applyFill="1" applyBorder="1"/>
    <xf numFmtId="164" fontId="1" fillId="75" borderId="0" xfId="8" applyNumberFormat="1" applyFont="1" applyFill="1" applyBorder="1" applyAlignment="1">
      <alignment wrapText="1"/>
    </xf>
    <xf numFmtId="164" fontId="1" fillId="75" borderId="17"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0" xfId="4" applyNumberFormat="1" applyFont="1" applyFill="1" applyBorder="1" applyAlignment="1"/>
    <xf numFmtId="164" fontId="1" fillId="75" borderId="0" xfId="6" applyNumberFormat="1" applyFont="1" applyFill="1" applyBorder="1" applyAlignment="1"/>
    <xf numFmtId="164" fontId="1" fillId="75" borderId="0" xfId="6" applyNumberFormat="1" applyFont="1" applyFill="1" applyBorder="1"/>
    <xf numFmtId="168" fontId="1" fillId="75" borderId="0" xfId="6" applyNumberFormat="1" applyFont="1" applyFill="1" applyBorder="1" applyAlignment="1"/>
    <xf numFmtId="10" fontId="1" fillId="75" borderId="0" xfId="7" applyNumberFormat="1" applyFont="1" applyFill="1" applyBorder="1"/>
    <xf numFmtId="164" fontId="1" fillId="75" borderId="0" xfId="4"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165" fontId="1" fillId="75" borderId="15" xfId="6" applyNumberFormat="1" applyFont="1" applyFill="1" applyBorder="1" applyAlignment="1"/>
    <xf numFmtId="164" fontId="1" fillId="75" borderId="16" xfId="2" applyNumberFormat="1" applyFont="1" applyFill="1" applyBorder="1"/>
    <xf numFmtId="0" fontId="1" fillId="75" borderId="12" xfId="8" applyNumberFormat="1" applyFont="1" applyFill="1" applyBorder="1" applyAlignment="1"/>
    <xf numFmtId="0" fontId="1" fillId="75" borderId="0" xfId="8" applyFont="1" applyFill="1" applyBorder="1" applyAlignment="1">
      <alignment horizontal="right"/>
    </xf>
    <xf numFmtId="0" fontId="1" fillId="75" borderId="0" xfId="11" applyFont="1" applyFill="1" applyAlignment="1"/>
    <xf numFmtId="165" fontId="1" fillId="75" borderId="0" xfId="6" quotePrefix="1"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0" fontId="3" fillId="75" borderId="0" xfId="5" applyFont="1" applyFill="1" applyBorder="1" applyAlignment="1">
      <alignment horizontal="center"/>
    </xf>
    <xf numFmtId="165" fontId="1" fillId="75" borderId="4" xfId="6" applyNumberFormat="1" applyFont="1" applyFill="1" applyBorder="1" applyAlignment="1">
      <alignment horizontal="center"/>
    </xf>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75" borderId="1" xfId="1" applyNumberFormat="1" applyFont="1" applyFill="1" applyBorder="1"/>
    <xf numFmtId="0" fontId="3" fillId="75" borderId="0" xfId="5" applyFont="1" applyFill="1"/>
    <xf numFmtId="165" fontId="1" fillId="75" borderId="0" xfId="1" applyNumberFormat="1" applyFont="1" applyFill="1" applyAlignment="1">
      <alignment horizontal="center"/>
    </xf>
    <xf numFmtId="0" fontId="1" fillId="75" borderId="0" xfId="5" applyFont="1" applyFill="1" applyBorder="1" applyAlignment="1">
      <alignment horizontal="center"/>
    </xf>
    <xf numFmtId="0" fontId="262" fillId="75" borderId="0" xfId="5" applyFont="1" applyFill="1" applyBorder="1"/>
    <xf numFmtId="0" fontId="261" fillId="75" borderId="0" xfId="0" applyNumberFormat="1" applyFont="1" applyFill="1" applyBorder="1" applyAlignment="1">
      <alignment horizontal="left"/>
    </xf>
    <xf numFmtId="165" fontId="261" fillId="75" borderId="0" xfId="1" applyNumberFormat="1" applyFont="1" applyFill="1" applyBorder="1" applyAlignment="1"/>
    <xf numFmtId="165" fontId="261" fillId="75" borderId="5" xfId="1" applyNumberFormat="1" applyFont="1" applyFill="1" applyBorder="1" applyAlignment="1">
      <alignment horizontal="left"/>
    </xf>
    <xf numFmtId="165" fontId="261" fillId="75" borderId="0" xfId="1" applyNumberFormat="1" applyFont="1" applyFill="1" applyBorder="1" applyAlignment="1">
      <alignment horizontal="left"/>
    </xf>
    <xf numFmtId="165" fontId="261" fillId="75" borderId="1" xfId="1" applyNumberFormat="1" applyFont="1" applyFill="1" applyBorder="1" applyAlignment="1"/>
    <xf numFmtId="0" fontId="261" fillId="75" borderId="0" xfId="0" applyFont="1" applyFill="1" applyAlignment="1"/>
    <xf numFmtId="0" fontId="260" fillId="75" borderId="0" xfId="0" applyFont="1" applyFill="1" applyAlignment="1"/>
    <xf numFmtId="0" fontId="260" fillId="75" borderId="0" xfId="0" applyFont="1" applyFill="1" applyAlignment="1">
      <alignment horizontal="left"/>
    </xf>
    <xf numFmtId="0" fontId="261" fillId="75" borderId="4" xfId="0" applyFont="1" applyFill="1" applyBorder="1" applyAlignment="1">
      <alignment wrapText="1"/>
    </xf>
    <xf numFmtId="0" fontId="261" fillId="75" borderId="0" xfId="0" applyFont="1" applyFill="1" applyAlignment="1">
      <alignment horizontal="left"/>
    </xf>
    <xf numFmtId="165" fontId="261" fillId="75" borderId="0" xfId="1" applyNumberFormat="1" applyFont="1" applyFill="1" applyAlignment="1">
      <alignment horizontal="right" wrapText="1"/>
    </xf>
    <xf numFmtId="165" fontId="261" fillId="75" borderId="0" xfId="1" applyNumberFormat="1" applyFont="1" applyFill="1" applyBorder="1" applyAlignment="1">
      <alignment horizontal="right" wrapText="1"/>
    </xf>
    <xf numFmtId="0" fontId="261" fillId="75" borderId="4" xfId="0" applyFont="1" applyFill="1" applyBorder="1" applyAlignment="1">
      <alignment horizontal="right"/>
    </xf>
    <xf numFmtId="165" fontId="261" fillId="75" borderId="0" xfId="1" applyNumberFormat="1" applyFont="1" applyFill="1" applyAlignment="1"/>
    <xf numFmtId="0" fontId="1" fillId="75" borderId="0" xfId="5" applyFont="1" applyFill="1" applyBorder="1" applyAlignment="1">
      <alignment horizontal="right"/>
    </xf>
    <xf numFmtId="0" fontId="0" fillId="0" borderId="0" xfId="0" applyFill="1"/>
    <xf numFmtId="0" fontId="21" fillId="0" borderId="0" xfId="0" applyFont="1" applyFill="1"/>
    <xf numFmtId="0" fontId="3" fillId="0" borderId="0" xfId="0" applyFont="1" applyFill="1" applyBorder="1" applyAlignment="1">
      <alignment horizontal="center"/>
    </xf>
    <xf numFmtId="0" fontId="3" fillId="0" borderId="1" xfId="0" applyFont="1" applyFill="1" applyBorder="1" applyAlignment="1">
      <alignment horizontal="center"/>
    </xf>
    <xf numFmtId="42" fontId="3" fillId="0" borderId="0" xfId="3" applyNumberFormat="1" applyFont="1" applyFill="1" applyBorder="1" applyAlignment="1"/>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44" fontId="3" fillId="0" borderId="0" xfId="0" applyNumberFormat="1" applyFont="1" applyFill="1"/>
    <xf numFmtId="0" fontId="264" fillId="0" borderId="0" xfId="0" applyFont="1" applyFill="1"/>
    <xf numFmtId="44" fontId="270" fillId="0" borderId="0" xfId="0" applyNumberFormat="1" applyFont="1" applyFill="1"/>
    <xf numFmtId="165" fontId="16" fillId="0" borderId="0" xfId="1" applyNumberFormat="1" applyFont="1" applyFill="1"/>
    <xf numFmtId="0" fontId="22" fillId="0" borderId="0" xfId="0" applyFont="1" applyFill="1"/>
    <xf numFmtId="0" fontId="1" fillId="0" borderId="0" xfId="0" applyFont="1" applyFill="1"/>
    <xf numFmtId="166" fontId="1" fillId="0" borderId="0" xfId="3" applyNumberFormat="1" applyFont="1" applyFill="1" applyBorder="1" applyAlignment="1"/>
    <xf numFmtId="166" fontId="5" fillId="0" borderId="0" xfId="3" applyNumberFormat="1" applyFont="1" applyFill="1" applyBorder="1" applyAlignment="1"/>
    <xf numFmtId="166" fontId="3" fillId="0" borderId="0" xfId="3" applyNumberFormat="1" applyFont="1" applyFill="1" applyBorder="1" applyAlignment="1"/>
    <xf numFmtId="166" fontId="6" fillId="0" borderId="0" xfId="3" applyNumberFormat="1" applyFont="1" applyFill="1" applyBorder="1" applyAlignment="1"/>
    <xf numFmtId="0" fontId="24" fillId="0" borderId="0" xfId="0" applyFont="1" applyFill="1"/>
    <xf numFmtId="0" fontId="1" fillId="0" borderId="0" xfId="5" applyFont="1" applyFill="1"/>
    <xf numFmtId="0" fontId="1" fillId="0" borderId="0" xfId="5" applyFont="1" applyFill="1" applyBorder="1"/>
    <xf numFmtId="0" fontId="3" fillId="0" borderId="0" xfId="5" applyFont="1" applyFill="1" applyBorder="1" applyAlignment="1">
      <alignment horizontal="center"/>
    </xf>
    <xf numFmtId="165" fontId="1" fillId="0" borderId="4" xfId="6" applyNumberFormat="1" applyFont="1" applyFill="1" applyBorder="1" applyAlignment="1">
      <alignment horizontal="center"/>
    </xf>
    <xf numFmtId="165" fontId="1" fillId="0" borderId="0" xfId="1" applyNumberFormat="1" applyFont="1" applyFill="1" applyBorder="1" applyAlignment="1">
      <alignment horizontal="center"/>
    </xf>
    <xf numFmtId="165" fontId="1" fillId="0" borderId="1" xfId="1" applyNumberFormat="1" applyFont="1" applyFill="1" applyBorder="1" applyAlignment="1">
      <alignment horizontal="center"/>
    </xf>
    <xf numFmtId="9" fontId="1" fillId="0" borderId="0" xfId="3" applyFont="1" applyFill="1" applyBorder="1"/>
    <xf numFmtId="9" fontId="3" fillId="0" borderId="0" xfId="3" applyFont="1" applyFill="1" applyBorder="1"/>
    <xf numFmtId="165" fontId="1" fillId="0" borderId="0" xfId="5" applyNumberFormat="1" applyFont="1" applyFill="1" applyBorder="1"/>
    <xf numFmtId="0" fontId="4" fillId="75" borderId="0" xfId="5" applyFont="1" applyFill="1" applyBorder="1"/>
    <xf numFmtId="44" fontId="1" fillId="0" borderId="15" xfId="2" applyFont="1" applyFill="1" applyBorder="1" applyAlignment="1">
      <alignment horizontal="right"/>
    </xf>
    <xf numFmtId="43" fontId="1" fillId="0" borderId="15" xfId="6" quotePrefix="1" applyNumberFormat="1" applyFont="1" applyFill="1" applyBorder="1" applyAlignment="1">
      <alignment horizontal="right"/>
    </xf>
    <xf numFmtId="0" fontId="3" fillId="2" borderId="0" xfId="0" applyFont="1" applyFill="1" applyAlignment="1">
      <alignment horizontal="center"/>
    </xf>
    <xf numFmtId="0" fontId="15" fillId="75" borderId="0" xfId="0" applyFont="1" applyFill="1" applyAlignment="1">
      <alignment horizontal="center"/>
    </xf>
    <xf numFmtId="0" fontId="21" fillId="75" borderId="0" xfId="0" applyFont="1" applyFill="1"/>
    <xf numFmtId="0" fontId="22" fillId="75" borderId="0" xfId="0" applyFont="1" applyFill="1"/>
    <xf numFmtId="0" fontId="22" fillId="2" borderId="0" xfId="0" applyFont="1" applyFill="1"/>
    <xf numFmtId="9" fontId="1" fillId="0" borderId="4" xfId="7"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22" fillId="0" borderId="0" xfId="0" applyNumberFormat="1" applyFont="1" applyFill="1" applyBorder="1" applyAlignment="1"/>
    <xf numFmtId="0" fontId="3" fillId="0" borderId="0" xfId="0" applyFont="1" applyFill="1" applyBorder="1"/>
    <xf numFmtId="0" fontId="7" fillId="0" borderId="0" xfId="0" applyFont="1" applyFill="1" applyBorder="1"/>
    <xf numFmtId="43" fontId="3" fillId="0" borderId="0" xfId="0" applyNumberFormat="1" applyFont="1" applyFill="1" applyBorder="1" applyAlignment="1">
      <alignment horizontal="center"/>
    </xf>
    <xf numFmtId="43" fontId="22" fillId="0" borderId="0" xfId="0" applyNumberFormat="1" applyFont="1" applyFill="1" applyBorder="1"/>
    <xf numFmtId="0" fontId="3" fillId="75" borderId="0" xfId="0" applyFont="1" applyFill="1"/>
    <xf numFmtId="165" fontId="261" fillId="75" borderId="1" xfId="1" applyNumberFormat="1" applyFont="1" applyFill="1" applyBorder="1" applyAlignment="1">
      <alignment horizontal="right" wrapText="1"/>
    </xf>
    <xf numFmtId="44" fontId="0" fillId="2" borderId="0" xfId="0" applyNumberFormat="1" applyFill="1"/>
    <xf numFmtId="0" fontId="261" fillId="2" borderId="0" xfId="0" applyFont="1" applyFill="1"/>
    <xf numFmtId="165" fontId="261" fillId="75" borderId="0" xfId="1" applyNumberFormat="1" applyFont="1" applyFill="1"/>
    <xf numFmtId="9" fontId="261" fillId="75" borderId="0" xfId="3" applyFont="1" applyFill="1"/>
    <xf numFmtId="0" fontId="3" fillId="0" borderId="0" xfId="0" applyFont="1" applyFill="1" applyAlignment="1">
      <alignment horizontal="center"/>
    </xf>
    <xf numFmtId="0" fontId="1" fillId="0" borderId="0" xfId="0" applyFont="1" applyFill="1" applyAlignment="1"/>
    <xf numFmtId="10" fontId="6" fillId="0" borderId="0" xfId="3" applyNumberFormat="1" applyFont="1" applyFill="1" applyBorder="1" applyAlignment="1"/>
    <xf numFmtId="165" fontId="261" fillId="75" borderId="0" xfId="0" applyNumberFormat="1" applyFont="1" applyFill="1"/>
    <xf numFmtId="0" fontId="272" fillId="2" borderId="0" xfId="0" applyFont="1" applyFill="1"/>
    <xf numFmtId="0" fontId="260" fillId="75" borderId="0" xfId="0" applyNumberFormat="1" applyFont="1" applyFill="1" applyAlignment="1">
      <alignment horizontal="center"/>
    </xf>
    <xf numFmtId="0" fontId="260" fillId="75" borderId="0" xfId="0" applyFont="1" applyFill="1" applyBorder="1" applyAlignment="1"/>
    <xf numFmtId="0" fontId="260" fillId="75" borderId="2" xfId="0" applyFont="1" applyFill="1" applyBorder="1" applyAlignment="1">
      <alignment horizontal="center"/>
    </xf>
    <xf numFmtId="0" fontId="273" fillId="2" borderId="0" xfId="0" applyFont="1" applyFill="1"/>
    <xf numFmtId="0" fontId="260" fillId="75" borderId="0" xfId="0" applyFont="1" applyFill="1" applyAlignment="1">
      <alignment horizontal="center"/>
    </xf>
    <xf numFmtId="0" fontId="260" fillId="75" borderId="0" xfId="0" applyNumberFormat="1" applyFont="1" applyFill="1" applyAlignment="1">
      <alignment horizontal="center"/>
    </xf>
    <xf numFmtId="0" fontId="19" fillId="0" borderId="0" xfId="0" applyFont="1" applyFill="1"/>
    <xf numFmtId="0" fontId="25" fillId="0" borderId="0" xfId="0" applyFont="1" applyFill="1"/>
    <xf numFmtId="0" fontId="0" fillId="0" borderId="2" xfId="0" applyFill="1" applyBorder="1"/>
    <xf numFmtId="0" fontId="0" fillId="0" borderId="0" xfId="0" applyFill="1" applyAlignment="1"/>
    <xf numFmtId="0" fontId="18" fillId="0" borderId="0" xfId="0" applyFont="1" applyFill="1" applyAlignment="1">
      <alignment readingOrder="1"/>
    </xf>
    <xf numFmtId="0" fontId="0" fillId="0" borderId="0" xfId="0" applyFill="1" applyBorder="1"/>
    <xf numFmtId="166" fontId="261" fillId="75" borderId="0" xfId="3" applyNumberFormat="1" applyFont="1" applyFill="1"/>
    <xf numFmtId="9" fontId="1" fillId="75" borderId="0" xfId="3" applyFont="1" applyFill="1" applyBorder="1"/>
    <xf numFmtId="0" fontId="260" fillId="0" borderId="1" xfId="0" applyFont="1" applyFill="1" applyBorder="1" applyAlignment="1">
      <alignment horizontal="center"/>
    </xf>
    <xf numFmtId="0" fontId="261" fillId="0" borderId="0" xfId="0" applyFont="1" applyFill="1"/>
    <xf numFmtId="164" fontId="1" fillId="2" borderId="0" xfId="2" applyNumberFormat="1" applyFont="1" applyFill="1" applyBorder="1" applyAlignment="1"/>
    <xf numFmtId="164" fontId="1" fillId="0" borderId="0" xfId="2" applyNumberFormat="1" applyFont="1" applyFill="1" applyBorder="1" applyAlignment="1"/>
    <xf numFmtId="164" fontId="0" fillId="2" borderId="0" xfId="2" applyNumberFormat="1" applyFont="1" applyFill="1"/>
    <xf numFmtId="165" fontId="1" fillId="75" borderId="0" xfId="5" applyNumberFormat="1" applyFont="1" applyFill="1" applyBorder="1"/>
    <xf numFmtId="0" fontId="262" fillId="0" borderId="0" xfId="5" applyFont="1" applyFill="1" applyBorder="1"/>
    <xf numFmtId="0" fontId="3" fillId="2" borderId="0" xfId="0" applyFont="1" applyFill="1" applyAlignment="1">
      <alignment horizontal="center"/>
    </xf>
    <xf numFmtId="0" fontId="3" fillId="2" borderId="0" xfId="0" applyFont="1" applyFill="1" applyBorder="1" applyAlignment="1"/>
    <xf numFmtId="0" fontId="261" fillId="2" borderId="0" xfId="0" applyFont="1" applyFill="1" applyBorder="1"/>
    <xf numFmtId="165" fontId="261" fillId="2" borderId="0" xfId="1" applyNumberFormat="1" applyFont="1" applyFill="1"/>
    <xf numFmtId="165" fontId="261" fillId="0" borderId="0" xfId="1" applyNumberFormat="1" applyFont="1" applyFill="1"/>
    <xf numFmtId="165" fontId="260" fillId="0" borderId="0" xfId="1" applyNumberFormat="1" applyFont="1" applyFill="1"/>
    <xf numFmtId="165" fontId="261" fillId="2" borderId="0" xfId="0" applyNumberFormat="1" applyFont="1" applyFill="1"/>
    <xf numFmtId="166" fontId="260" fillId="75" borderId="0" xfId="3" applyNumberFormat="1" applyFont="1" applyFill="1" applyBorder="1" applyAlignment="1">
      <alignment horizontal="right" wrapText="1"/>
    </xf>
    <xf numFmtId="42" fontId="3" fillId="0" borderId="0" xfId="0" applyNumberFormat="1" applyFont="1" applyFill="1" applyBorder="1" applyAlignment="1"/>
    <xf numFmtId="165" fontId="261" fillId="0" borderId="1" xfId="1" applyNumberFormat="1" applyFont="1" applyFill="1" applyBorder="1"/>
    <xf numFmtId="42" fontId="260" fillId="0" borderId="74" xfId="0" applyNumberFormat="1" applyFont="1" applyFill="1" applyBorder="1"/>
    <xf numFmtId="165" fontId="0" fillId="2" borderId="0" xfId="0" applyNumberFormat="1" applyFill="1"/>
    <xf numFmtId="43" fontId="16" fillId="2" borderId="0" xfId="1" applyNumberFormat="1" applyFont="1" applyFill="1"/>
    <xf numFmtId="0" fontId="260" fillId="75" borderId="0" xfId="0" applyFont="1" applyFill="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2" fillId="75" borderId="0" xfId="5" applyFont="1" applyFill="1" applyBorder="1" applyAlignment="1">
      <alignment vertical="top"/>
    </xf>
    <xf numFmtId="0" fontId="262" fillId="75" borderId="0" xfId="5" applyFont="1" applyFill="1" applyBorder="1" applyAlignment="1">
      <alignment horizontal="left" vertical="top" wrapText="1"/>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5" fontId="1" fillId="0" borderId="0" xfId="1" applyNumberFormat="1" applyFont="1" applyFill="1" applyBorder="1" applyAlignment="1">
      <alignment horizontal="right"/>
    </xf>
    <xf numFmtId="165" fontId="1" fillId="0" borderId="0" xfId="6" quotePrefix="1" applyNumberFormat="1" applyFont="1" applyFill="1" applyBorder="1" applyAlignment="1">
      <alignment horizontal="right"/>
    </xf>
    <xf numFmtId="164" fontId="1" fillId="0" borderId="0" xfId="10" applyNumberFormat="1" applyFont="1" applyFill="1" applyBorder="1"/>
    <xf numFmtId="164" fontId="1" fillId="0" borderId="0" xfId="10" applyNumberFormat="1" applyFont="1" applyFill="1"/>
    <xf numFmtId="164" fontId="261" fillId="0" borderId="0" xfId="2" applyNumberFormat="1" applyFont="1" applyFill="1" applyAlignment="1">
      <alignment horizontal="right"/>
    </xf>
    <xf numFmtId="165" fontId="261" fillId="0" borderId="0" xfId="1" applyNumberFormat="1" applyFont="1" applyFill="1" applyAlignment="1"/>
    <xf numFmtId="165" fontId="274" fillId="0" borderId="0" xfId="1" applyNumberFormat="1" applyFont="1" applyFill="1"/>
    <xf numFmtId="165" fontId="274" fillId="75" borderId="0" xfId="1" applyNumberFormat="1" applyFont="1" applyFill="1"/>
    <xf numFmtId="0" fontId="262" fillId="75" borderId="0" xfId="5" applyFont="1" applyFill="1" applyBorder="1" applyAlignment="1">
      <alignment horizontal="left" vertical="top" wrapText="1"/>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1" fillId="75" borderId="0" xfId="5" applyFont="1" applyFill="1" applyBorder="1" applyAlignment="1">
      <alignment vertical="top"/>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3" fillId="75" borderId="0" xfId="8" applyFont="1" applyFill="1" applyBorder="1" applyAlignment="1">
      <alignment horizontal="center"/>
    </xf>
    <xf numFmtId="0" fontId="1" fillId="0" borderId="0" xfId="0" applyFont="1" applyFill="1" applyBorder="1" applyAlignment="1">
      <alignment horizontal="left"/>
    </xf>
    <xf numFmtId="41" fontId="1" fillId="0" borderId="0" xfId="0" applyNumberFormat="1" applyFont="1" applyFill="1" applyBorder="1" applyAlignment="1"/>
    <xf numFmtId="0" fontId="1" fillId="75" borderId="0" xfId="5" applyFont="1" applyFill="1" applyBorder="1" applyAlignment="1">
      <alignment horizontal="left" vertical="top"/>
    </xf>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0" fillId="75" borderId="0" xfId="0" applyNumberFormat="1" applyFont="1" applyFill="1" applyAlignment="1">
      <alignment horizontal="center"/>
    </xf>
    <xf numFmtId="0" fontId="260" fillId="75" borderId="0" xfId="0" applyFont="1" applyFill="1" applyBorder="1" applyAlignment="1">
      <alignment horizontal="center"/>
    </xf>
    <xf numFmtId="44" fontId="0" fillId="2" borderId="0" xfId="2" applyNumberFormat="1" applyFont="1" applyFill="1"/>
    <xf numFmtId="42" fontId="0" fillId="2" borderId="0" xfId="0" applyNumberFormat="1" applyFill="1"/>
    <xf numFmtId="294" fontId="0" fillId="2" borderId="0" xfId="0" applyNumberFormat="1" applyFill="1"/>
    <xf numFmtId="5" fontId="22" fillId="0" borderId="0" xfId="0" applyNumberFormat="1" applyFont="1" applyFill="1" applyBorder="1"/>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261" fillId="75" borderId="0" xfId="0" applyFont="1" applyFill="1" applyBorder="1" applyAlignment="1">
      <alignment horizontal="right"/>
    </xf>
    <xf numFmtId="0" fontId="262" fillId="0" borderId="0" xfId="0" applyFont="1" applyFill="1" applyBorder="1" applyAlignment="1">
      <alignment horizontal="right"/>
    </xf>
    <xf numFmtId="42" fontId="261" fillId="2" borderId="0" xfId="0" applyNumberFormat="1" applyFont="1" applyFill="1"/>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3" fillId="75" borderId="0" xfId="8" applyFont="1" applyFill="1" applyBorder="1" applyAlignment="1">
      <alignment horizontal="center"/>
    </xf>
    <xf numFmtId="164" fontId="1" fillId="0" borderId="0" xfId="2" applyNumberFormat="1" applyFont="1" applyFill="1" applyBorder="1" applyAlignment="1">
      <alignment horizontal="center"/>
    </xf>
    <xf numFmtId="164" fontId="1" fillId="0" borderId="0" xfId="2" applyNumberFormat="1" applyFont="1" applyFill="1" applyBorder="1"/>
    <xf numFmtId="164" fontId="1" fillId="75" borderId="0" xfId="2" applyNumberFormat="1" applyFont="1" applyFill="1"/>
    <xf numFmtId="164" fontId="261" fillId="75" borderId="0" xfId="2" applyNumberFormat="1" applyFont="1" applyFill="1" applyBorder="1" applyAlignment="1">
      <alignment horizontal="right" wrapText="1"/>
    </xf>
    <xf numFmtId="0" fontId="1" fillId="0" borderId="0" xfId="5" applyFont="1" applyFill="1" applyBorder="1" applyAlignment="1">
      <alignment vertical="top"/>
    </xf>
    <xf numFmtId="43" fontId="1" fillId="0" borderId="0" xfId="1" applyFont="1" applyFill="1" applyBorder="1"/>
    <xf numFmtId="164" fontId="261" fillId="75" borderId="0" xfId="0" applyNumberFormat="1" applyFont="1" applyFill="1"/>
    <xf numFmtId="0" fontId="1" fillId="75" borderId="0" xfId="11" applyFont="1" applyFill="1" applyAlignment="1">
      <alignment horizontal="left"/>
    </xf>
    <xf numFmtId="0" fontId="1" fillId="75" borderId="0" xfId="8" applyFont="1" applyFill="1" applyBorder="1" applyAlignment="1">
      <alignment horizontal="left" vertical="top" wrapText="1"/>
    </xf>
    <xf numFmtId="164" fontId="1" fillId="75" borderId="0" xfId="8" applyNumberFormat="1" applyFont="1" applyFill="1" applyBorder="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164" fontId="1" fillId="75" borderId="0" xfId="2" applyNumberFormat="1" applyFont="1" applyFill="1" applyBorder="1"/>
    <xf numFmtId="164" fontId="1" fillId="75" borderId="15" xfId="2" applyNumberFormat="1" applyFont="1" applyFill="1" applyBorder="1"/>
    <xf numFmtId="1" fontId="262" fillId="75" borderId="0" xfId="8" applyNumberFormat="1" applyFont="1" applyFill="1" applyBorder="1" applyAlignment="1">
      <alignment horizontal="center"/>
    </xf>
    <xf numFmtId="0" fontId="1" fillId="75" borderId="0" xfId="11" applyFont="1" applyFill="1" applyBorder="1" applyAlignment="1"/>
    <xf numFmtId="164" fontId="262" fillId="75" borderId="0" xfId="10" applyNumberFormat="1" applyFont="1" applyFill="1" applyBorder="1" applyAlignment="1">
      <alignment horizontal="center"/>
    </xf>
    <xf numFmtId="44" fontId="1" fillId="0" borderId="0" xfId="2" quotePrefix="1" applyFont="1" applyFill="1" applyBorder="1" applyAlignment="1">
      <alignment horizontal="right"/>
    </xf>
    <xf numFmtId="0" fontId="1" fillId="75" borderId="0" xfId="8" applyFont="1" applyFill="1" applyBorder="1" applyAlignment="1">
      <alignment vertical="top" wrapText="1"/>
    </xf>
    <xf numFmtId="164" fontId="1" fillId="75" borderId="18" xfId="10" applyNumberFormat="1" applyFont="1" applyFill="1" applyBorder="1"/>
    <xf numFmtId="165" fontId="261" fillId="75" borderId="0" xfId="3" applyNumberFormat="1" applyFont="1" applyFill="1"/>
    <xf numFmtId="0" fontId="1" fillId="75" borderId="0" xfId="5" applyFont="1" applyFill="1" applyBorder="1"/>
    <xf numFmtId="165" fontId="1" fillId="75" borderId="1" xfId="1" applyNumberFormat="1" applyFont="1" applyFill="1" applyBorder="1" applyAlignment="1">
      <alignment horizontal="center"/>
    </xf>
    <xf numFmtId="0" fontId="3" fillId="75" borderId="0" xfId="5" applyFont="1" applyFill="1" applyBorder="1"/>
    <xf numFmtId="165" fontId="1" fillId="75" borderId="0" xfId="1" applyNumberFormat="1" applyFont="1" applyFill="1" applyBorder="1" applyAlignment="1"/>
    <xf numFmtId="165" fontId="1" fillId="0" borderId="0" xfId="1" applyNumberFormat="1" applyFont="1" applyFill="1" applyBorder="1"/>
    <xf numFmtId="0" fontId="3" fillId="75" borderId="0" xfId="8" applyFont="1" applyFill="1" applyBorder="1" applyAlignment="1">
      <alignment horizontal="center"/>
    </xf>
    <xf numFmtId="42" fontId="6" fillId="0" borderId="0" xfId="3388" applyNumberFormat="1" applyFont="1" applyFill="1" applyBorder="1" applyAlignment="1"/>
    <xf numFmtId="44" fontId="1" fillId="75" borderId="0" xfId="2" applyFont="1" applyFill="1" applyBorder="1"/>
    <xf numFmtId="0" fontId="1" fillId="75" borderId="0" xfId="9" applyFont="1" applyFill="1"/>
    <xf numFmtId="164" fontId="1" fillId="75" borderId="0" xfId="10" applyNumberFormat="1" applyFont="1" applyFill="1" applyBorder="1" applyAlignment="1">
      <alignment horizontal="left" wrapText="1"/>
    </xf>
    <xf numFmtId="165" fontId="1" fillId="0" borderId="0" xfId="1" applyNumberFormat="1" applyFont="1" applyFill="1"/>
    <xf numFmtId="165" fontId="1" fillId="2" borderId="0" xfId="1" applyNumberFormat="1" applyFont="1" applyFill="1"/>
    <xf numFmtId="0" fontId="277" fillId="2" borderId="0" xfId="0" applyFont="1" applyFill="1"/>
    <xf numFmtId="165" fontId="1" fillId="2" borderId="0" xfId="0" applyNumberFormat="1" applyFont="1" applyFill="1"/>
    <xf numFmtId="0" fontId="3" fillId="75" borderId="0" xfId="0" applyFont="1" applyFill="1" applyAlignment="1">
      <alignment horizontal="left"/>
    </xf>
    <xf numFmtId="0" fontId="1" fillId="75" borderId="0" xfId="0" applyFont="1" applyFill="1" applyAlignment="1">
      <alignment horizontal="left"/>
    </xf>
    <xf numFmtId="166" fontId="1" fillId="0" borderId="0" xfId="3" applyNumberFormat="1" applyFont="1" applyFill="1" applyBorder="1"/>
    <xf numFmtId="165" fontId="1" fillId="0" borderId="0" xfId="2" applyNumberFormat="1" applyFont="1" applyFill="1" applyBorder="1" applyAlignment="1"/>
    <xf numFmtId="165" fontId="1" fillId="0" borderId="1" xfId="1" applyNumberFormat="1" applyFont="1" applyFill="1" applyBorder="1"/>
    <xf numFmtId="43" fontId="21" fillId="2" borderId="0" xfId="1" applyFont="1" applyFill="1"/>
    <xf numFmtId="2" fontId="0" fillId="2" borderId="0" xfId="0" applyNumberFormat="1" applyFill="1"/>
    <xf numFmtId="42" fontId="3" fillId="0" borderId="0" xfId="3" applyNumberFormat="1" applyFont="1" applyFill="1" applyBorder="1" applyAlignment="1"/>
    <xf numFmtId="44" fontId="3" fillId="0" borderId="0" xfId="2" applyFont="1" applyFill="1" applyBorder="1"/>
    <xf numFmtId="0" fontId="3" fillId="2" borderId="0" xfId="3388" applyFont="1" applyFill="1" applyAlignment="1"/>
    <xf numFmtId="0" fontId="3" fillId="2" borderId="0" xfId="3388" applyFont="1" applyFill="1"/>
    <xf numFmtId="44" fontId="3" fillId="0" borderId="0" xfId="3388" applyNumberFormat="1" applyFont="1" applyFill="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1" fontId="1" fillId="2" borderId="0" xfId="3" applyNumberFormat="1" applyFont="1" applyFill="1" applyBorder="1" applyAlignment="1"/>
    <xf numFmtId="44" fontId="3" fillId="75" borderId="0" xfId="2" applyFont="1" applyFill="1" applyBorder="1"/>
    <xf numFmtId="0" fontId="3" fillId="75" borderId="0" xfId="3388" applyFont="1" applyFill="1" applyAlignment="1"/>
    <xf numFmtId="0" fontId="3" fillId="75" borderId="0" xfId="3388" applyFont="1" applyFill="1"/>
    <xf numFmtId="44" fontId="17" fillId="75" borderId="0" xfId="3388" applyNumberFormat="1" applyFont="1" applyFill="1"/>
    <xf numFmtId="165" fontId="22" fillId="75" borderId="0" xfId="0" applyNumberFormat="1" applyFont="1" applyFill="1"/>
    <xf numFmtId="10" fontId="22" fillId="2" borderId="0" xfId="3" applyNumberFormat="1" applyFont="1" applyFill="1"/>
    <xf numFmtId="164" fontId="3" fillId="75" borderId="0" xfId="2" applyNumberFormat="1" applyFont="1" applyFill="1" applyBorder="1"/>
    <xf numFmtId="0" fontId="0" fillId="2" borderId="1" xfId="0" applyFill="1" applyBorder="1"/>
    <xf numFmtId="0" fontId="0" fillId="2" borderId="0" xfId="0" applyFill="1" applyBorder="1"/>
    <xf numFmtId="44" fontId="1" fillId="75" borderId="74" xfId="2" applyNumberFormat="1" applyFont="1" applyFill="1" applyBorder="1"/>
    <xf numFmtId="43" fontId="1" fillId="0" borderId="0" xfId="6" quotePrefix="1" applyNumberFormat="1" applyFont="1" applyFill="1" applyBorder="1" applyAlignment="1">
      <alignment horizontal="right"/>
    </xf>
    <xf numFmtId="44" fontId="1" fillId="75" borderId="2" xfId="10" applyNumberFormat="1" applyFont="1" applyFill="1" applyBorder="1"/>
    <xf numFmtId="0" fontId="260" fillId="75" borderId="0" xfId="0" applyNumberFormat="1" applyFont="1" applyFill="1" applyAlignment="1">
      <alignment horizontal="center"/>
    </xf>
    <xf numFmtId="0" fontId="260" fillId="75" borderId="0" xfId="0" applyFont="1" applyFill="1" applyBorder="1" applyAlignment="1">
      <alignment horizontal="center"/>
    </xf>
    <xf numFmtId="0" fontId="1" fillId="75" borderId="0" xfId="11" applyFont="1" applyFill="1" applyAlignment="1">
      <alignment horizontal="left"/>
    </xf>
    <xf numFmtId="9" fontId="0" fillId="2" borderId="0" xfId="3" applyFont="1" applyFill="1"/>
    <xf numFmtId="166" fontId="0" fillId="2" borderId="0" xfId="0" applyNumberFormat="1" applyFill="1"/>
    <xf numFmtId="1" fontId="262" fillId="0" borderId="0" xfId="8" applyNumberFormat="1" applyFont="1" applyFill="1" applyBorder="1" applyAlignment="1">
      <alignment horizontal="center"/>
    </xf>
    <xf numFmtId="0" fontId="1" fillId="0" borderId="0" xfId="8" applyFont="1" applyFill="1" applyBorder="1" applyAlignment="1">
      <alignment horizontal="left" vertical="top" wrapText="1"/>
    </xf>
    <xf numFmtId="0" fontId="1" fillId="0" borderId="0" xfId="11" applyFont="1" applyFill="1" applyAlignment="1">
      <alignment horizontal="left"/>
    </xf>
    <xf numFmtId="44" fontId="1" fillId="75" borderId="0" xfId="10" applyNumberFormat="1" applyFont="1" applyFill="1" applyBorder="1"/>
    <xf numFmtId="0" fontId="1" fillId="0" borderId="0" xfId="8" applyFont="1" applyFill="1" applyBorder="1" applyAlignment="1">
      <alignment horizontal="right"/>
    </xf>
    <xf numFmtId="0" fontId="1" fillId="2" borderId="0" xfId="0" applyFont="1" applyFill="1" applyBorder="1" applyAlignment="1">
      <alignment horizontal="left" indent="1"/>
    </xf>
    <xf numFmtId="165" fontId="3" fillId="0" borderId="0" xfId="1" applyNumberFormat="1" applyFont="1" applyFill="1" applyBorder="1" applyAlignment="1"/>
    <xf numFmtId="0" fontId="1" fillId="0" borderId="0" xfId="0" applyFont="1" applyFill="1" applyAlignment="1">
      <alignment vertical="top"/>
    </xf>
    <xf numFmtId="0" fontId="3" fillId="0" borderId="0" xfId="0" applyFont="1" applyFill="1" applyBorder="1" applyAlignment="1">
      <alignment horizontal="left"/>
    </xf>
    <xf numFmtId="0" fontId="1" fillId="0" borderId="0" xfId="0" applyFont="1" applyFill="1" applyBorder="1" applyAlignment="1">
      <alignment horizontal="left" indent="1"/>
    </xf>
    <xf numFmtId="0" fontId="0" fillId="0" borderId="0" xfId="0" applyFont="1" applyFill="1"/>
    <xf numFmtId="0" fontId="3" fillId="0" borderId="0" xfId="0" applyFont="1" applyFill="1" applyAlignment="1"/>
    <xf numFmtId="0" fontId="272" fillId="0" borderId="0" xfId="0" applyFont="1" applyFill="1"/>
    <xf numFmtId="0" fontId="2" fillId="0" borderId="0" xfId="0" applyFont="1" applyFill="1" applyAlignment="1">
      <alignment vertical="top"/>
    </xf>
    <xf numFmtId="0" fontId="3" fillId="0" borderId="0" xfId="0" quotePrefix="1" applyFont="1" applyFill="1" applyBorder="1" applyAlignment="1">
      <alignment horizontal="center" vertical="top"/>
    </xf>
    <xf numFmtId="0" fontId="3" fillId="0" borderId="0" xfId="0" applyFont="1" applyFill="1" applyBorder="1" applyAlignment="1">
      <alignment vertical="top"/>
    </xf>
    <xf numFmtId="41" fontId="3" fillId="0" borderId="0" xfId="0" applyNumberFormat="1" applyFont="1" applyFill="1" applyBorder="1" applyAlignment="1">
      <alignment horizontal="left"/>
    </xf>
    <xf numFmtId="41" fontId="3" fillId="0" borderId="0" xfId="0" applyNumberFormat="1" applyFont="1" applyFill="1" applyBorder="1" applyAlignment="1"/>
    <xf numFmtId="41" fontId="0" fillId="2" borderId="0" xfId="0" applyNumberFormat="1" applyFill="1"/>
    <xf numFmtId="165" fontId="271" fillId="75" borderId="0" xfId="0" applyNumberFormat="1" applyFont="1" applyFill="1" applyBorder="1" applyAlignment="1"/>
    <xf numFmtId="165" fontId="1" fillId="0" borderId="74" xfId="1" applyNumberFormat="1" applyFont="1" applyFill="1" applyBorder="1" applyAlignment="1">
      <alignment horizontal="center"/>
    </xf>
    <xf numFmtId="164" fontId="1" fillId="0" borderId="74" xfId="2" applyNumberFormat="1" applyFont="1" applyFill="1" applyBorder="1" applyAlignment="1">
      <alignment horizontal="center"/>
    </xf>
    <xf numFmtId="165" fontId="3" fillId="0" borderId="0" xfId="1" applyNumberFormat="1" applyFont="1" applyFill="1" applyBorder="1"/>
    <xf numFmtId="165" fontId="3" fillId="0" borderId="3" xfId="1" applyNumberFormat="1" applyFont="1" applyFill="1" applyBorder="1"/>
    <xf numFmtId="164" fontId="3" fillId="0" borderId="74" xfId="2" applyNumberFormat="1" applyFont="1" applyFill="1" applyBorder="1"/>
    <xf numFmtId="164" fontId="261" fillId="75" borderId="0" xfId="2" applyNumberFormat="1" applyFont="1" applyFill="1" applyAlignment="1"/>
    <xf numFmtId="164" fontId="261" fillId="75" borderId="74" xfId="2" applyNumberFormat="1" applyFont="1" applyFill="1" applyBorder="1" applyAlignment="1">
      <alignment horizontal="left"/>
    </xf>
    <xf numFmtId="0" fontId="1" fillId="75" borderId="0" xfId="9" applyFont="1" applyFill="1" applyBorder="1"/>
    <xf numFmtId="44" fontId="1" fillId="75" borderId="16" xfId="2" applyNumberFormat="1" applyFont="1" applyFill="1" applyBorder="1"/>
    <xf numFmtId="44" fontId="1" fillId="75" borderId="15" xfId="2" applyFont="1" applyFill="1" applyBorder="1"/>
    <xf numFmtId="164" fontId="1" fillId="75" borderId="17" xfId="10" applyNumberFormat="1" applyFont="1" applyFill="1" applyBorder="1" applyAlignment="1">
      <alignment horizontal="left"/>
    </xf>
    <xf numFmtId="164" fontId="1" fillId="75" borderId="2" xfId="10" applyNumberFormat="1" applyFont="1" applyFill="1" applyBorder="1" applyAlignment="1">
      <alignment horizontal="left" wrapText="1"/>
    </xf>
    <xf numFmtId="1" fontId="262" fillId="75" borderId="2" xfId="8" applyNumberFormat="1" applyFont="1" applyFill="1" applyBorder="1" applyAlignment="1">
      <alignment horizontal="center"/>
    </xf>
    <xf numFmtId="164" fontId="1" fillId="75" borderId="2" xfId="2" applyNumberFormat="1" applyFont="1" applyFill="1" applyBorder="1"/>
    <xf numFmtId="164" fontId="1" fillId="75" borderId="18" xfId="2" applyNumberFormat="1" applyFont="1" applyFill="1" applyBorder="1"/>
    <xf numFmtId="164" fontId="1" fillId="0" borderId="2" xfId="2" applyNumberFormat="1" applyFont="1" applyFill="1" applyBorder="1"/>
    <xf numFmtId="165" fontId="1" fillId="75" borderId="2" xfId="1" applyNumberFormat="1" applyFont="1" applyFill="1" applyBorder="1"/>
    <xf numFmtId="165" fontId="1" fillId="0" borderId="2" xfId="1" applyNumberFormat="1" applyFont="1" applyFill="1" applyBorder="1"/>
    <xf numFmtId="165" fontId="1" fillId="75" borderId="18" xfId="1" applyNumberFormat="1" applyFont="1" applyFill="1" applyBorder="1"/>
    <xf numFmtId="0" fontId="3" fillId="2" borderId="0" xfId="0" applyFont="1" applyFill="1" applyAlignment="1">
      <alignment horizontal="center"/>
    </xf>
    <xf numFmtId="165" fontId="260" fillId="2" borderId="0" xfId="0" applyNumberFormat="1" applyFont="1" applyFill="1" applyAlignment="1">
      <alignment horizontal="center"/>
    </xf>
    <xf numFmtId="0" fontId="260" fillId="2" borderId="0" xfId="0" applyFont="1" applyFill="1" applyAlignment="1">
      <alignment horizontal="center"/>
    </xf>
    <xf numFmtId="219" fontId="260" fillId="2" borderId="2" xfId="0" applyNumberFormat="1" applyFont="1" applyFill="1" applyBorder="1" applyAlignment="1">
      <alignment horizontal="center"/>
    </xf>
    <xf numFmtId="44" fontId="260" fillId="2" borderId="0" xfId="2" applyFont="1" applyFill="1"/>
    <xf numFmtId="43" fontId="261" fillId="2" borderId="0" xfId="1" applyFont="1" applyFill="1"/>
    <xf numFmtId="43" fontId="261" fillId="2" borderId="1" xfId="1" applyFont="1" applyFill="1" applyBorder="1"/>
    <xf numFmtId="0" fontId="1" fillId="2" borderId="0" xfId="0" applyFont="1" applyFill="1" applyAlignment="1">
      <alignment horizontal="left"/>
    </xf>
    <xf numFmtId="0" fontId="262" fillId="2" borderId="0" xfId="0" applyFont="1" applyFill="1" applyAlignment="1"/>
    <xf numFmtId="0" fontId="261" fillId="2" borderId="0" xfId="0" applyFont="1" applyFill="1" applyAlignment="1"/>
    <xf numFmtId="42" fontId="261" fillId="2" borderId="0" xfId="0" applyNumberFormat="1" applyFont="1" applyFill="1" applyBorder="1"/>
    <xf numFmtId="41" fontId="0" fillId="75" borderId="0" xfId="0" applyNumberFormat="1" applyFill="1"/>
    <xf numFmtId="43" fontId="1" fillId="2" borderId="0" xfId="1" applyFont="1" applyFill="1" applyBorder="1" applyAlignment="1"/>
    <xf numFmtId="43" fontId="5" fillId="2" borderId="0" xfId="1" applyFont="1" applyFill="1" applyBorder="1" applyAlignment="1"/>
    <xf numFmtId="164" fontId="1" fillId="75" borderId="0" xfId="5" applyNumberFormat="1" applyFont="1" applyFill="1"/>
    <xf numFmtId="164" fontId="1" fillId="75" borderId="0" xfId="5" applyNumberFormat="1" applyFont="1" applyFill="1" applyBorder="1"/>
    <xf numFmtId="0" fontId="279" fillId="0" borderId="0" xfId="4372" applyBorder="1"/>
    <xf numFmtId="0" fontId="261" fillId="0" borderId="0" xfId="4372" applyFont="1" applyFill="1" applyBorder="1"/>
    <xf numFmtId="165" fontId="261" fillId="2" borderId="0" xfId="1" applyNumberFormat="1" applyFont="1" applyFill="1" applyBorder="1"/>
    <xf numFmtId="42" fontId="260" fillId="0" borderId="0" xfId="4372" applyNumberFormat="1" applyFont="1" applyFill="1" applyBorder="1"/>
    <xf numFmtId="165" fontId="260" fillId="0" borderId="0" xfId="1" applyNumberFormat="1" applyFont="1" applyFill="1" applyBorder="1"/>
    <xf numFmtId="165" fontId="261" fillId="0" borderId="0" xfId="1" applyNumberFormat="1" applyFont="1" applyFill="1" applyBorder="1"/>
    <xf numFmtId="42" fontId="3" fillId="0" borderId="0" xfId="3" applyNumberFormat="1" applyFont="1" applyFill="1" applyBorder="1" applyAlignment="1"/>
    <xf numFmtId="42" fontId="3" fillId="0" borderId="0" xfId="3" applyNumberFormat="1" applyFont="1" applyFill="1" applyBorder="1" applyAlignment="1"/>
    <xf numFmtId="42" fontId="3" fillId="2" borderId="0" xfId="3" applyNumberFormat="1" applyFont="1" applyFill="1" applyBorder="1" applyAlignment="1"/>
    <xf numFmtId="42" fontId="3" fillId="2" borderId="0" xfId="3" applyNumberFormat="1" applyFont="1" applyFill="1" applyBorder="1" applyAlignment="1"/>
    <xf numFmtId="41" fontId="5" fillId="2" borderId="0" xfId="1" applyNumberFormat="1" applyFont="1" applyFill="1" applyBorder="1" applyAlignment="1"/>
    <xf numFmtId="41" fontId="1" fillId="2" borderId="0" xfId="1"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1" fontId="5"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164" fontId="1" fillId="0" borderId="0" xfId="2" applyNumberFormat="1" applyFont="1" applyFill="1" applyBorder="1" applyAlignment="1"/>
    <xf numFmtId="165" fontId="16" fillId="75" borderId="0" xfId="1" applyNumberFormat="1" applyFont="1" applyFill="1"/>
    <xf numFmtId="165" fontId="274" fillId="75" borderId="0" xfId="1" applyNumberFormat="1" applyFont="1" applyFill="1"/>
    <xf numFmtId="166" fontId="1" fillId="2" borderId="0" xfId="3" applyNumberFormat="1" applyFont="1" applyFill="1" applyBorder="1" applyAlignment="1"/>
    <xf numFmtId="42" fontId="3" fillId="2" borderId="0" xfId="3" applyNumberFormat="1" applyFont="1" applyFill="1" applyBorder="1" applyAlignment="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165" fontId="16" fillId="2" borderId="0" xfId="1" applyNumberFormat="1" applyFont="1" applyFill="1"/>
    <xf numFmtId="42" fontId="3" fillId="2" borderId="0" xfId="3" applyNumberFormat="1" applyFont="1" applyFill="1" applyBorder="1" applyAlignment="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0" fontId="261" fillId="75" borderId="0" xfId="0" applyFont="1" applyFill="1"/>
    <xf numFmtId="0" fontId="261" fillId="2" borderId="0" xfId="0" applyFont="1" applyFill="1" applyBorder="1"/>
    <xf numFmtId="164" fontId="261" fillId="75" borderId="0" xfId="0" applyNumberFormat="1" applyFont="1" applyFill="1"/>
    <xf numFmtId="0" fontId="261" fillId="2" borderId="0" xfId="4372" applyFont="1" applyFill="1" applyBorder="1"/>
    <xf numFmtId="165" fontId="261" fillId="2" borderId="0" xfId="1" applyNumberFormat="1" applyFont="1" applyFill="1"/>
    <xf numFmtId="165" fontId="261" fillId="0" borderId="0" xfId="1" applyNumberFormat="1" applyFont="1" applyFill="1"/>
    <xf numFmtId="42" fontId="3" fillId="0" borderId="0" xfId="4372" applyNumberFormat="1" applyFont="1" applyFill="1" applyBorder="1" applyAlignment="1"/>
    <xf numFmtId="165" fontId="1" fillId="75" borderId="0" xfId="1" applyNumberFormat="1" applyFont="1" applyFill="1" applyBorder="1" applyAlignment="1"/>
    <xf numFmtId="165" fontId="1" fillId="75" borderId="0" xfId="1" quotePrefix="1" applyNumberFormat="1" applyFont="1" applyFill="1" applyBorder="1" applyAlignment="1">
      <alignment horizontal="center"/>
    </xf>
    <xf numFmtId="0" fontId="1" fillId="75" borderId="0" xfId="5" applyFont="1" applyFill="1"/>
    <xf numFmtId="0" fontId="1" fillId="75" borderId="0" xfId="5" applyFont="1" applyFill="1" applyBorder="1"/>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0" borderId="0" xfId="1" applyNumberFormat="1" applyFont="1" applyFill="1" applyBorder="1"/>
    <xf numFmtId="165" fontId="1" fillId="0" borderId="0" xfId="1" applyNumberFormat="1" applyFont="1" applyFill="1" applyBorder="1" applyAlignment="1">
      <alignment horizontal="center"/>
    </xf>
    <xf numFmtId="165" fontId="1" fillId="0" borderId="0" xfId="1" applyNumberFormat="1" applyFont="1" applyFill="1" applyBorder="1" applyAlignment="1">
      <alignment horizontal="right"/>
    </xf>
    <xf numFmtId="164" fontId="1" fillId="0" borderId="0" xfId="2" applyNumberFormat="1" applyFont="1" applyFill="1" applyBorder="1" applyAlignment="1">
      <alignment horizontal="center"/>
    </xf>
    <xf numFmtId="165" fontId="261" fillId="75" borderId="0" xfId="1" applyNumberFormat="1" applyFont="1" applyFill="1" applyBorder="1" applyAlignment="1">
      <alignment horizontal="right" wrapText="1"/>
    </xf>
    <xf numFmtId="166" fontId="260" fillId="75" borderId="0" xfId="3" applyNumberFormat="1" applyFont="1" applyFill="1" applyBorder="1" applyAlignment="1">
      <alignment horizontal="right" wrapText="1"/>
    </xf>
    <xf numFmtId="164" fontId="261" fillId="75" borderId="0" xfId="2" applyNumberFormat="1" applyFont="1" applyFill="1" applyBorder="1" applyAlignment="1">
      <alignment horizontal="right" wrapText="1"/>
    </xf>
    <xf numFmtId="0" fontId="3" fillId="0" borderId="0" xfId="0" applyFont="1" applyFill="1" applyAlignment="1">
      <alignment horizontal="left" wrapText="1"/>
    </xf>
    <xf numFmtId="164" fontId="1" fillId="75" borderId="0" xfId="8" applyNumberFormat="1" applyFont="1" applyFill="1" applyBorder="1" applyAlignment="1">
      <alignment horizontal="center"/>
    </xf>
    <xf numFmtId="164" fontId="1" fillId="75" borderId="0" xfId="2" applyNumberFormat="1" applyFont="1" applyFill="1" applyBorder="1" applyAlignment="1"/>
    <xf numFmtId="167" fontId="1" fillId="75" borderId="0" xfId="6" quotePrefix="1" applyNumberFormat="1" applyFont="1" applyFill="1" applyBorder="1" applyAlignment="1"/>
    <xf numFmtId="167" fontId="1" fillId="0" borderId="0" xfId="6" quotePrefix="1" applyNumberFormat="1" applyFont="1" applyFill="1" applyBorder="1" applyAlignment="1">
      <alignment horizontal="right"/>
    </xf>
    <xf numFmtId="167" fontId="1" fillId="75" borderId="0" xfId="6" quotePrefix="1" applyNumberFormat="1" applyFont="1" applyFill="1" applyBorder="1" applyAlignment="1">
      <alignment horizontal="right"/>
    </xf>
    <xf numFmtId="1" fontId="1" fillId="75" borderId="0" xfId="10" applyNumberFormat="1" applyFont="1" applyFill="1" applyBorder="1" applyAlignment="1">
      <alignment horizontal="center"/>
    </xf>
    <xf numFmtId="164" fontId="1" fillId="75" borderId="74" xfId="2" applyNumberFormat="1" applyFont="1" applyFill="1" applyBorder="1"/>
    <xf numFmtId="0" fontId="3" fillId="75" borderId="12" xfId="8" applyFont="1" applyFill="1" applyBorder="1" applyAlignment="1">
      <alignment horizontal="center" wrapText="1"/>
    </xf>
    <xf numFmtId="0" fontId="3" fillId="0" borderId="12" xfId="8" applyFont="1" applyFill="1" applyBorder="1" applyAlignment="1">
      <alignment horizontal="center" wrapText="1"/>
    </xf>
    <xf numFmtId="0" fontId="3" fillId="75" borderId="81" xfId="8" applyFont="1" applyFill="1" applyBorder="1" applyAlignment="1">
      <alignment horizontal="center" wrapText="1"/>
    </xf>
    <xf numFmtId="164" fontId="1" fillId="75" borderId="15" xfId="2" applyNumberFormat="1" applyFont="1" applyFill="1" applyBorder="1" applyAlignment="1"/>
    <xf numFmtId="0" fontId="1" fillId="75" borderId="12" xfId="8" applyFont="1" applyFill="1" applyBorder="1" applyAlignment="1">
      <alignment horizontal="center"/>
    </xf>
    <xf numFmtId="44" fontId="1" fillId="0" borderId="0" xfId="2" applyFont="1" applyFill="1" applyBorder="1" applyAlignment="1"/>
    <xf numFmtId="164" fontId="3" fillId="75" borderId="0" xfId="10" applyNumberFormat="1" applyFont="1" applyFill="1" applyBorder="1" applyAlignment="1">
      <alignment horizontal="right"/>
    </xf>
    <xf numFmtId="165" fontId="1" fillId="75" borderId="0" xfId="6" applyNumberFormat="1" applyFont="1" applyFill="1" applyBorder="1" applyAlignment="1">
      <alignment horizontal="right"/>
    </xf>
    <xf numFmtId="164" fontId="3" fillId="75" borderId="12" xfId="8" applyNumberFormat="1" applyFont="1" applyFill="1" applyBorder="1" applyAlignment="1">
      <alignment horizontal="center" wrapText="1"/>
    </xf>
    <xf numFmtId="164" fontId="3" fillId="0" borderId="12" xfId="8" applyNumberFormat="1" applyFont="1" applyFill="1" applyBorder="1" applyAlignment="1">
      <alignment horizontal="center" wrapText="1"/>
    </xf>
    <xf numFmtId="164" fontId="3" fillId="0" borderId="81" xfId="8" applyNumberFormat="1" applyFont="1" applyFill="1" applyBorder="1" applyAlignment="1">
      <alignment horizontal="center" wrapText="1"/>
    </xf>
    <xf numFmtId="44" fontId="1" fillId="75" borderId="18" xfId="10" applyNumberFormat="1" applyFont="1" applyFill="1" applyBorder="1"/>
    <xf numFmtId="0" fontId="3" fillId="75" borderId="11" xfId="8" applyFont="1" applyFill="1" applyBorder="1" applyAlignment="1"/>
    <xf numFmtId="0" fontId="3" fillId="75" borderId="11" xfId="8" applyNumberFormat="1" applyFont="1" applyFill="1" applyBorder="1" applyAlignment="1"/>
    <xf numFmtId="164" fontId="1" fillId="75" borderId="12" xfId="8" applyNumberFormat="1" applyFont="1" applyFill="1" applyBorder="1" applyAlignment="1">
      <alignment horizontal="center"/>
    </xf>
    <xf numFmtId="9" fontId="1" fillId="75" borderId="0" xfId="3" applyFont="1" applyFill="1" applyBorder="1" applyAlignment="1"/>
    <xf numFmtId="0" fontId="1" fillId="0" borderId="0" xfId="0" applyFont="1" applyFill="1" applyBorder="1" applyAlignment="1">
      <alignment horizontal="left" vertical="top"/>
    </xf>
    <xf numFmtId="164" fontId="260" fillId="0" borderId="0" xfId="2" applyNumberFormat="1" applyFont="1" applyFill="1" applyBorder="1"/>
    <xf numFmtId="0" fontId="3" fillId="2" borderId="0" xfId="0" applyFont="1" applyFill="1" applyAlignment="1">
      <alignment horizontal="left" wrapText="1"/>
    </xf>
    <xf numFmtId="0" fontId="280" fillId="0" borderId="0" xfId="0" applyFont="1" applyFill="1" applyAlignment="1">
      <alignment readingOrder="1"/>
    </xf>
    <xf numFmtId="0" fontId="0" fillId="0" borderId="0" xfId="0" applyFont="1" applyFill="1" applyAlignment="1"/>
    <xf numFmtId="0" fontId="281" fillId="0" borderId="0" xfId="0" applyFont="1" applyFill="1" applyAlignment="1">
      <alignment readingOrder="1"/>
    </xf>
    <xf numFmtId="0" fontId="281" fillId="0" borderId="0" xfId="0" applyFont="1" applyFill="1" applyAlignment="1">
      <alignment horizontal="left" wrapText="1" readingOrder="1"/>
    </xf>
    <xf numFmtId="0" fontId="0" fillId="0" borderId="0" xfId="0" applyFont="1" applyFill="1" applyAlignment="1">
      <alignment wrapText="1" readingOrder="1"/>
    </xf>
    <xf numFmtId="0" fontId="281" fillId="0" borderId="0" xfId="0" applyFont="1" applyFill="1" applyAlignment="1">
      <alignment horizontal="left" indent="5" readingOrder="1"/>
    </xf>
    <xf numFmtId="0" fontId="281" fillId="0" borderId="0" xfId="0" applyFont="1" applyFill="1" applyAlignment="1">
      <alignment horizontal="left" vertical="top" wrapText="1" readingOrder="1"/>
    </xf>
    <xf numFmtId="0" fontId="0" fillId="0" borderId="0" xfId="0" applyFont="1" applyFill="1" applyAlignment="1">
      <alignment vertical="top"/>
    </xf>
    <xf numFmtId="0" fontId="280" fillId="0" borderId="0" xfId="0" applyFont="1" applyFill="1" applyAlignment="1">
      <alignment horizontal="left" vertical="top" readingOrder="1"/>
    </xf>
    <xf numFmtId="0" fontId="281" fillId="0" borderId="0" xfId="0" applyFont="1" applyFill="1" applyAlignment="1">
      <alignment horizontal="left" vertical="top" readingOrder="1"/>
    </xf>
    <xf numFmtId="165" fontId="261" fillId="2" borderId="0" xfId="0" applyNumberFormat="1" applyFont="1" applyFill="1" applyBorder="1"/>
    <xf numFmtId="44" fontId="260" fillId="2" borderId="74" xfId="2" applyFont="1" applyFill="1" applyBorder="1"/>
    <xf numFmtId="0" fontId="283" fillId="0" borderId="0" xfId="0" applyFont="1" applyFill="1" applyAlignment="1">
      <alignment vertical="top"/>
    </xf>
    <xf numFmtId="42" fontId="3" fillId="0" borderId="0" xfId="3" applyNumberFormat="1" applyFont="1" applyFill="1" applyBorder="1" applyAlignment="1"/>
    <xf numFmtId="41" fontId="1" fillId="0" borderId="0" xfId="3" applyNumberFormat="1" applyFont="1" applyFill="1" applyBorder="1" applyAlignment="1"/>
    <xf numFmtId="44" fontId="3" fillId="0" borderId="0" xfId="2" applyFont="1" applyFill="1" applyBorder="1"/>
    <xf numFmtId="10" fontId="6" fillId="0" borderId="0" xfId="3" applyNumberFormat="1" applyFont="1" applyFill="1" applyBorder="1" applyAlignment="1"/>
    <xf numFmtId="164" fontId="1" fillId="0" borderId="0" xfId="2"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1" fillId="0" borderId="0" xfId="11" applyFont="1" applyFill="1" applyAlignment="1">
      <alignment horizontal="left" vertical="top" wrapText="1"/>
    </xf>
    <xf numFmtId="1" fontId="262" fillId="0" borderId="0" xfId="8" applyNumberFormat="1" applyFont="1" applyFill="1" applyBorder="1" applyAlignment="1">
      <alignment horizontal="center" vertical="top"/>
    </xf>
    <xf numFmtId="165" fontId="1" fillId="75" borderId="74" xfId="1" quotePrefix="1" applyNumberFormat="1" applyFont="1" applyFill="1" applyBorder="1" applyAlignment="1">
      <alignment horizontal="center"/>
    </xf>
    <xf numFmtId="165" fontId="1" fillId="75" borderId="74" xfId="1" applyNumberFormat="1" applyFont="1" applyFill="1" applyBorder="1" applyAlignment="1">
      <alignment horizontal="center"/>
    </xf>
    <xf numFmtId="165" fontId="261" fillId="75" borderId="74" xfId="1" applyNumberFormat="1" applyFont="1" applyFill="1" applyBorder="1" applyAlignment="1">
      <alignment horizontal="right" wrapText="1"/>
    </xf>
    <xf numFmtId="164" fontId="260" fillId="2" borderId="0" xfId="2" applyNumberFormat="1" applyFont="1" applyFill="1" applyBorder="1"/>
    <xf numFmtId="0" fontId="262" fillId="2" borderId="0" xfId="0" applyFont="1" applyFill="1" applyAlignment="1">
      <alignment vertical="top"/>
    </xf>
    <xf numFmtId="0" fontId="18" fillId="0" borderId="0" xfId="0" applyFont="1" applyFill="1" applyAlignment="1">
      <alignment horizontal="left" indent="5" readingOrder="1"/>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0" fillId="0" borderId="0" xfId="0" applyFont="1" applyFill="1" applyAlignment="1">
      <alignment vertical="top"/>
    </xf>
    <xf numFmtId="0" fontId="1" fillId="0" borderId="0" xfId="11" applyFont="1" applyFill="1" applyAlignment="1">
      <alignment horizontal="left" vertical="top" wrapText="1"/>
    </xf>
    <xf numFmtId="0" fontId="288" fillId="0" borderId="0" xfId="0" applyFont="1" applyFill="1" applyBorder="1" applyAlignment="1">
      <alignment horizontal="center"/>
    </xf>
    <xf numFmtId="0" fontId="288" fillId="0" borderId="0" xfId="0" applyFont="1" applyFill="1" applyBorder="1" applyAlignment="1">
      <alignment horizontal="left"/>
    </xf>
    <xf numFmtId="42" fontId="288" fillId="0" borderId="0" xfId="0" applyNumberFormat="1" applyFont="1" applyFill="1" applyBorder="1" applyAlignment="1"/>
    <xf numFmtId="42" fontId="288" fillId="0" borderId="0" xfId="3" applyNumberFormat="1" applyFont="1" applyFill="1" applyBorder="1" applyAlignment="1"/>
    <xf numFmtId="0" fontId="286" fillId="0" borderId="0" xfId="0" applyFont="1" applyFill="1" applyBorder="1" applyAlignment="1">
      <alignment horizontal="left" indent="1"/>
    </xf>
    <xf numFmtId="41" fontId="286" fillId="0" borderId="0" xfId="0" applyNumberFormat="1" applyFont="1" applyFill="1" applyBorder="1" applyAlignment="1"/>
    <xf numFmtId="41" fontId="286" fillId="0" borderId="0" xfId="3" applyNumberFormat="1" applyFont="1" applyFill="1" applyBorder="1" applyAlignment="1"/>
    <xf numFmtId="0" fontId="286" fillId="0" borderId="0" xfId="0" applyFont="1" applyFill="1" applyBorder="1" applyAlignment="1"/>
    <xf numFmtId="41" fontId="289" fillId="0" borderId="0" xfId="1" applyNumberFormat="1" applyFont="1" applyFill="1" applyBorder="1" applyAlignment="1"/>
    <xf numFmtId="0" fontId="288" fillId="0" borderId="0" xfId="0" applyFont="1" applyFill="1" applyBorder="1" applyAlignment="1">
      <alignment vertical="top"/>
    </xf>
    <xf numFmtId="41" fontId="288" fillId="0" borderId="0" xfId="0" applyNumberFormat="1" applyFont="1" applyFill="1" applyBorder="1" applyAlignment="1">
      <alignment horizontal="left"/>
    </xf>
    <xf numFmtId="41" fontId="288" fillId="0" borderId="0" xfId="0" applyNumberFormat="1" applyFont="1" applyFill="1" applyBorder="1" applyAlignment="1"/>
    <xf numFmtId="41" fontId="288" fillId="0" borderId="0" xfId="1" applyNumberFormat="1" applyFont="1" applyFill="1" applyBorder="1" applyAlignment="1"/>
    <xf numFmtId="0" fontId="286" fillId="0" borderId="0" xfId="0" applyFont="1" applyFill="1" applyBorder="1" applyAlignment="1">
      <alignment horizontal="left"/>
    </xf>
    <xf numFmtId="0" fontId="286" fillId="0" borderId="0" xfId="0" applyFont="1" applyFill="1" applyBorder="1" applyAlignment="1">
      <alignment vertical="top"/>
    </xf>
    <xf numFmtId="41" fontId="286" fillId="0" borderId="0" xfId="0" applyNumberFormat="1" applyFont="1" applyFill="1" applyBorder="1" applyAlignment="1">
      <alignment horizontal="left"/>
    </xf>
    <xf numFmtId="41" fontId="286" fillId="0" borderId="0" xfId="1" applyNumberFormat="1" applyFont="1" applyFill="1" applyBorder="1" applyAlignment="1"/>
    <xf numFmtId="42" fontId="290" fillId="0" borderId="0" xfId="0" applyNumberFormat="1" applyFont="1" applyFill="1" applyBorder="1" applyAlignment="1"/>
    <xf numFmtId="164" fontId="286" fillId="0" borderId="0" xfId="2" applyNumberFormat="1" applyFont="1" applyFill="1" applyBorder="1" applyAlignment="1"/>
    <xf numFmtId="44" fontId="288" fillId="0" borderId="0" xfId="2" applyFont="1" applyFill="1" applyBorder="1"/>
    <xf numFmtId="166" fontId="286" fillId="0" borderId="0" xfId="3" applyNumberFormat="1" applyFont="1" applyFill="1" applyBorder="1" applyAlignment="1"/>
    <xf numFmtId="166" fontId="289" fillId="0" borderId="0" xfId="3" applyNumberFormat="1" applyFont="1" applyFill="1" applyBorder="1" applyAlignment="1"/>
    <xf numFmtId="166" fontId="288" fillId="0" borderId="0" xfId="3" applyNumberFormat="1" applyFont="1" applyFill="1" applyBorder="1" applyAlignment="1"/>
    <xf numFmtId="166" fontId="290" fillId="0" borderId="0" xfId="3" applyNumberFormat="1" applyFont="1" applyFill="1" applyBorder="1" applyAlignment="1"/>
    <xf numFmtId="0" fontId="0" fillId="2" borderId="0" xfId="0" applyFont="1" applyFill="1" applyBorder="1"/>
    <xf numFmtId="0" fontId="3" fillId="2" borderId="0" xfId="0" applyFont="1" applyFill="1" applyBorder="1"/>
    <xf numFmtId="44" fontId="3" fillId="0" borderId="0" xfId="0" applyNumberFormat="1" applyFont="1" applyFill="1" applyBorder="1"/>
    <xf numFmtId="0" fontId="264" fillId="0" borderId="0" xfId="0" applyFont="1" applyFill="1" applyBorder="1"/>
    <xf numFmtId="0" fontId="11" fillId="2" borderId="0" xfId="0" applyFont="1" applyFill="1" applyBorder="1"/>
    <xf numFmtId="44" fontId="270" fillId="0" borderId="0" xfId="0" applyNumberFormat="1" applyFont="1" applyFill="1" applyBorder="1"/>
    <xf numFmtId="0" fontId="1" fillId="2" borderId="0" xfId="0" applyFont="1" applyFill="1" applyBorder="1"/>
    <xf numFmtId="165" fontId="16" fillId="0" borderId="0" xfId="1" applyNumberFormat="1" applyFont="1" applyFill="1" applyBorder="1"/>
    <xf numFmtId="165" fontId="274" fillId="0" borderId="0" xfId="1" applyNumberFormat="1" applyFont="1" applyFill="1" applyBorder="1"/>
    <xf numFmtId="165" fontId="16" fillId="2" borderId="0" xfId="1" applyNumberFormat="1" applyFont="1" applyFill="1" applyBorder="1"/>
    <xf numFmtId="43" fontId="16" fillId="2" borderId="0" xfId="1" applyFont="1" applyFill="1" applyBorder="1"/>
    <xf numFmtId="0" fontId="22" fillId="0" borderId="0" xfId="0" applyFont="1" applyFill="1" applyBorder="1"/>
    <xf numFmtId="0" fontId="273" fillId="2" borderId="0" xfId="0" applyFont="1" applyFill="1" applyBorder="1"/>
    <xf numFmtId="0" fontId="2" fillId="2" borderId="0" xfId="0" applyFont="1" applyFill="1" applyBorder="1" applyAlignment="1">
      <alignment vertical="top"/>
    </xf>
    <xf numFmtId="0" fontId="21" fillId="0" borderId="0" xfId="0" applyFont="1" applyFill="1" applyBorder="1"/>
    <xf numFmtId="0" fontId="24" fillId="0" borderId="0" xfId="0" applyFont="1" applyFill="1" applyBorder="1"/>
    <xf numFmtId="0" fontId="0" fillId="0" borderId="0" xfId="0" applyFont="1" applyFill="1" applyBorder="1"/>
    <xf numFmtId="0" fontId="3" fillId="2" borderId="0" xfId="3388" applyFont="1" applyFill="1" applyBorder="1" applyAlignment="1"/>
    <xf numFmtId="0" fontId="3" fillId="2" borderId="0" xfId="3388" applyFont="1" applyFill="1" applyBorder="1"/>
    <xf numFmtId="44" fontId="3" fillId="0" borderId="0" xfId="3388" applyNumberFormat="1" applyFont="1" applyFill="1" applyBorder="1"/>
    <xf numFmtId="2" fontId="0" fillId="2" borderId="0" xfId="0" applyNumberFormat="1" applyFill="1" applyBorder="1"/>
    <xf numFmtId="0" fontId="287" fillId="0" borderId="0" xfId="0" applyFont="1" applyFill="1" applyBorder="1"/>
    <xf numFmtId="0" fontId="288" fillId="0" borderId="0" xfId="3388" applyFont="1" applyFill="1" applyBorder="1" applyAlignment="1"/>
    <xf numFmtId="0" fontId="288" fillId="0" borderId="0" xfId="3388" applyFont="1" applyFill="1" applyBorder="1"/>
    <xf numFmtId="44" fontId="288" fillId="0" borderId="0" xfId="3388" applyNumberFormat="1" applyFont="1" applyFill="1" applyBorder="1"/>
    <xf numFmtId="0" fontId="288" fillId="0" borderId="0" xfId="0" applyFont="1" applyFill="1" applyBorder="1" applyAlignment="1"/>
    <xf numFmtId="0" fontId="286" fillId="0" borderId="0" xfId="0" applyFont="1" applyFill="1" applyBorder="1"/>
    <xf numFmtId="42" fontId="0" fillId="2" borderId="0" xfId="0" applyNumberFormat="1" applyFill="1" applyBorder="1"/>
    <xf numFmtId="166" fontId="0" fillId="2" borderId="0" xfId="0" applyNumberFormat="1" applyFill="1" applyBorder="1"/>
    <xf numFmtId="0" fontId="1" fillId="3" borderId="0" xfId="0" applyNumberFormat="1" applyFont="1" applyFill="1" applyBorder="1" applyAlignment="1"/>
    <xf numFmtId="0" fontId="1" fillId="2" borderId="0" xfId="0" applyNumberFormat="1" applyFont="1" applyFill="1" applyBorder="1" applyAlignment="1"/>
    <xf numFmtId="0" fontId="3" fillId="0" borderId="0" xfId="3" applyNumberFormat="1" applyFont="1" applyFill="1" applyBorder="1" applyAlignment="1"/>
    <xf numFmtId="0" fontId="1" fillId="2" borderId="0" xfId="0" applyNumberFormat="1" applyFont="1" applyFill="1" applyBorder="1" applyAlignment="1">
      <alignment horizontal="left"/>
    </xf>
    <xf numFmtId="0" fontId="1" fillId="2" borderId="0" xfId="0" applyNumberFormat="1" applyFont="1" applyFill="1" applyBorder="1" applyAlignment="1">
      <alignment horizontal="left" indent="1"/>
    </xf>
    <xf numFmtId="0" fontId="1" fillId="0" borderId="0" xfId="3" applyNumberFormat="1" applyFont="1" applyFill="1" applyBorder="1" applyAlignment="1"/>
    <xf numFmtId="0" fontId="1" fillId="0" borderId="0" xfId="1" applyNumberFormat="1" applyFont="1" applyFill="1" applyBorder="1" applyAlignment="1"/>
    <xf numFmtId="0" fontId="5" fillId="0" borderId="0" xfId="1" applyNumberFormat="1" applyFont="1" applyFill="1" applyBorder="1" applyAlignment="1"/>
    <xf numFmtId="0" fontId="262" fillId="2" borderId="0" xfId="0" applyFont="1" applyFill="1" applyBorder="1" applyAlignment="1">
      <alignment horizontal="right"/>
    </xf>
    <xf numFmtId="42" fontId="288" fillId="0" borderId="0" xfId="0" applyNumberFormat="1" applyFont="1" applyFill="1" applyBorder="1"/>
    <xf numFmtId="42" fontId="260" fillId="0" borderId="0" xfId="0" applyNumberFormat="1" applyFont="1" applyFill="1" applyBorder="1"/>
    <xf numFmtId="0" fontId="261" fillId="0" borderId="0" xfId="0" applyFont="1" applyFill="1" applyBorder="1"/>
    <xf numFmtId="164" fontId="1" fillId="0" borderId="0" xfId="5" applyNumberFormat="1" applyFont="1" applyFill="1"/>
    <xf numFmtId="9" fontId="286" fillId="0" borderId="0" xfId="7" applyFont="1" applyFill="1" applyBorder="1" applyAlignment="1">
      <alignment horizontal="center"/>
    </xf>
    <xf numFmtId="165" fontId="286" fillId="0" borderId="0" xfId="1" applyNumberFormat="1" applyFont="1" applyFill="1" applyBorder="1" applyAlignment="1">
      <alignment horizontal="center"/>
    </xf>
    <xf numFmtId="164" fontId="286" fillId="0" borderId="0" xfId="2" applyNumberFormat="1" applyFont="1" applyFill="1" applyBorder="1" applyAlignment="1">
      <alignment horizontal="center"/>
    </xf>
    <xf numFmtId="164" fontId="261" fillId="75" borderId="0" xfId="0" applyNumberFormat="1" applyFont="1" applyFill="1" applyBorder="1"/>
    <xf numFmtId="164" fontId="3" fillId="0" borderId="0" xfId="2" applyNumberFormat="1" applyFont="1" applyFill="1" applyBorder="1"/>
    <xf numFmtId="0" fontId="262" fillId="0" borderId="0" xfId="0" applyFont="1" applyFill="1" applyBorder="1" applyAlignment="1">
      <alignment vertical="top"/>
    </xf>
    <xf numFmtId="164" fontId="1" fillId="0" borderId="74" xfId="2" applyNumberFormat="1" applyFont="1" applyFill="1" applyBorder="1"/>
    <xf numFmtId="44" fontId="1" fillId="0" borderId="74" xfId="2" applyNumberFormat="1" applyFont="1" applyFill="1" applyBorder="1"/>
    <xf numFmtId="44" fontId="1" fillId="0" borderId="16" xfId="2" applyNumberFormat="1" applyFont="1" applyFill="1" applyBorder="1"/>
    <xf numFmtId="0" fontId="3" fillId="0" borderId="12" xfId="8" applyNumberFormat="1" applyFont="1" applyFill="1" applyBorder="1" applyAlignment="1">
      <alignment horizontal="center" wrapText="1"/>
    </xf>
    <xf numFmtId="0" fontId="3" fillId="0" borderId="81" xfId="8" applyNumberFormat="1" applyFont="1" applyFill="1" applyBorder="1" applyAlignment="1">
      <alignment horizontal="center" wrapText="1"/>
    </xf>
    <xf numFmtId="164" fontId="1" fillId="75" borderId="13" xfId="10" applyNumberFormat="1" applyFont="1" applyFill="1" applyBorder="1" applyAlignment="1">
      <alignment horizontal="left"/>
    </xf>
    <xf numFmtId="0" fontId="292" fillId="0" borderId="0" xfId="0" applyFont="1" applyFill="1" applyBorder="1" applyAlignment="1">
      <alignment vertical="top"/>
    </xf>
    <xf numFmtId="0" fontId="293" fillId="0" borderId="0" xfId="0" applyFont="1" applyFill="1" applyAlignment="1"/>
    <xf numFmtId="0" fontId="294" fillId="0" borderId="0" xfId="0" applyFont="1" applyFill="1"/>
    <xf numFmtId="0" fontId="295" fillId="0" borderId="0" xfId="0" applyFont="1" applyFill="1" applyBorder="1" applyAlignment="1">
      <alignment horizontal="center"/>
    </xf>
    <xf numFmtId="0" fontId="295" fillId="0" borderId="1" xfId="0" applyFont="1" applyFill="1" applyBorder="1" applyAlignment="1">
      <alignment horizontal="center"/>
    </xf>
    <xf numFmtId="0" fontId="295" fillId="0" borderId="0" xfId="0" applyFont="1" applyFill="1" applyBorder="1" applyAlignment="1">
      <alignment horizontal="left"/>
    </xf>
    <xf numFmtId="42" fontId="295" fillId="0" borderId="0" xfId="0" applyNumberFormat="1" applyFont="1" applyFill="1" applyBorder="1" applyAlignment="1"/>
    <xf numFmtId="42" fontId="295" fillId="0" borderId="0" xfId="3" applyNumberFormat="1" applyFont="1" applyFill="1" applyBorder="1" applyAlignment="1"/>
    <xf numFmtId="0" fontId="293" fillId="0" borderId="0" xfId="0" applyFont="1" applyFill="1" applyBorder="1" applyAlignment="1">
      <alignment horizontal="left" indent="1"/>
    </xf>
    <xf numFmtId="41" fontId="293" fillId="0" borderId="0" xfId="0" applyNumberFormat="1" applyFont="1" applyFill="1" applyBorder="1" applyAlignment="1"/>
    <xf numFmtId="41" fontId="293" fillId="0" borderId="0" xfId="3" applyNumberFormat="1" applyFont="1" applyFill="1" applyBorder="1" applyAlignment="1"/>
    <xf numFmtId="0" fontId="293" fillId="0" borderId="0" xfId="0" applyFont="1" applyFill="1" applyBorder="1" applyAlignment="1"/>
    <xf numFmtId="41" fontId="296" fillId="0" borderId="0" xfId="1" applyNumberFormat="1" applyFont="1" applyFill="1" applyBorder="1" applyAlignment="1"/>
    <xf numFmtId="0" fontId="295" fillId="0" borderId="0" xfId="0" applyFont="1" applyFill="1" applyBorder="1" applyAlignment="1">
      <alignment vertical="top"/>
    </xf>
    <xf numFmtId="41" fontId="295" fillId="0" borderId="0" xfId="0" applyNumberFormat="1" applyFont="1" applyFill="1" applyBorder="1" applyAlignment="1">
      <alignment horizontal="left"/>
    </xf>
    <xf numFmtId="41" fontId="295" fillId="0" borderId="0" xfId="0" applyNumberFormat="1" applyFont="1" applyFill="1" applyBorder="1" applyAlignment="1"/>
    <xf numFmtId="41" fontId="295" fillId="0" borderId="0" xfId="1" applyNumberFormat="1" applyFont="1" applyFill="1" applyBorder="1" applyAlignment="1"/>
    <xf numFmtId="0" fontId="293" fillId="0" borderId="0" xfId="0" applyFont="1" applyFill="1" applyBorder="1" applyAlignment="1">
      <alignment horizontal="left"/>
    </xf>
    <xf numFmtId="0" fontId="293" fillId="0" borderId="0" xfId="0" applyFont="1" applyFill="1" applyBorder="1" applyAlignment="1">
      <alignment vertical="top"/>
    </xf>
    <xf numFmtId="41" fontId="293" fillId="0" borderId="0" xfId="0" applyNumberFormat="1" applyFont="1" applyFill="1" applyBorder="1" applyAlignment="1">
      <alignment horizontal="left"/>
    </xf>
    <xf numFmtId="41" fontId="293" fillId="0" borderId="0" xfId="1" applyNumberFormat="1" applyFont="1" applyFill="1" applyBorder="1" applyAlignment="1"/>
    <xf numFmtId="42" fontId="297" fillId="0" borderId="0" xfId="0" applyNumberFormat="1" applyFont="1" applyFill="1" applyBorder="1" applyAlignment="1"/>
    <xf numFmtId="164" fontId="293" fillId="0" borderId="0" xfId="2" applyNumberFormat="1" applyFont="1" applyFill="1" applyBorder="1" applyAlignment="1"/>
    <xf numFmtId="0" fontId="295" fillId="0" borderId="0" xfId="3388" applyFont="1" applyFill="1" applyAlignment="1"/>
    <xf numFmtId="44" fontId="295" fillId="0" borderId="0" xfId="2" applyFont="1" applyFill="1" applyBorder="1"/>
    <xf numFmtId="0" fontId="295" fillId="0" borderId="0" xfId="3388" applyFont="1" applyFill="1"/>
    <xf numFmtId="44" fontId="295" fillId="0" borderId="0" xfId="3388" applyNumberFormat="1" applyFont="1" applyFill="1"/>
    <xf numFmtId="0" fontId="295" fillId="0" borderId="0" xfId="0" applyFont="1" applyFill="1" applyAlignment="1"/>
    <xf numFmtId="0" fontId="293" fillId="0" borderId="0" xfId="0" applyFont="1" applyFill="1"/>
    <xf numFmtId="0" fontId="298" fillId="0" borderId="0" xfId="0" applyFont="1" applyFill="1"/>
    <xf numFmtId="166" fontId="293" fillId="0" borderId="0" xfId="3" applyNumberFormat="1" applyFont="1" applyFill="1" applyBorder="1" applyAlignment="1"/>
    <xf numFmtId="166" fontId="296" fillId="0" borderId="0" xfId="3" applyNumberFormat="1" applyFont="1" applyFill="1" applyBorder="1" applyAlignment="1"/>
    <xf numFmtId="166" fontId="295" fillId="0" borderId="0" xfId="3" applyNumberFormat="1" applyFont="1" applyFill="1" applyBorder="1" applyAlignment="1"/>
    <xf numFmtId="166" fontId="297" fillId="0" borderId="0" xfId="3" applyNumberFormat="1" applyFont="1" applyFill="1" applyBorder="1" applyAlignment="1"/>
    <xf numFmtId="0" fontId="293" fillId="0" borderId="0" xfId="0" applyFont="1" applyFill="1" applyAlignment="1">
      <alignment vertical="top"/>
    </xf>
    <xf numFmtId="0" fontId="295" fillId="0" borderId="0" xfId="0" applyFont="1" applyFill="1" applyBorder="1" applyAlignment="1">
      <alignment horizontal="center" vertical="top"/>
    </xf>
    <xf numFmtId="0" fontId="299" fillId="0" borderId="0" xfId="0" applyFont="1" applyFill="1"/>
    <xf numFmtId="0" fontId="295" fillId="0" borderId="0" xfId="0" quotePrefix="1" applyFont="1" applyFill="1" applyBorder="1" applyAlignment="1">
      <alignment horizontal="center" vertical="top"/>
    </xf>
    <xf numFmtId="0" fontId="300" fillId="0" borderId="0" xfId="0" applyFont="1" applyFill="1"/>
    <xf numFmtId="164" fontId="293" fillId="0" borderId="0" xfId="0" applyNumberFormat="1" applyFont="1" applyFill="1" applyBorder="1" applyAlignment="1"/>
    <xf numFmtId="0" fontId="295" fillId="0" borderId="0" xfId="0" applyFont="1" applyFill="1" applyAlignment="1">
      <alignment horizontal="center"/>
    </xf>
    <xf numFmtId="0" fontId="295" fillId="0" borderId="0" xfId="0" applyFont="1" applyFill="1" applyBorder="1" applyAlignment="1"/>
    <xf numFmtId="42" fontId="295" fillId="0" borderId="0" xfId="0" applyNumberFormat="1" applyFont="1" applyFill="1" applyBorder="1"/>
    <xf numFmtId="0" fontId="293" fillId="0" borderId="0" xfId="0" applyFont="1" applyFill="1" applyBorder="1"/>
    <xf numFmtId="0" fontId="295" fillId="0" borderId="0" xfId="5" applyFont="1" applyFill="1" applyBorder="1"/>
    <xf numFmtId="0" fontId="293" fillId="0" borderId="0" xfId="5" applyFont="1" applyFill="1" applyBorder="1" applyAlignment="1">
      <alignment horizontal="center"/>
    </xf>
    <xf numFmtId="165" fontId="293" fillId="0" borderId="0" xfId="6" applyNumberFormat="1" applyFont="1" applyFill="1" applyBorder="1" applyAlignment="1">
      <alignment horizontal="center"/>
    </xf>
    <xf numFmtId="0" fontId="293" fillId="0" borderId="0" xfId="5" applyFont="1" applyFill="1" applyBorder="1"/>
    <xf numFmtId="165" fontId="293" fillId="0" borderId="1" xfId="1" applyNumberFormat="1" applyFont="1" applyFill="1" applyBorder="1"/>
    <xf numFmtId="164" fontId="293" fillId="0" borderId="5" xfId="2" quotePrefix="1" applyNumberFormat="1" applyFont="1" applyFill="1" applyBorder="1" applyAlignment="1">
      <alignment horizontal="center"/>
    </xf>
    <xf numFmtId="165" fontId="293" fillId="0" borderId="0" xfId="1" applyNumberFormat="1" applyFont="1" applyFill="1" applyBorder="1"/>
    <xf numFmtId="9" fontId="1" fillId="0" borderId="0" xfId="7" applyFont="1" applyFill="1" applyBorder="1" applyAlignment="1">
      <alignment horizontal="center"/>
    </xf>
    <xf numFmtId="0" fontId="295" fillId="0" borderId="0" xfId="0" applyFont="1" applyFill="1" applyAlignment="1">
      <alignment horizontal="left"/>
    </xf>
    <xf numFmtId="0" fontId="293" fillId="0" borderId="0" xfId="0" applyFont="1" applyFill="1" applyBorder="1" applyAlignment="1">
      <alignment wrapText="1"/>
    </xf>
    <xf numFmtId="0" fontId="293" fillId="0" borderId="0" xfId="0" applyFont="1" applyFill="1" applyAlignment="1">
      <alignment horizontal="left"/>
    </xf>
    <xf numFmtId="165" fontId="293" fillId="0" borderId="0" xfId="1" applyNumberFormat="1" applyFont="1" applyFill="1" applyAlignment="1">
      <alignment horizontal="right" wrapText="1"/>
    </xf>
    <xf numFmtId="165" fontId="293" fillId="0" borderId="1" xfId="1" applyNumberFormat="1" applyFont="1" applyFill="1" applyBorder="1" applyAlignment="1">
      <alignment horizontal="right" wrapText="1"/>
    </xf>
    <xf numFmtId="164" fontId="293" fillId="0" borderId="5" xfId="2" applyNumberFormat="1" applyFont="1" applyFill="1" applyBorder="1" applyAlignment="1">
      <alignment horizontal="right" wrapText="1"/>
    </xf>
    <xf numFmtId="165" fontId="293" fillId="0" borderId="0" xfId="1" applyNumberFormat="1" applyFont="1" applyFill="1" applyBorder="1" applyAlignment="1">
      <alignment horizontal="right" wrapText="1"/>
    </xf>
    <xf numFmtId="164" fontId="293" fillId="0" borderId="0" xfId="2" applyNumberFormat="1" applyFont="1" applyFill="1" applyBorder="1" applyAlignment="1">
      <alignment horizontal="right" wrapText="1"/>
    </xf>
    <xf numFmtId="164" fontId="293" fillId="0" borderId="13" xfId="10" applyNumberFormat="1" applyFont="1" applyFill="1" applyBorder="1" applyAlignment="1">
      <alignment horizontal="left"/>
    </xf>
    <xf numFmtId="164" fontId="293" fillId="0" borderId="0" xfId="10" applyNumberFormat="1" applyFont="1" applyFill="1" applyBorder="1"/>
    <xf numFmtId="1" fontId="302" fillId="0" borderId="0" xfId="8" applyNumberFormat="1" applyFont="1" applyFill="1" applyBorder="1" applyAlignment="1">
      <alignment horizontal="center"/>
    </xf>
    <xf numFmtId="164" fontId="293" fillId="0" borderId="0" xfId="2" applyNumberFormat="1" applyFont="1" applyFill="1" applyBorder="1"/>
    <xf numFmtId="164" fontId="293" fillId="0" borderId="15" xfId="2" applyNumberFormat="1" applyFont="1" applyFill="1" applyBorder="1"/>
    <xf numFmtId="164" fontId="293" fillId="0" borderId="0" xfId="10" applyNumberFormat="1" applyFont="1" applyFill="1" applyBorder="1" applyAlignment="1">
      <alignment horizontal="left"/>
    </xf>
    <xf numFmtId="44" fontId="293" fillId="0" borderId="0" xfId="2" applyFont="1" applyFill="1" applyBorder="1"/>
    <xf numFmtId="44" fontId="293" fillId="0" borderId="15" xfId="2" applyFont="1" applyFill="1" applyBorder="1"/>
    <xf numFmtId="164" fontId="293" fillId="0" borderId="0" xfId="10" applyNumberFormat="1" applyFont="1" applyFill="1" applyBorder="1" applyAlignment="1">
      <alignment horizontal="left" wrapText="1"/>
    </xf>
    <xf numFmtId="0" fontId="300" fillId="0" borderId="0" xfId="0" applyFont="1" applyFill="1" applyBorder="1"/>
    <xf numFmtId="0" fontId="294" fillId="0" borderId="0" xfId="0" applyFont="1" applyFill="1" applyBorder="1"/>
    <xf numFmtId="44" fontId="295" fillId="0" borderId="0" xfId="3388" applyNumberFormat="1" applyFont="1" applyFill="1" applyBorder="1"/>
    <xf numFmtId="9" fontId="293" fillId="0" borderId="0" xfId="7" applyFont="1" applyFill="1" applyBorder="1" applyAlignment="1">
      <alignment horizontal="center"/>
    </xf>
    <xf numFmtId="165" fontId="293" fillId="0" borderId="0" xfId="1" applyNumberFormat="1" applyFont="1" applyFill="1" applyBorder="1" applyAlignment="1">
      <alignment horizontal="center"/>
    </xf>
    <xf numFmtId="0" fontId="1" fillId="2" borderId="0" xfId="0" applyFont="1" applyFill="1" applyAlignment="1">
      <alignment horizontal="left" vertical="top"/>
    </xf>
    <xf numFmtId="0" fontId="1" fillId="0" borderId="0" xfId="0" applyFont="1" applyFill="1" applyBorder="1" applyAlignment="1">
      <alignment horizontal="left" vertical="top" wrapText="1"/>
    </xf>
    <xf numFmtId="0" fontId="260" fillId="75" borderId="0" xfId="0" applyNumberFormat="1" applyFont="1" applyFill="1" applyAlignment="1">
      <alignment horizontal="center"/>
    </xf>
    <xf numFmtId="0" fontId="260" fillId="75" borderId="0" xfId="0" applyFont="1" applyFill="1" applyBorder="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165" fontId="261" fillId="75" borderId="0" xfId="1" applyNumberFormat="1" applyFont="1" applyFill="1" applyAlignment="1">
      <alignment horizontal="center" wrapText="1"/>
    </xf>
    <xf numFmtId="44" fontId="17" fillId="0" borderId="0" xfId="3388" applyNumberFormat="1" applyFont="1" applyFill="1"/>
    <xf numFmtId="44" fontId="1" fillId="0" borderId="0" xfId="2" applyFont="1" applyFill="1" applyBorder="1"/>
    <xf numFmtId="44" fontId="1" fillId="0" borderId="15" xfId="2" applyFont="1" applyFill="1" applyBorder="1"/>
    <xf numFmtId="0" fontId="4" fillId="2" borderId="0" xfId="0" applyFont="1" applyFill="1"/>
    <xf numFmtId="6" fontId="261" fillId="75" borderId="0" xfId="0" applyNumberFormat="1" applyFont="1" applyFill="1"/>
    <xf numFmtId="3" fontId="261" fillId="75" borderId="0" xfId="0" applyNumberFormat="1" applyFont="1" applyFill="1"/>
    <xf numFmtId="0" fontId="281" fillId="0" borderId="0" xfId="0" applyFont="1" applyFill="1" applyAlignment="1">
      <alignment horizontal="left" vertical="top" wrapText="1" readingOrder="1"/>
    </xf>
    <xf numFmtId="0" fontId="0" fillId="0" borderId="0" xfId="0" applyFont="1" applyFill="1" applyAlignment="1">
      <alignment vertical="top" readingOrder="1"/>
    </xf>
    <xf numFmtId="0" fontId="0" fillId="0" borderId="0" xfId="0" applyFont="1" applyFill="1" applyAlignment="1">
      <alignment vertical="top"/>
    </xf>
    <xf numFmtId="0" fontId="1" fillId="0" borderId="0" xfId="0" applyFont="1" applyFill="1" applyAlignment="1">
      <alignment horizontal="left" vertical="top" wrapText="1" readingOrder="1"/>
    </xf>
    <xf numFmtId="0" fontId="277" fillId="0" borderId="0" xfId="0" applyFont="1" applyFill="1" applyAlignment="1">
      <alignment vertical="top"/>
    </xf>
    <xf numFmtId="0" fontId="1" fillId="0" borderId="0" xfId="0" applyFont="1" applyFill="1" applyAlignment="1">
      <alignment vertical="top"/>
    </xf>
    <xf numFmtId="0" fontId="0" fillId="0" borderId="0" xfId="0" applyFont="1" applyAlignment="1">
      <alignment vertical="top" wrapText="1"/>
    </xf>
    <xf numFmtId="0" fontId="1" fillId="2" borderId="0" xfId="0" applyFont="1" applyFill="1" applyAlignment="1">
      <alignment horizontal="left" vertical="top" wrapText="1"/>
    </xf>
    <xf numFmtId="0" fontId="3" fillId="2" borderId="0" xfId="0" applyFont="1" applyFill="1" applyAlignment="1">
      <alignment horizontal="left" wrapText="1"/>
    </xf>
    <xf numFmtId="0" fontId="3" fillId="2" borderId="0" xfId="0" applyFont="1" applyFill="1" applyAlignment="1">
      <alignment horizontal="center"/>
    </xf>
    <xf numFmtId="0" fontId="3" fillId="0" borderId="0" xfId="0" applyFont="1" applyFill="1" applyAlignment="1">
      <alignment horizontal="center"/>
    </xf>
    <xf numFmtId="165" fontId="260" fillId="0" borderId="2" xfId="0" applyNumberFormat="1" applyFont="1" applyFill="1" applyBorder="1" applyAlignment="1">
      <alignment horizontal="center"/>
    </xf>
    <xf numFmtId="0" fontId="286" fillId="0" borderId="0" xfId="0" applyFont="1" applyFill="1" applyBorder="1" applyAlignment="1">
      <alignment horizontal="left" wrapText="1"/>
    </xf>
    <xf numFmtId="0" fontId="293" fillId="0" borderId="0" xfId="0" applyFont="1" applyFill="1" applyBorder="1" applyAlignment="1">
      <alignment horizontal="left" wrapText="1"/>
    </xf>
    <xf numFmtId="0" fontId="1" fillId="2" borderId="0" xfId="0" applyFont="1" applyFill="1" applyBorder="1" applyAlignment="1">
      <alignment horizontal="left" wrapText="1"/>
    </xf>
    <xf numFmtId="0" fontId="1" fillId="2" borderId="0" xfId="0" applyFont="1" applyFill="1" applyAlignment="1">
      <alignment horizontal="left" vertical="top"/>
    </xf>
    <xf numFmtId="0" fontId="1" fillId="2" borderId="0" xfId="0" applyFont="1" applyFill="1" applyAlignment="1">
      <alignment horizontal="left" wrapText="1"/>
    </xf>
    <xf numFmtId="0" fontId="1" fillId="0" borderId="0" xfId="0" applyFont="1" applyFill="1" applyAlignment="1">
      <alignment wrapText="1"/>
    </xf>
    <xf numFmtId="0" fontId="1" fillId="75" borderId="0" xfId="5" applyFont="1" applyFill="1" applyAlignment="1">
      <alignment horizontal="left" vertical="top" wrapText="1"/>
    </xf>
    <xf numFmtId="0" fontId="3" fillId="75" borderId="0" xfId="5" applyFont="1" applyFill="1" applyAlignment="1">
      <alignment horizontal="center"/>
    </xf>
    <xf numFmtId="0" fontId="1" fillId="75" borderId="0" xfId="5" applyFont="1" applyFill="1" applyBorder="1" applyAlignment="1">
      <alignment wrapText="1"/>
    </xf>
    <xf numFmtId="0" fontId="1" fillId="75" borderId="0" xfId="5" applyFont="1" applyFill="1" applyBorder="1" applyAlignment="1">
      <alignment horizontal="left" wrapText="1"/>
    </xf>
    <xf numFmtId="0" fontId="3" fillId="0" borderId="0" xfId="0" applyFont="1" applyFill="1" applyAlignment="1">
      <alignment horizontal="left" wrapText="1"/>
    </xf>
    <xf numFmtId="0" fontId="1" fillId="75" borderId="0" xfId="5" applyFont="1" applyFill="1" applyBorder="1" applyAlignment="1">
      <alignment horizontal="left" vertical="top" wrapText="1"/>
    </xf>
    <xf numFmtId="0" fontId="260" fillId="75" borderId="0" xfId="0" applyFont="1" applyFill="1" applyAlignment="1">
      <alignment horizontal="center"/>
    </xf>
    <xf numFmtId="0" fontId="1" fillId="0" borderId="0" xfId="0" applyFont="1" applyFill="1" applyBorder="1" applyAlignment="1">
      <alignment horizontal="left" vertical="top" wrapText="1"/>
    </xf>
    <xf numFmtId="0" fontId="260" fillId="75" borderId="0" xfId="0" applyNumberFormat="1" applyFont="1" applyFill="1" applyAlignment="1">
      <alignment horizontal="center"/>
    </xf>
    <xf numFmtId="0" fontId="261" fillId="75" borderId="0" xfId="0" applyFont="1" applyFill="1" applyAlignment="1">
      <alignment horizontal="left" vertical="top" wrapText="1"/>
    </xf>
    <xf numFmtId="0" fontId="260" fillId="75" borderId="0" xfId="0" applyFont="1" applyFill="1" applyBorder="1" applyAlignment="1">
      <alignment horizontal="center"/>
    </xf>
    <xf numFmtId="0" fontId="260" fillId="75" borderId="75" xfId="0" applyNumberFormat="1" applyFont="1" applyFill="1" applyBorder="1" applyAlignment="1">
      <alignment horizontal="center" vertical="center"/>
    </xf>
    <xf numFmtId="164" fontId="1" fillId="75" borderId="13" xfId="8" applyNumberFormat="1" applyFont="1" applyFill="1" applyBorder="1" applyAlignment="1">
      <alignment horizontal="left"/>
    </xf>
    <xf numFmtId="164" fontId="1" fillId="75" borderId="0" xfId="8" applyNumberFormat="1" applyFont="1" applyFill="1" applyBorder="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Border="1" applyAlignment="1">
      <alignment horizontal="left"/>
    </xf>
    <xf numFmtId="0" fontId="3" fillId="75" borderId="0" xfId="8" applyFont="1" applyFill="1" applyBorder="1" applyAlignment="1">
      <alignment horizontal="center"/>
    </xf>
    <xf numFmtId="0" fontId="1" fillId="75" borderId="0" xfId="11" applyFont="1" applyFill="1" applyAlignment="1">
      <alignment horizontal="left" vertical="top" wrapText="1"/>
    </xf>
    <xf numFmtId="0" fontId="1" fillId="0" borderId="0" xfId="11" applyFont="1" applyFill="1" applyAlignment="1">
      <alignment horizontal="left" vertical="top" wrapText="1"/>
    </xf>
    <xf numFmtId="0" fontId="1" fillId="0" borderId="0" xfId="11" applyFont="1" applyFill="1" applyAlignment="1">
      <alignment horizontal="left" wrapText="1"/>
    </xf>
    <xf numFmtId="164" fontId="293" fillId="0" borderId="5" xfId="2" applyNumberFormat="1" applyFont="1" applyFill="1" applyBorder="1" applyAlignment="1">
      <alignment horizontal="center"/>
    </xf>
  </cellXfs>
  <cellStyles count="4383">
    <cellStyle name="_x0004_" xfId="12"/>
    <cellStyle name="-" xfId="13"/>
    <cellStyle name=" 1" xfId="14"/>
    <cellStyle name=" Writer Import]_x000d__x000a_Display Dialog=No_x000d__x000a__x000d__x000a_[Horizontal Arrange]_x000d__x000a_Dimensions Interlocking=Yes_x000d__x000a_Sum Hierarchy=Yes_x000d__x000a_Generate" xfId="15"/>
    <cellStyle name="_x000d__x000a_JournalTemplate=C:\COMFO\CTALK\JOURSTD.TPL_x000d__x000a_LbStateAddress=3 3 0 251 1 89 2 311_x000d__x000a_LbStateJou" xfId="16"/>
    <cellStyle name="# ###" xfId="17"/>
    <cellStyle name="$" xfId="18"/>
    <cellStyle name="$K" xfId="19"/>
    <cellStyle name="%" xfId="20"/>
    <cellStyle name="% 2" xfId="21"/>
    <cellStyle name="******************************************" xfId="22"/>
    <cellStyle name="??" xfId="23"/>
    <cellStyle name="?? [0]_??" xfId="24"/>
    <cellStyle name="???[0]_~ME0858" xfId="25"/>
    <cellStyle name="???_~ME0858" xfId="26"/>
    <cellStyle name="??[0]_laroux" xfId="27"/>
    <cellStyle name="??_?.????" xfId="28"/>
    <cellStyle name="\" xfId="29"/>
    <cellStyle name="_%(SignOnly)" xfId="30"/>
    <cellStyle name="_%(SignOnly)_BLS2q_salesforce" xfId="31"/>
    <cellStyle name="_%(SignSpaceOnly)" xfId="32"/>
    <cellStyle name="_%(SignSpaceOnly)_BLS2q_salesforce" xfId="33"/>
    <cellStyle name="_600-7R093-0000-C00 RevH Costed BOM 20060928" xfId="34"/>
    <cellStyle name="_600-7R162-0000-A00 Costed BOM 20070212" xfId="35"/>
    <cellStyle name="_960-10093-1900-001 EVGA RevC" xfId="36"/>
    <cellStyle name="_960-10093-1900-001 EVGA RevC20061024" xfId="37"/>
    <cellStyle name="_Airquote - DELL chasis (FP)" xfId="38"/>
    <cellStyle name="_Airquote - DELL chasis (FP)_Lenovo PACK  Packing Proposal" xfId="39"/>
    <cellStyle name="_Airquote - DELL chasis (FP)_Lenovo Park Format_July 07 05" xfId="40"/>
    <cellStyle name="_Airquote - DELL chasis (FP)_Lenovo Park Format_July 07 05V2" xfId="41"/>
    <cellStyle name="_Alienware CBOM_PPV by SCM Update 070314" xfId="42"/>
    <cellStyle name="_Alienware SDSS#1175 CBOM - 1214" xfId="43"/>
    <cellStyle name="_Balance Sheet July 9 IFRS Sept 18" xfId="44"/>
    <cellStyle name="_Balvenie Package shipment info.2" xfId="45"/>
    <cellStyle name="_Balvenie Package shipment info.2_Lenovo PACK  Packing Proposal" xfId="46"/>
    <cellStyle name="_Balvenie Package shipment info.2_Lenovo Park Format_July 07 05" xfId="47"/>
    <cellStyle name="_Balvenie Package shipment info.2_Lenovo Park Format_July 07 05V2" xfId="48"/>
    <cellStyle name="_BOM update - Supplier List (Purchase) 111102" xfId="49"/>
    <cellStyle name="_BOM update - Supplier List (Purchase) 111102_Lenovo PACK  Packing Proposal" xfId="50"/>
    <cellStyle name="_BOM update - Supplier List (Purchase) 111102_Lenovo Park Format_July 07 05" xfId="51"/>
    <cellStyle name="_BOM update - Supplier List (Purchase) 111102_Lenovo Park Format_July 07 05V2" xfId="52"/>
    <cellStyle name="_bom updated on 2002-11-10" xfId="53"/>
    <cellStyle name="_bom updated on 2002-11-10_Lenovo PACK  Packing Proposal" xfId="54"/>
    <cellStyle name="_bom updated on 2002-11-10_Lenovo Park Format_July 07 05" xfId="55"/>
    <cellStyle name="_bom updated on 2002-11-10_Lenovo Park Format_July 07 05V2" xfId="56"/>
    <cellStyle name="_bom updated on 2002-11-10-1" xfId="57"/>
    <cellStyle name="_bom updated on 2002-11-10-1_Lenovo PACK  Packing Proposal" xfId="58"/>
    <cellStyle name="_bom updated on 2002-11-10-1_Lenovo Park Format_July 07 05" xfId="59"/>
    <cellStyle name="_bom updated on 2002-11-10-1_Lenovo Park Format_July 07 05V2" xfId="60"/>
    <cellStyle name="_Budgetary Quote for VOIP Telephones" xfId="61"/>
    <cellStyle name="_Budgetary Quote for VOIP Telephones_Lenovo PACK  Packing Proposal" xfId="62"/>
    <cellStyle name="_Budgetary Quote for VOIP Telephones_Lenovo Park Format_July 07 05" xfId="63"/>
    <cellStyle name="_Budgetary Quote for VOIP Telephones_Lenovo Park Format_July 07 05V2" xfId="64"/>
    <cellStyle name="_Comma" xfId="65"/>
    <cellStyle name="_Comma_03 Contribution Analysis" xfId="66"/>
    <cellStyle name="_Comma_BLS2q_salesforce" xfId="67"/>
    <cellStyle name="_Comma_Contribution of assets into USAi_02" xfId="68"/>
    <cellStyle name="_Comma_credit - newco_6_18" xfId="69"/>
    <cellStyle name="_Comma_CSC Cable makers 060502" xfId="70"/>
    <cellStyle name="_Comma_Final Pages 8-20" xfId="71"/>
    <cellStyle name="_Comma_Final Pages 8-20_BLS2q_salesforce" xfId="72"/>
    <cellStyle name="_Comma_further analysis on comparables" xfId="73"/>
    <cellStyle name="_Comma_further analysis on comparables_BLS2q_salesforce" xfId="74"/>
    <cellStyle name="_Comma_NBC-5 yearDCF-Final from Vivendi modified" xfId="75"/>
    <cellStyle name="_Comma_Training Model Shell" xfId="76"/>
    <cellStyle name="_Comma_Update 08-27-01-3" xfId="77"/>
    <cellStyle name="_Copy of Exhibit A QUOTE FORMAT_Rev1-0525_Jason-1 (Cost)" xfId="78"/>
    <cellStyle name="_cost analysis" xfId="79"/>
    <cellStyle name="_Cost analysis template" xfId="80"/>
    <cellStyle name="_Cost analysis template_Lenovo PACK  Packing Proposal" xfId="81"/>
    <cellStyle name="_Cost analysis template_Lenovo Park Format_July 07 05" xfId="82"/>
    <cellStyle name="_Cost analysis template_Lenovo Park Format_July 07 05V2" xfId="83"/>
    <cellStyle name="_Cost Analysis Template-1" xfId="84"/>
    <cellStyle name="_Cost Analysis Template-1_Lenovo PACK  Packing Proposal" xfId="85"/>
    <cellStyle name="_Cost Analysis Template-1_Lenovo Park Format_July 07 05" xfId="86"/>
    <cellStyle name="_Cost Analysis Template-1_Lenovo Park Format_July 07 05V2" xfId="87"/>
    <cellStyle name="_Cost BOM" xfId="88"/>
    <cellStyle name="_Currency" xfId="89"/>
    <cellStyle name="_Currency_03 Contribution Analysis" xfId="90"/>
    <cellStyle name="_Currency_08 FB &amp; Milan IS" xfId="91"/>
    <cellStyle name="_Currency_Basic LBO v06" xfId="92"/>
    <cellStyle name="_Currency_BLS2q_salesforce" xfId="93"/>
    <cellStyle name="_Currency_Contribution of assets into USAi_02" xfId="94"/>
    <cellStyle name="_Currency_credit - newco_6_18" xfId="95"/>
    <cellStyle name="_Currency_credit - newco_6_18_BLS2q_salesforce" xfId="96"/>
    <cellStyle name="_Currency_CSC Cable makers 060502" xfId="97"/>
    <cellStyle name="_Currency_Final Pages 8-20" xfId="98"/>
    <cellStyle name="_Currency_Final Pages 8-20_BLS2q_salesforce" xfId="99"/>
    <cellStyle name="_Currency_further analysis on comparables" xfId="100"/>
    <cellStyle name="_Currency_further analysis on comparables_BLS2q_salesforce" xfId="101"/>
    <cellStyle name="_Currency_merger_plans (Jason Cho) - solution" xfId="102"/>
    <cellStyle name="_Currency_MVL 2005-2007 IS v04" xfId="103"/>
    <cellStyle name="_Currency_NBC-5 yearDCF-Final from Vivendi modified" xfId="104"/>
    <cellStyle name="_Currency_Oakley Model v13" xfId="105"/>
    <cellStyle name="_Currency_Pirelli Valo" xfId="106"/>
    <cellStyle name="_Currency_Preliminary Model 30 06 00" xfId="107"/>
    <cellStyle name="_Currency_TK - Training Model" xfId="108"/>
    <cellStyle name="_Currency_Training Model Shell" xfId="109"/>
    <cellStyle name="_Currency_Training Model Shell_BLS2q_salesforce" xfId="110"/>
    <cellStyle name="_Currency_Update 08-27-01-3" xfId="111"/>
    <cellStyle name="_Currency_Update 08-27-01-3_BLS2q_salesforce" xfId="112"/>
    <cellStyle name="_Currency_Vison Ease v09" xfId="113"/>
    <cellStyle name="_Currency_Warrants Valuation Model" xfId="114"/>
    <cellStyle name="_CurrencySpace" xfId="115"/>
    <cellStyle name="_CurrencySpace_03 Contribution Analysis" xfId="116"/>
    <cellStyle name="_CurrencySpace_08 FB &amp; Milan IS" xfId="117"/>
    <cellStyle name="_CurrencySpace_BLS2q_salesforce" xfId="118"/>
    <cellStyle name="_CurrencySpace_Contribution of assets into USAi_02" xfId="119"/>
    <cellStyle name="_CurrencySpace_credit - newco_6_18" xfId="120"/>
    <cellStyle name="_CurrencySpace_CSC Cable makers 060502" xfId="121"/>
    <cellStyle name="_CurrencySpace_Final Pages 8-20" xfId="122"/>
    <cellStyle name="_CurrencySpace_Final Pages 8-20_BLS2q_salesforce" xfId="123"/>
    <cellStyle name="_CurrencySpace_further analysis on comparables" xfId="124"/>
    <cellStyle name="_CurrencySpace_further analysis on comparables_BLS2q_salesforce" xfId="125"/>
    <cellStyle name="_CurrencySpace_NBC-5 yearDCF-Final from Vivendi modified" xfId="126"/>
    <cellStyle name="_CurrencySpace_NEP Model v20" xfId="127"/>
    <cellStyle name="_CurrencySpace_Oakley Model v13" xfId="128"/>
    <cellStyle name="_CurrencySpace_TK - Training Model" xfId="129"/>
    <cellStyle name="_CurrencySpace_Training Model Shell" xfId="130"/>
    <cellStyle name="_CurrencySpace_Update 08-27-01-3" xfId="131"/>
    <cellStyle name="_CurrencySpace_Vison Ease v09" xfId="132"/>
    <cellStyle name="_DDU AFR (DM-Miami,USA) --Douglas 070315" xfId="133"/>
    <cellStyle name="_DDU SHA by LCL ocean&amp;air -- Tina Zang061227FYI" xfId="134"/>
    <cellStyle name="_DELL Field Returns Inventory 01Mar04'2" xfId="135"/>
    <cellStyle name="_DELL Field Returns Inventory 01Mar04'2_Lenovo PACK  Packing Proposal" xfId="136"/>
    <cellStyle name="_DELL Field Returns Inventory 01Mar04'2_Lenovo Park Format_July 07 05" xfId="137"/>
    <cellStyle name="_DELL Field Returns Inventory 01Mar04'2_Lenovo Park Format_July 07 05V2" xfId="138"/>
    <cellStyle name="_Dell Fields Return Cost Estimaton - 20040308" xfId="139"/>
    <cellStyle name="_Dell Fields Return Cost Estimaton - 20040308_Lenovo PACK  Packing Proposal" xfId="140"/>
    <cellStyle name="_Dell Fields Return Cost Estimaton - 20040308_Lenovo Park Format_July 07 05" xfId="141"/>
    <cellStyle name="_Dell Fields Return Cost Estimaton - 20040308_Lenovo Park Format_July 07 05V2" xfId="142"/>
    <cellStyle name="_Dell Kookaburra L10 Costing_Rev01 (Nov 23,2007)" xfId="143"/>
    <cellStyle name="_Dell MB APCC EMF Bax (Nov 25)" xfId="144"/>
    <cellStyle name="_Dell MB APCC EMF Bax (Nov 25)_Lenovo PACK  Packing Proposal" xfId="145"/>
    <cellStyle name="_Dell MB APCC EMF Bax (Nov 25)_Lenovo Park Format_July 07 05" xfId="146"/>
    <cellStyle name="_Dell MB APCC EMF Bax (Nov 25)_Lenovo Park Format_July 07 05V2" xfId="147"/>
    <cellStyle name="_Dell MB to AMF Frt Pricing - 20040309" xfId="148"/>
    <cellStyle name="_Dell MB to AMF Frt Pricing - 20040309_Lenovo PACK  Packing Proposal" xfId="149"/>
    <cellStyle name="_Dell MB to AMF Frt Pricing - 20040309_Lenovo Park Format_July 07 05" xfId="150"/>
    <cellStyle name="_Dell MB to AMF Frt Pricing - 20040309_Lenovo Park Format_July 07 05V2" xfId="151"/>
    <cellStyle name="_Dell MB to AMF Pricing - 20040308" xfId="152"/>
    <cellStyle name="_Dell MB to AMF Pricing - 20040308_Lenovo PACK  Packing Proposal" xfId="153"/>
    <cellStyle name="_Dell MB to AMF Pricing - 20040308_Lenovo Park Format_July 07 05" xfId="154"/>
    <cellStyle name="_Dell MB to AMF Pricing - 20040308_Lenovo Park Format_July 07 05V2" xfId="155"/>
    <cellStyle name="_Dell Sneetch EE BOM COST0406-from GP-summary-revised" xfId="156"/>
    <cellStyle name="_EMC Koto DDP Durham - 20040707" xfId="157"/>
    <cellStyle name="_EMC Koto DDP Durham - 20040707_Lenovo PACK  Packing Proposal" xfId="158"/>
    <cellStyle name="_EMC Koto DDP Durham - 20040707_Lenovo Park Format_July 07 05" xfId="159"/>
    <cellStyle name="_EMC Koto DDP Durham - 20040707_Lenovo Park Format_July 07 05V2" xfId="160"/>
    <cellStyle name="_Euro" xfId="161"/>
    <cellStyle name="_Euro_BLS2q_salesforce" xfId="162"/>
    <cellStyle name="_freight  hub cost-7-281" xfId="163"/>
    <cellStyle name="_freight  hub cost-7-281_Lenovo PACK  Packing Proposal" xfId="164"/>
    <cellStyle name="_freight  hub cost-7-281_Lenovo Park Format_July 07 05" xfId="165"/>
    <cellStyle name="_freight  hub cost-7-281_Lenovo Park Format_July 07 05V2" xfId="166"/>
    <cellStyle name="_freight cost-7-12" xfId="167"/>
    <cellStyle name="_freight cost-7-12_Lenovo PACK  Packing Proposal" xfId="168"/>
    <cellStyle name="_freight cost-7-12_Lenovo Park Format_July 07 05" xfId="169"/>
    <cellStyle name="_freight cost-7-12_Lenovo Park Format_July 07 05V2" xfId="170"/>
    <cellStyle name="_GH4 360 Cost BOM-Apr-23-2008" xfId="171"/>
    <cellStyle name="_HDD Quote Doumen Summary v2_0703013-billy add packing size" xfId="172"/>
    <cellStyle name="_Heading" xfId="173"/>
    <cellStyle name="_Heading_01 VU Liquidity 171202" xfId="174"/>
    <cellStyle name="_Heading_18 Management Projections" xfId="175"/>
    <cellStyle name="_Heading_20080616_Ownership Structure Walk-Up" xfId="176"/>
    <cellStyle name="_Heading_210302 VU Liquidity new figures" xfId="177"/>
    <cellStyle name="_Heading_prestemp" xfId="178"/>
    <cellStyle name="_Heading_Tribune Consolidated Model v578" xfId="179"/>
    <cellStyle name="_Headline" xfId="180"/>
    <cellStyle name="_Highlight" xfId="181"/>
    <cellStyle name="_Highlight 10" xfId="182"/>
    <cellStyle name="_Highlight 11" xfId="183"/>
    <cellStyle name="_Highlight 12" xfId="184"/>
    <cellStyle name="_Highlight 2" xfId="185"/>
    <cellStyle name="_Highlight 3" xfId="186"/>
    <cellStyle name="_Highlight 4" xfId="187"/>
    <cellStyle name="_Highlight 5" xfId="188"/>
    <cellStyle name="_Highlight 6" xfId="189"/>
    <cellStyle name="_Highlight 7" xfId="190"/>
    <cellStyle name="_Highlight 8" xfId="191"/>
    <cellStyle name="_Highlight 9" xfId="192"/>
    <cellStyle name="_HJF-6C0066" xfId="193"/>
    <cellStyle name="_HP bPC OFR (050912)" xfId="194"/>
    <cellStyle name="_Hub and Truck and  Ocean rate to Shanghai (Dazhong hub) 060920 revised- to Steven" xfId="195"/>
    <cellStyle name="_IBM ex DM (ORF_TFR)040719" xfId="196"/>
    <cellStyle name="_IBM ex DM (ORF_TFR)040719_Lenovo PACK  Packing Proposal" xfId="197"/>
    <cellStyle name="_IBM ex DM (ORF_TFR)040719_Lenovo Park Format_July 07 05" xfId="198"/>
    <cellStyle name="_IBM ex DM (ORF_TFR)040719_Lenovo Park Format_July 07 05V2" xfId="199"/>
    <cellStyle name="_IBM ex DM (ORF_TFR)040818" xfId="200"/>
    <cellStyle name="_IBM ex DM (ORF_TFR)040818_Lenovo PACK  Packing Proposal" xfId="201"/>
    <cellStyle name="_IBM ex DM (ORF_TFR)040818_Lenovo Park Format_July 07 05" xfId="202"/>
    <cellStyle name="_IBM ex DM (ORF_TFR)040818_Lenovo Park Format_July 07 05V2" xfId="203"/>
    <cellStyle name="_IBM Ocean Freight quoting - 20040714" xfId="204"/>
    <cellStyle name="_IBM Ocean Freight quoting - 20040714_Lenovo PACK  Packing Proposal" xfId="205"/>
    <cellStyle name="_IBM Ocean Freight quoting - 20040714_Lenovo Park Format_July 07 05" xfId="206"/>
    <cellStyle name="_IBM Ocean Freight quoting - 20040714_Lenovo Park Format_July 07 05V2" xfId="207"/>
    <cellStyle name="_IBM Ocean Freight quoting - 20040719" xfId="208"/>
    <cellStyle name="_IBM Ocean Freight quoting - 20040719_Lenovo PACK  Packing Proposal" xfId="209"/>
    <cellStyle name="_IBM Ocean Freight quoting - 20040719_Lenovo Park Format_July 07 05" xfId="210"/>
    <cellStyle name="_IBM Ocean Freight quoting - 20040719_Lenovo Park Format_July 07 05V2" xfId="211"/>
    <cellStyle name="_IBM Ocean Freight quoting - 20040728-40'HC" xfId="212"/>
    <cellStyle name="_IBM Ocean Freight quoting - 20040728-40'HC_Lenovo PACK  Packing Proposal" xfId="213"/>
    <cellStyle name="_IBM Ocean Freight quoting - 20040728-40'HC_Lenovo Park Format_July 07 05" xfId="214"/>
    <cellStyle name="_IBM Ocean Freight quoting - 20040728-40'HC_Lenovo Park Format_July 07 05V2" xfId="215"/>
    <cellStyle name="_IE Model -- Connector Male WS (3.25.2008)" xfId="216"/>
    <cellStyle name="_IE Model -- -Control-V1 WS(5.8.2008)" xfId="217"/>
    <cellStyle name="_IE Model - Dell Sneeth MB 550K for 8Q (2508 components)" xfId="218"/>
    <cellStyle name="_IE Model -- D-Pad PCBA (3.25.2008)" xfId="219"/>
    <cellStyle name="_IE Model -- GH4 BoxBuild (Mar.25.2008)" xfId="220"/>
    <cellStyle name="_IE Model -- MB PCBA (3.25.2008)" xfId="221"/>
    <cellStyle name="_IE Model -- MB SMT(5.8.2008)" xfId="222"/>
    <cellStyle name="_IE Model -- MB WS (3.25.2008)" xfId="223"/>
    <cellStyle name="_IE Model -- MB WS(5.8.2008)" xfId="224"/>
    <cellStyle name="_IE Model -- Neck Connector Female WS (3.25.2008)" xfId="225"/>
    <cellStyle name="_IE Model -- PMD WS (3.25.2008)" xfId="226"/>
    <cellStyle name="_IE Model -- RJ-11 WS (3.25.2008)" xfId="227"/>
    <cellStyle name="_IE Model -- Slider PCBA (3.25.2008)" xfId="228"/>
    <cellStyle name="_IE Model -- Strum WS (3.25.2008)" xfId="229"/>
    <cellStyle name="_IE Model -- Synth PCBA(5.8.2008)" xfId="230"/>
    <cellStyle name="_IE Model -- Synth WS(5.8.2008)" xfId="231"/>
    <cellStyle name="_IE Model --Alienware 051101" xfId="232"/>
    <cellStyle name="_IE Model --Alienware 051102" xfId="233"/>
    <cellStyle name="_IE Model --Alienware 051103" xfId="234"/>
    <cellStyle name="_IE Model --Alienware 051104" xfId="235"/>
    <cellStyle name="_IE Model --AMD UVC project" xfId="236"/>
    <cellStyle name="_IE Model --Backplane 012907-001(Aug.21.07)" xfId="237"/>
    <cellStyle name="_IE Model --BB(5.8.2008)" xfId="238"/>
    <cellStyle name="_IE Model --Beibei SAS Backplane (July.25.07)" xfId="239"/>
    <cellStyle name="_IE Model --Control-V1 SMT(5.8.2008)" xfId="240"/>
    <cellStyle name="_IE Model --Cymbal WS(5.8.2008)" xfId="241"/>
    <cellStyle name="_IE Model --Dell heiden Mar. 1(150K per month)" xfId="242"/>
    <cellStyle name="_IE Model --Dell heiden(150K)" xfId="243"/>
    <cellStyle name="_IE Model --Dell Klammer motherboard (Jul 10, 07) Doug Edit" xfId="244"/>
    <cellStyle name="_IE Model --Dell Klammer motherboard (Jul 17, 07) Doug Edit" xfId="245"/>
    <cellStyle name="_IE Model --Dell Klammer motherboard(Apr.23,07)" xfId="246"/>
    <cellStyle name="_IE Model --Dell Kookaburra Backplane RevA (Nov 22, 2007)" xfId="247"/>
    <cellStyle name="_IE Model --Dell Kookaburra MB PCBA RevA (Nov 22,2007)" xfId="248"/>
    <cellStyle name="_IE Model --Dell Kookaburra Riser card RevA (Nov 22, 2007)" xfId="249"/>
    <cellStyle name="_IE Model --Dell Kookaburra SI RevA (Nov 22,2007)" xfId="250"/>
    <cellStyle name="_IE Model --Fan interface PCA  012513-501(Aug.22.07)" xfId="251"/>
    <cellStyle name="_IE Model --HP 7Seg (Apr.27,07)_Updated 070507" xfId="252"/>
    <cellStyle name="_IE Model --HP MB Performance(Aug.06.07)" xfId="253"/>
    <cellStyle name="_IE Model --HP MB Value(Aug.06.07)" xfId="254"/>
    <cellStyle name="_IE Model --HP ML150-G4" xfId="255"/>
    <cellStyle name="_IE Model --HP River Gunnison (Jun 21 07)" xfId="256"/>
    <cellStyle name="_IE Model --HP River MB Low (May.28.07)" xfId="257"/>
    <cellStyle name="_IE Model --HP River MB Mid-range (May.29.07)" xfId="258"/>
    <cellStyle name="_IE Model --IBM Backplane RevA (Nov 26, 2007)" xfId="259"/>
    <cellStyle name="_IE Model --IBM BeiBei MB PCBA RevA (Nov 26,2007)" xfId="260"/>
    <cellStyle name="_IE Model --IO Board 012404-501(Aug.21.07)" xfId="261"/>
    <cellStyle name="_IE Model --IO(Apr.27,07)_Updated 070507" xfId="262"/>
    <cellStyle name="_IE Model --Lenovo Beibei Plan A(July.25.07)" xfId="263"/>
    <cellStyle name="_IE Model --Lenovo Beibei Plan B(July.25.07)" xfId="264"/>
    <cellStyle name="_IE Model --Levono Jingjing(July.25.07)" xfId="265"/>
    <cellStyle name="_IE Model --Midi WS(5.8.2008)" xfId="266"/>
    <cellStyle name="_IE Model --Midplane012903-001(Aug.21.07)" xfId="267"/>
    <cellStyle name="_IE Model --NVD C55" xfId="268"/>
    <cellStyle name="_IE Model --NVD p162" xfId="269"/>
    <cellStyle name="_IE Model --NVD P280 (4)" xfId="270"/>
    <cellStyle name="_IE Model --NVD P492(20K per Month)" xfId="271"/>
    <cellStyle name="_IE Model --PMD WS(5.8.2008)" xfId="272"/>
    <cellStyle name="_IE Model --Power UID PCA1  012438-502(Aug.21.07)" xfId="273"/>
    <cellStyle name="_IE Model --Power UID PCA2  012438-501(Aug.22.07)" xfId="274"/>
    <cellStyle name="_IE Model --RFQ-P355" xfId="275"/>
    <cellStyle name="_IE Model --RFQ-P355 (3)" xfId="276"/>
    <cellStyle name="_IE Model --Wacom BB Rev A" xfId="277"/>
    <cellStyle name="_IE Model --Wacom Inverter Board Rev A" xfId="278"/>
    <cellStyle name="_IE Model --Wacom Main PCBA Rev A" xfId="279"/>
    <cellStyle name="_IE Model --Wacom OSD SW board Rev A" xfId="280"/>
    <cellStyle name="_IE Model --Wacom Power SW board Rev A" xfId="281"/>
    <cellStyle name="_IE Model --Wacom Sensor control Board Rev A" xfId="282"/>
    <cellStyle name="_IE Model --Wacom USB Connector Board Rev A" xfId="283"/>
    <cellStyle name="_Katana Freight count" xfId="284"/>
    <cellStyle name="_Katana Freight count_Lenovo PACK  Packing Proposal" xfId="285"/>
    <cellStyle name="_Katana Freight count_Lenovo Park Format_July 07 05" xfId="286"/>
    <cellStyle name="_Katana Freight count_Lenovo Park Format_July 07 05V2" xfId="287"/>
    <cellStyle name="_KN-Flex Quotes Database 030306" xfId="288"/>
    <cellStyle name="_Lenovo PACK  Packing Proposal" xfId="289"/>
    <cellStyle name="_Lenovo Park Format_July 07 05" xfId="290"/>
    <cellStyle name="_Lenovo Park Format_July 07 05V2" xfId="291"/>
    <cellStyle name="_Logistic Cost analysis (DM-SHA for Quanta) -- Stig 061018" xfId="292"/>
    <cellStyle name="_Logistic Cost analysis (FOB HK) -- Hill 061023" xfId="293"/>
    <cellStyle name="_Logistic Cost analysis (FOB HK) -- Hill 061023 (3)" xfId="294"/>
    <cellStyle name="_Logistic cost analysis 1221_DM" xfId="295"/>
    <cellStyle name="_Logistic Cost analysis template - updated" xfId="296"/>
    <cellStyle name="_Motherboard Pricing 20030722" xfId="297"/>
    <cellStyle name="_Motherboard Pricing 20030722_Lenovo PACK  Packing Proposal" xfId="298"/>
    <cellStyle name="_Motherboard Pricing 20030722_Lenovo Park Format_July 07 05" xfId="299"/>
    <cellStyle name="_Motherboard Pricing 20030722_Lenovo Park Format_July 07 05V2" xfId="300"/>
    <cellStyle name="_MOTO SLIC300MP FOB HK Transport Pricing Targe Vol (R2)" xfId="301"/>
    <cellStyle name="_MOTO SLIC300MP FOB HK Transport Pricing Targe Vol (R2)_Lenovo PACK  Packing Proposal" xfId="302"/>
    <cellStyle name="_MOTO SLIC300MP FOB HK Transport Pricing Targe Vol (R2)_Lenovo Park Format_July 07 05" xfId="303"/>
    <cellStyle name="_MOTO SLIC300MP FOB HK Transport Pricing Targe Vol (R2)_Lenovo Park Format_July 07 05V2" xfId="304"/>
    <cellStyle name="_MOTO SLIC300MP FOB HK Transport Pricing Targe Vol (R2)_Salcomp FCA HK Transport Pricing Dec11" xfId="305"/>
    <cellStyle name="_MOTO SLIC300MP FOB HK Transport Pricing Targe Vol (R2)_Salcomp FCA HK Transport Pricing Dec11_Lenovo PACK  Packing Proposal" xfId="306"/>
    <cellStyle name="_MOTO SLIC300MP FOB HK Transport Pricing Targe Vol (R2)_Salcomp FCA HK Transport Pricing Dec11_Lenovo Park Format_July 07 05" xfId="307"/>
    <cellStyle name="_MOTO SLIC300MP FOB HK Transport Pricing Targe Vol (R2)_Salcomp FCA HK Transport Pricing Dec11_Lenovo Park Format_July 07 05V2" xfId="308"/>
    <cellStyle name="_MOTO SLIC300MP FOB HK Transport Pricing(Target Volume)" xfId="309"/>
    <cellStyle name="_MOTO SLIC300MP FOB HK Transport Pricing(Target Volume)_Lenovo PACK  Packing Proposal" xfId="310"/>
    <cellStyle name="_MOTO SLIC300MP FOB HK Transport Pricing(Target Volume)_Lenovo Park Format_July 07 05" xfId="311"/>
    <cellStyle name="_MOTO SLIC300MP FOB HK Transport Pricing(Target Volume)_Lenovo Park Format_July 07 05V2" xfId="312"/>
    <cellStyle name="_MOTO SLIC300MP FOB HK Transport Pricing(Target Volume)_Salcomp FCA HK Transport Pricing Dec11" xfId="313"/>
    <cellStyle name="_MOTO SLIC300MP FOB HK Transport Pricing(Target Volume)_Salcomp FCA HK Transport Pricing Dec11_Lenovo PACK  Packing Proposal" xfId="314"/>
    <cellStyle name="_MOTO SLIC300MP FOB HK Transport Pricing(Target Volume)_Salcomp FCA HK Transport Pricing Dec11_Lenovo Park Format_July 07 05" xfId="315"/>
    <cellStyle name="_MOTO SLIC300MP FOB HK Transport Pricing(Target Volume)_Salcomp FCA HK Transport Pricing Dec11_Lenovo Park Format_July 07 05V2" xfId="316"/>
    <cellStyle name="_Mozart BOM-Cost_06Apr05" xfId="317"/>
    <cellStyle name="_Mozart BOM-Cost_06Apr05_Lenovo PARK BOM Zero cost 705_05V2" xfId="318"/>
    <cellStyle name="_Mozart BOM-Cost_06Apr05_Lenovo PARK BOM Zero cost 705_05V2_Lenovo Park Format_July 07 05" xfId="319"/>
    <cellStyle name="_Mozart BOM-Cost_06Apr05_Lenovo PARK BOM Zero cost 705_05V2_Lenovo Park Format_July 07 05V2" xfId="320"/>
    <cellStyle name="_Mozart BOM-Cost_06Apr05_Lenovo Park Format (proposed Evans)" xfId="321"/>
    <cellStyle name="_Mozart BOM-Cost_06Apr05_Lenovo Park Format (proposed Evans)_Lenovo Park Format_July 07 05" xfId="322"/>
    <cellStyle name="_Mozart BOM-Cost_06Apr05_Lenovo Park Format (proposed Evans)_Lenovo Park Format_July 07 05V2" xfId="323"/>
    <cellStyle name="_Mozart BOM-Cost_06Apr05_Lenovo Park Format_July 07 05" xfId="324"/>
    <cellStyle name="_Mozart BOM-Cost_06Apr05_Lenovo Park Format_July 07 05V2" xfId="325"/>
    <cellStyle name="_Multiple" xfId="326"/>
    <cellStyle name="_Multiple_02 Pfd Valuation" xfId="327"/>
    <cellStyle name="_Multiple_03 Contribution Analysis" xfId="328"/>
    <cellStyle name="_Multiple_20080605_182 NewCo Agreement Model_v36" xfId="329"/>
    <cellStyle name="_Multiple_20080616_Ownership Structure Walk-Up" xfId="330"/>
    <cellStyle name="_Multiple_Basic LBO v06" xfId="331"/>
    <cellStyle name="_Multiple_Contribution of assets into USAi_02" xfId="332"/>
    <cellStyle name="_Multiple_credit - newco_6_18" xfId="333"/>
    <cellStyle name="_Multiple_credit - newco_6_18_BLS2q_salesforce" xfId="334"/>
    <cellStyle name="_Multiple_CSC Cable makers 060502" xfId="335"/>
    <cellStyle name="_Multiple_Final Pages 8-20" xfId="336"/>
    <cellStyle name="_Multiple_further analysis on comparables" xfId="337"/>
    <cellStyle name="_Multiple_NBC-5 yearDCF-Final from Vivendi modified" xfId="338"/>
    <cellStyle name="_Multiple_Oakley Model v13" xfId="339"/>
    <cellStyle name="_Multiple_Training Model Shell" xfId="340"/>
    <cellStyle name="_Multiple_Training Model Shell_BLS2q_salesforce" xfId="341"/>
    <cellStyle name="_Multiple_Update 08-27-01-3" xfId="342"/>
    <cellStyle name="_Multiple_Update 08-27-01-3_BLS2q_salesforce" xfId="343"/>
    <cellStyle name="_Multiple_USA Ownership" xfId="344"/>
    <cellStyle name="_MultipleSpace" xfId="345"/>
    <cellStyle name="_MultipleSpace_02 Pfd Valuation" xfId="346"/>
    <cellStyle name="_MultipleSpace_03 Contribution Analysis" xfId="347"/>
    <cellStyle name="_MultipleSpace_20080605_182 NewCo Agreement Model_v36" xfId="348"/>
    <cellStyle name="_MultipleSpace_20080616_Ownership Structure Walk-Up" xfId="349"/>
    <cellStyle name="_MultipleSpace_BLS2q_salesforce" xfId="350"/>
    <cellStyle name="_MultipleSpace_Contribution of assets into USAi_02" xfId="351"/>
    <cellStyle name="_MultipleSpace_credit - newco_6_18" xfId="352"/>
    <cellStyle name="_MultipleSpace_credit - newco_6_18_BLS2q_salesforce" xfId="353"/>
    <cellStyle name="_MultipleSpace_CSC Cable makers 060502" xfId="354"/>
    <cellStyle name="_MultipleSpace_EBITDA Multiple_3" xfId="355"/>
    <cellStyle name="_MultipleSpace_Final Pages 8-20" xfId="356"/>
    <cellStyle name="_MultipleSpace_Final Pages 8-20_BLS2q_salesforce" xfId="357"/>
    <cellStyle name="_MultipleSpace_further analysis on comparables" xfId="358"/>
    <cellStyle name="_MultipleSpace_further analysis on comparables_BLS2q_salesforce" xfId="359"/>
    <cellStyle name="_MultipleSpace_NBC-5 yearDCF-Final from Vivendi modified" xfId="360"/>
    <cellStyle name="_MultipleSpace_Training Model Shell" xfId="361"/>
    <cellStyle name="_MultipleSpace_Training Model Shell_BLS2q_salesforce" xfId="362"/>
    <cellStyle name="_MultipleSpace_Update 08-27-01-3" xfId="363"/>
    <cellStyle name="_MultipleSpace_Update 08-27-01-3_BLS2q_salesforce" xfId="364"/>
    <cellStyle name="_MultipleSpace_USA Ownership" xfId="365"/>
    <cellStyle name="_MultipleSpace_VU Valuation-top down approach 02" xfId="366"/>
    <cellStyle name="_Ocean Freight Request - HKG to Touyuan" xfId="367"/>
    <cellStyle name="_Ocean Freight RFQ - New Format" xfId="368"/>
    <cellStyle name="_Ocean Freight RFQ - New Lane Pair EX DGN 20050419" xfId="369"/>
    <cellStyle name="_ONL Considerations PR CY09 AOP 01-21-09 FINAL" xfId="370"/>
    <cellStyle name="_P456 COST BOM_Sep29th" xfId="371"/>
    <cellStyle name="_P50455 Costed BOM 20050922" xfId="372"/>
    <cellStyle name="_PACKAGE COST Lenovo Speyburn IV " xfId="373"/>
    <cellStyle name="_PACKAGE COST-Andes Lenovo 17L" xfId="374"/>
    <cellStyle name="_PACKAGE COST-HP Malibu DL580 G5" xfId="375"/>
    <cellStyle name="_PACKAGE COST-Lenovo 13LS" xfId="376"/>
    <cellStyle name="_PACKAGE COST-Lenovo 25LM" xfId="377"/>
    <cellStyle name="_PACKAGE COST-Martel- W-Handle" xfId="378"/>
    <cellStyle name="_PACKAGE COST-Martel- WO_Handle" xfId="379"/>
    <cellStyle name="_PACKAGE-ASSY COST Apollo" xfId="380"/>
    <cellStyle name="_PACKAGE-ASSY COST-Lenova Bluesky (2)" xfId="381"/>
    <cellStyle name="_Percent" xfId="382"/>
    <cellStyle name="_Percent_02 Pfd Valuation" xfId="383"/>
    <cellStyle name="_Percent_20080616_Ownership Structure Walk-Up" xfId="384"/>
    <cellStyle name="_Percent_BLS2q_salesforce" xfId="385"/>
    <cellStyle name="_Percent_USA Ownership" xfId="386"/>
    <cellStyle name="_PercentSpace" xfId="387"/>
    <cellStyle name="_PercentSpace_02 Pfd Valuation" xfId="388"/>
    <cellStyle name="_PercentSpace_20080616_Ownership Structure Walk-Up" xfId="389"/>
    <cellStyle name="_PercentSpace_BLS2q_salesforce" xfId="390"/>
    <cellStyle name="_PercentSpace_USA Ownership" xfId="391"/>
    <cellStyle name="_PL VG au 9 juillet 2008" xfId="392"/>
    <cellStyle name="_PM93 Quote Summary Update 061024" xfId="393"/>
    <cellStyle name="_PPA 9Cegetel 30 juin (040808)" xfId="394"/>
    <cellStyle name="_Presentation ATVI" xfId="395"/>
    <cellStyle name="_quotation(IBM) to david new" xfId="396"/>
    <cellStyle name="_quotation(IBM) to david new_Lenovo PACK  Packing Proposal" xfId="397"/>
    <cellStyle name="_quotation(IBM) to david new_Lenovo Park Format_July 07 05" xfId="398"/>
    <cellStyle name="_quotation(IBM) to david new_Lenovo Park Format_July 07 05V2" xfId="399"/>
    <cellStyle name="_RFQ required by Makkah 1101 (3)" xfId="400"/>
    <cellStyle name="_RollDG Template 605" xfId="401"/>
    <cellStyle name="_RollDM Alienware PCBA only business_ELC DIP Cards 070314" xfId="402"/>
    <cellStyle name="_RollDM Dell MB Heiden $70 BOM_Revised with Roberto 070318_$4TC Goal Seek" xfId="403"/>
    <cellStyle name="_RollDM Dell Sneeth MB_Rev01 070405" xfId="404"/>
    <cellStyle name="_RollDM HP MSA50 PCBA Cost Model_Quote 500K Monthly Rev01 (Aug 29, 2007)" xfId="405"/>
    <cellStyle name="_RollDM HP Rivers MB Gunnison_9K-13K monthly 070622" xfId="406"/>
    <cellStyle name="_RollDM L10 Cost Model_Template 070712 Rev 1.2" xfId="407"/>
    <cellStyle name="_RollDM Nvidia Add-in Card-50329" xfId="408"/>
    <cellStyle name="_RollDM Nvidia Add-in Card-50330 rev b" xfId="409"/>
    <cellStyle name="_RollDM Nvidia P381" xfId="410"/>
    <cellStyle name="_RollDM Nvidia P492 Rev 1" xfId="411"/>
    <cellStyle name="_RollDM nVidia PM132 060929" xfId="412"/>
    <cellStyle name="_RollDM Nvidia PM93 960" xfId="413"/>
    <cellStyle name="_RollDM Nvidia PM93 960 EVGA ON OFF 061024 Revised 1.2" xfId="414"/>
    <cellStyle name="_RollDM PCBA Cost Model_Template 070802 Rev C_Single High Volume Model" xfId="415"/>
    <cellStyle name="_RollDM Template 605" xfId="416"/>
    <cellStyle name="_Salcomp FCA HK Transport Pricing Dec11" xfId="417"/>
    <cellStyle name="_Salcomp FCA HK Transport Pricing Dec11_Lenovo PACK  Packing Proposal" xfId="418"/>
    <cellStyle name="_Salcomp FCA HK Transport Pricing Dec11_Lenovo Park Format_July 07 05" xfId="419"/>
    <cellStyle name="_Salcomp FCA HK Transport Pricing Dec11_Lenovo Park Format_July 07 05V2" xfId="420"/>
    <cellStyle name="_Sheet2" xfId="421"/>
    <cellStyle name="_Sheet2_Kuehne+Nagel Ocean Freight Rate Table 2005" xfId="422"/>
    <cellStyle name="_Sheet2_Kuehne+Nagel Ocean Freight Rate Table1" xfId="423"/>
    <cellStyle name="_SubHeading" xfId="424"/>
    <cellStyle name="_SubHeading_01 VU Liquidity 171202" xfId="425"/>
    <cellStyle name="_SubHeading_20080616_Ownership Structure Walk-Up" xfId="426"/>
    <cellStyle name="_SubHeading_210302 VU Liquidity new figures" xfId="427"/>
    <cellStyle name="_SubHeading_Contribution of assets into USAi_02" xfId="428"/>
    <cellStyle name="_SubHeading_NBC-5 yearDCF-Final from Vivendi modified" xfId="429"/>
    <cellStyle name="_SubHeading_prestemp" xfId="430"/>
    <cellStyle name="_SubHeading_prestemp_USAi Warrants Valuation 1" xfId="431"/>
    <cellStyle name="_SubHeading_Tribune Consolidated Model v578" xfId="432"/>
    <cellStyle name="_Table" xfId="433"/>
    <cellStyle name="_Table_02 Pfd Valuation" xfId="434"/>
    <cellStyle name="_Table_03 Contribution Analysis" xfId="435"/>
    <cellStyle name="_Table_20080616_Ownership Structure Walk-Up" xfId="436"/>
    <cellStyle name="_Table_Contribution of assets into USAi_02" xfId="437"/>
    <cellStyle name="_Table_NBC-5 yearDCF-Final from Vivendi modified" xfId="438"/>
    <cellStyle name="_Table_USA Ownership" xfId="439"/>
    <cellStyle name="_TableHead" xfId="440"/>
    <cellStyle name="_TableHead_03 Contribution Analysis" xfId="441"/>
    <cellStyle name="_TableHead_20080616_Ownership Structure Walk-Up" xfId="442"/>
    <cellStyle name="_TableHead_Basic LBO v06" xfId="443"/>
    <cellStyle name="_TableHead_Black Scholes Model" xfId="444"/>
    <cellStyle name="_TableHeading" xfId="445"/>
    <cellStyle name="_TableRowBorder" xfId="446"/>
    <cellStyle name="_TableRowHead" xfId="447"/>
    <cellStyle name="_TableRowHead_03 Contribution Analysis" xfId="448"/>
    <cellStyle name="_TableRowHead_20080616_Ownership Structure Walk-Up" xfId="449"/>
    <cellStyle name="_TableRowHead_Basic LBO v06" xfId="450"/>
    <cellStyle name="_TableRowHeading" xfId="451"/>
    <cellStyle name="_TableSuperHead" xfId="452"/>
    <cellStyle name="_TableSuperHead_02 Pfd Valuation" xfId="453"/>
    <cellStyle name="_TableSuperHead_03 Contribution Analysis" xfId="454"/>
    <cellStyle name="_TableSuperHead_20080616_Ownership Structure Walk-Up" xfId="455"/>
    <cellStyle name="_TableSuperHead_As the Market has Lower Implied Growth Expectations v2" xfId="456"/>
    <cellStyle name="_TableSuperHead_Basic LBO v06" xfId="457"/>
    <cellStyle name="_TableSuperHead_USA Ownership" xfId="458"/>
    <cellStyle name="_TableSuperHeading" xfId="459"/>
    <cellStyle name="_TableText" xfId="460"/>
    <cellStyle name="_Transportation Charges from DM to Huizhou" xfId="461"/>
    <cellStyle name="_Transportation Charges from DM to Huizhou_Lenovo PACK  Packing Proposal" xfId="462"/>
    <cellStyle name="_Transportation Charges from DM to Huizhou_Lenovo Park Format_July 07 05" xfId="463"/>
    <cellStyle name="_Transportation Charges from DM to Huizhou_Lenovo Park Format_July 07 05V2" xfId="464"/>
    <cellStyle name="_Trt-KX864-CDC-DM-HK-Futian" xfId="465"/>
    <cellStyle name="_Trt-KX864-CDC-DM-HK-Futian_Lenovo PACK  Packing Proposal" xfId="466"/>
    <cellStyle name="_Trt-KX864-CDC-DM-HK-Futian_Lenovo Park Format_July 07 05" xfId="467"/>
    <cellStyle name="_Trt-KX864-CDC-DM-HK-Futian_Lenovo Park Format_July 07 05V2" xfId="468"/>
    <cellStyle name="_WaterfrontRequote0525_DN_(JS)" xfId="469"/>
    <cellStyle name="_XBOX 360 Drum BOM" xfId="470"/>
    <cellStyle name="_XBOX MB repair &amp; refurbish freight cost" xfId="471"/>
    <cellStyle name="_XBOX MB repair &amp; refurbish freight cost_Lenovo PACK  Packing Proposal" xfId="472"/>
    <cellStyle name="_XBOX MB repair &amp; refurbish freight cost_Lenovo Park Format_July 07 05" xfId="473"/>
    <cellStyle name="_XBOX MB repair &amp; refurbish freight cost_Lenovo Park Format_July 07 05V2" xfId="474"/>
    <cellStyle name="_XBOX MB RR Transport Cost - Air  Express 040506R1" xfId="475"/>
    <cellStyle name="_XBOX MB RR Transport Cost - Air  Express 040506R1_Lenovo PACK  Packing Proposal" xfId="476"/>
    <cellStyle name="_XBOX MB RR Transport Cost - Air  Express 040506R1_Lenovo Park Format_July 07 05" xfId="477"/>
    <cellStyle name="_XBOX MB RR Transport Cost - Air  Express 040506R1_Lenovo Park Format_July 07 05V2" xfId="478"/>
    <cellStyle name="_XBOX MB RR Transport Cost - Air &amp; Express 040506R1" xfId="479"/>
    <cellStyle name="_XBOX MB RR Transport Cost - Air &amp; Express 040506R1_Lenovo PACK  Packing Proposal" xfId="480"/>
    <cellStyle name="_XBOX MB RR Transport Cost - Air &amp; Express 040506R1_Lenovo Park Format_July 07 05" xfId="481"/>
    <cellStyle name="_XBOX MB RR Transport Cost - Air &amp; Express 040506R1_Lenovo Park Format_July 07 05V2" xfId="482"/>
    <cellStyle name="_XBOX Total BI Q1'08 0310" xfId="483"/>
    <cellStyle name="’Ê‰Ý [0.00]_Region Orders (2)" xfId="484"/>
    <cellStyle name="’Ê‰Ý_Region Orders (2)" xfId="485"/>
    <cellStyle name="¤@¯ë_pldt" xfId="486"/>
    <cellStyle name="•W_Pacific Region P&amp;L" xfId="487"/>
    <cellStyle name="0,0_x000d__x000a_NA_x000d__x000a_" xfId="488"/>
    <cellStyle name="0dp" xfId="489"/>
    <cellStyle name="20% - Accent1 10" xfId="490"/>
    <cellStyle name="20% - Accent1 10 2" xfId="491"/>
    <cellStyle name="20% - Accent1 10 3" xfId="492"/>
    <cellStyle name="20% - Accent1 11" xfId="493"/>
    <cellStyle name="20% - Accent1 11 2" xfId="494"/>
    <cellStyle name="20% - Accent1 11 3" xfId="495"/>
    <cellStyle name="20% - Accent1 12" xfId="496"/>
    <cellStyle name="20% - Accent1 12 2" xfId="497"/>
    <cellStyle name="20% - Accent1 12 3" xfId="498"/>
    <cellStyle name="20% - Accent1 13" xfId="499"/>
    <cellStyle name="20% - Accent1 13 2" xfId="500"/>
    <cellStyle name="20% - Accent1 13 3" xfId="501"/>
    <cellStyle name="20% - Accent1 14" xfId="502"/>
    <cellStyle name="20% - Accent1 14 2" xfId="503"/>
    <cellStyle name="20% - Accent1 14 3" xfId="504"/>
    <cellStyle name="20% - Accent1 15" xfId="505"/>
    <cellStyle name="20% - Accent1 15 2" xfId="506"/>
    <cellStyle name="20% - Accent1 15 3" xfId="507"/>
    <cellStyle name="20% - Accent1 16" xfId="508"/>
    <cellStyle name="20% - Accent1 17" xfId="509"/>
    <cellStyle name="20% - Accent1 18" xfId="510"/>
    <cellStyle name="20% - Accent1 19" xfId="511"/>
    <cellStyle name="20% - Accent1 2" xfId="512"/>
    <cellStyle name="20% - Accent1 2 10" xfId="513"/>
    <cellStyle name="20% - Accent1 2 11" xfId="514"/>
    <cellStyle name="20% - Accent1 2 12" xfId="515"/>
    <cellStyle name="20% - Accent1 2 13" xfId="516"/>
    <cellStyle name="20% - Accent1 2 14" xfId="517"/>
    <cellStyle name="20% - Accent1 2 15" xfId="518"/>
    <cellStyle name="20% - Accent1 2 2" xfId="519"/>
    <cellStyle name="20% - Accent1 2 3" xfId="520"/>
    <cellStyle name="20% - Accent1 2 4" xfId="521"/>
    <cellStyle name="20% - Accent1 2 5" xfId="522"/>
    <cellStyle name="20% - Accent1 2 6" xfId="523"/>
    <cellStyle name="20% - Accent1 2 7" xfId="524"/>
    <cellStyle name="20% - Accent1 2 8" xfId="525"/>
    <cellStyle name="20% - Accent1 2 9" xfId="526"/>
    <cellStyle name="20% - Accent1 2_Display" xfId="527"/>
    <cellStyle name="20% - Accent1 20" xfId="4314"/>
    <cellStyle name="20% - Accent1 3" xfId="528"/>
    <cellStyle name="20% - Accent1 3 2" xfId="529"/>
    <cellStyle name="20% - Accent1 3 3" xfId="530"/>
    <cellStyle name="20% - Accent1 3 4" xfId="531"/>
    <cellStyle name="20% - Accent1 3 5" xfId="532"/>
    <cellStyle name="20% - Accent1 3 6" xfId="533"/>
    <cellStyle name="20% - Accent1 3 7" xfId="534"/>
    <cellStyle name="20% - Accent1 3 8" xfId="535"/>
    <cellStyle name="20% - Accent1 3_Display" xfId="536"/>
    <cellStyle name="20% - Accent1 4" xfId="537"/>
    <cellStyle name="20% - Accent1 4 2" xfId="538"/>
    <cellStyle name="20% - Accent1 4_Display" xfId="539"/>
    <cellStyle name="20% - Accent1 5" xfId="540"/>
    <cellStyle name="20% - Accent1 5 2" xfId="541"/>
    <cellStyle name="20% - Accent1 5_Display" xfId="542"/>
    <cellStyle name="20% - Accent1 6" xfId="543"/>
    <cellStyle name="20% - Accent1 6 2" xfId="544"/>
    <cellStyle name="20% - Accent1 6_Display" xfId="545"/>
    <cellStyle name="20% - Accent1 7" xfId="546"/>
    <cellStyle name="20% - Accent1 8" xfId="547"/>
    <cellStyle name="20% - Accent1 9" xfId="548"/>
    <cellStyle name="20% - Accent1 9 2" xfId="549"/>
    <cellStyle name="20% - Accent1 9 3" xfId="550"/>
    <cellStyle name="20% - Accent1 9 4" xfId="551"/>
    <cellStyle name="20% - Accent2 10" xfId="552"/>
    <cellStyle name="20% - Accent2 10 2" xfId="553"/>
    <cellStyle name="20% - Accent2 10 3" xfId="554"/>
    <cellStyle name="20% - Accent2 11" xfId="555"/>
    <cellStyle name="20% - Accent2 11 2" xfId="556"/>
    <cellStyle name="20% - Accent2 11 3" xfId="557"/>
    <cellStyle name="20% - Accent2 12" xfId="558"/>
    <cellStyle name="20% - Accent2 12 2" xfId="559"/>
    <cellStyle name="20% - Accent2 12 3" xfId="560"/>
    <cellStyle name="20% - Accent2 13" xfId="561"/>
    <cellStyle name="20% - Accent2 13 2" xfId="562"/>
    <cellStyle name="20% - Accent2 13 3" xfId="563"/>
    <cellStyle name="20% - Accent2 14" xfId="564"/>
    <cellStyle name="20% - Accent2 14 2" xfId="565"/>
    <cellStyle name="20% - Accent2 14 3" xfId="566"/>
    <cellStyle name="20% - Accent2 15" xfId="567"/>
    <cellStyle name="20% - Accent2 15 2" xfId="568"/>
    <cellStyle name="20% - Accent2 15 3" xfId="569"/>
    <cellStyle name="20% - Accent2 16" xfId="570"/>
    <cellStyle name="20% - Accent2 17" xfId="571"/>
    <cellStyle name="20% - Accent2 18" xfId="572"/>
    <cellStyle name="20% - Accent2 19" xfId="573"/>
    <cellStyle name="20% - Accent2 2" xfId="574"/>
    <cellStyle name="20% - Accent2 2 10" xfId="575"/>
    <cellStyle name="20% - Accent2 2 11" xfId="576"/>
    <cellStyle name="20% - Accent2 2 12" xfId="577"/>
    <cellStyle name="20% - Accent2 2 13" xfId="578"/>
    <cellStyle name="20% - Accent2 2 14" xfId="579"/>
    <cellStyle name="20% - Accent2 2 15" xfId="580"/>
    <cellStyle name="20% - Accent2 2 2" xfId="581"/>
    <cellStyle name="20% - Accent2 2 3" xfId="582"/>
    <cellStyle name="20% - Accent2 2 4" xfId="583"/>
    <cellStyle name="20% - Accent2 2 5" xfId="584"/>
    <cellStyle name="20% - Accent2 2 6" xfId="585"/>
    <cellStyle name="20% - Accent2 2 7" xfId="586"/>
    <cellStyle name="20% - Accent2 2 8" xfId="587"/>
    <cellStyle name="20% - Accent2 2 9" xfId="588"/>
    <cellStyle name="20% - Accent2 2_Display" xfId="589"/>
    <cellStyle name="20% - Accent2 20" xfId="4315"/>
    <cellStyle name="20% - Accent2 3" xfId="590"/>
    <cellStyle name="20% - Accent2 3 2" xfId="591"/>
    <cellStyle name="20% - Accent2 3 3" xfId="592"/>
    <cellStyle name="20% - Accent2 3 4" xfId="593"/>
    <cellStyle name="20% - Accent2 3 5" xfId="594"/>
    <cellStyle name="20% - Accent2 3 5 2" xfId="595"/>
    <cellStyle name="20% - Accent2 3 6" xfId="596"/>
    <cellStyle name="20% - Accent2 3 7" xfId="597"/>
    <cellStyle name="20% - Accent2 3 8" xfId="598"/>
    <cellStyle name="20% - Accent2 3 9" xfId="599"/>
    <cellStyle name="20% - Accent2 3_Display" xfId="600"/>
    <cellStyle name="20% - Accent2 4" xfId="601"/>
    <cellStyle name="20% - Accent2 4 2" xfId="602"/>
    <cellStyle name="20% - Accent2 4_Display" xfId="603"/>
    <cellStyle name="20% - Accent2 5" xfId="604"/>
    <cellStyle name="20% - Accent2 5 2" xfId="605"/>
    <cellStyle name="20% - Accent2 5_Display" xfId="606"/>
    <cellStyle name="20% - Accent2 6" xfId="607"/>
    <cellStyle name="20% - Accent2 6 2" xfId="608"/>
    <cellStyle name="20% - Accent2 6_Display" xfId="609"/>
    <cellStyle name="20% - Accent2 7" xfId="610"/>
    <cellStyle name="20% - Accent2 8" xfId="611"/>
    <cellStyle name="20% - Accent2 9" xfId="612"/>
    <cellStyle name="20% - Accent2 9 2" xfId="613"/>
    <cellStyle name="20% - Accent2 9 2 2" xfId="614"/>
    <cellStyle name="20% - Accent2 9 3" xfId="615"/>
    <cellStyle name="20% - Accent2 9 4" xfId="616"/>
    <cellStyle name="20% - Accent2 9 5" xfId="617"/>
    <cellStyle name="20% - Accent3 10" xfId="618"/>
    <cellStyle name="20% - Accent3 10 2" xfId="619"/>
    <cellStyle name="20% - Accent3 10 3" xfId="620"/>
    <cellStyle name="20% - Accent3 11" xfId="621"/>
    <cellStyle name="20% - Accent3 11 2" xfId="622"/>
    <cellStyle name="20% - Accent3 11 3" xfId="623"/>
    <cellStyle name="20% - Accent3 12" xfId="624"/>
    <cellStyle name="20% - Accent3 12 2" xfId="625"/>
    <cellStyle name="20% - Accent3 12 3" xfId="626"/>
    <cellStyle name="20% - Accent3 13" xfId="627"/>
    <cellStyle name="20% - Accent3 13 2" xfId="628"/>
    <cellStyle name="20% - Accent3 13 3" xfId="629"/>
    <cellStyle name="20% - Accent3 14" xfId="630"/>
    <cellStyle name="20% - Accent3 14 2" xfId="631"/>
    <cellStyle name="20% - Accent3 14 3" xfId="632"/>
    <cellStyle name="20% - Accent3 15" xfId="633"/>
    <cellStyle name="20% - Accent3 15 2" xfId="634"/>
    <cellStyle name="20% - Accent3 15 3" xfId="635"/>
    <cellStyle name="20% - Accent3 16" xfId="636"/>
    <cellStyle name="20% - Accent3 17" xfId="637"/>
    <cellStyle name="20% - Accent3 18" xfId="638"/>
    <cellStyle name="20% - Accent3 19" xfId="639"/>
    <cellStyle name="20% - Accent3 2" xfId="640"/>
    <cellStyle name="20% - Accent3 2 10" xfId="641"/>
    <cellStyle name="20% - Accent3 2 11" xfId="642"/>
    <cellStyle name="20% - Accent3 2 12" xfId="643"/>
    <cellStyle name="20% - Accent3 2 13" xfId="644"/>
    <cellStyle name="20% - Accent3 2 14" xfId="645"/>
    <cellStyle name="20% - Accent3 2 15" xfId="646"/>
    <cellStyle name="20% - Accent3 2 2" xfId="647"/>
    <cellStyle name="20% - Accent3 2 3" xfId="648"/>
    <cellStyle name="20% - Accent3 2 4" xfId="649"/>
    <cellStyle name="20% - Accent3 2 5" xfId="650"/>
    <cellStyle name="20% - Accent3 2 6" xfId="651"/>
    <cellStyle name="20% - Accent3 2 7" xfId="652"/>
    <cellStyle name="20% - Accent3 2 8" xfId="653"/>
    <cellStyle name="20% - Accent3 2 9" xfId="654"/>
    <cellStyle name="20% - Accent3 2_Display" xfId="655"/>
    <cellStyle name="20% - Accent3 20" xfId="4316"/>
    <cellStyle name="20% - Accent3 3" xfId="656"/>
    <cellStyle name="20% - Accent3 3 2" xfId="657"/>
    <cellStyle name="20% - Accent3 3 3" xfId="658"/>
    <cellStyle name="20% - Accent3 3 4" xfId="659"/>
    <cellStyle name="20% - Accent3 3 5" xfId="660"/>
    <cellStyle name="20% - Accent3 3 5 2" xfId="661"/>
    <cellStyle name="20% - Accent3 3 6" xfId="662"/>
    <cellStyle name="20% - Accent3 3 7" xfId="663"/>
    <cellStyle name="20% - Accent3 3 8" xfId="664"/>
    <cellStyle name="20% - Accent3 3 9" xfId="665"/>
    <cellStyle name="20% - Accent3 3_Display" xfId="666"/>
    <cellStyle name="20% - Accent3 4" xfId="667"/>
    <cellStyle name="20% - Accent3 4 2" xfId="668"/>
    <cellStyle name="20% - Accent3 4_Display" xfId="669"/>
    <cellStyle name="20% - Accent3 5" xfId="670"/>
    <cellStyle name="20% - Accent3 5 2" xfId="671"/>
    <cellStyle name="20% - Accent3 5_Display" xfId="672"/>
    <cellStyle name="20% - Accent3 6" xfId="673"/>
    <cellStyle name="20% - Accent3 6 2" xfId="674"/>
    <cellStyle name="20% - Accent3 6_Display" xfId="675"/>
    <cellStyle name="20% - Accent3 7" xfId="676"/>
    <cellStyle name="20% - Accent3 8" xfId="677"/>
    <cellStyle name="20% - Accent3 9" xfId="678"/>
    <cellStyle name="20% - Accent3 9 2" xfId="679"/>
    <cellStyle name="20% - Accent3 9 2 2" xfId="680"/>
    <cellStyle name="20% - Accent3 9 3" xfId="681"/>
    <cellStyle name="20% - Accent3 9 4" xfId="682"/>
    <cellStyle name="20% - Accent3 9 5" xfId="683"/>
    <cellStyle name="20% - Accent4 10" xfId="684"/>
    <cellStyle name="20% - Accent4 10 2" xfId="685"/>
    <cellStyle name="20% - Accent4 10 3" xfId="686"/>
    <cellStyle name="20% - Accent4 11" xfId="687"/>
    <cellStyle name="20% - Accent4 11 2" xfId="688"/>
    <cellStyle name="20% - Accent4 11 3" xfId="689"/>
    <cellStyle name="20% - Accent4 12" xfId="690"/>
    <cellStyle name="20% - Accent4 12 2" xfId="691"/>
    <cellStyle name="20% - Accent4 12 3" xfId="692"/>
    <cellStyle name="20% - Accent4 13" xfId="693"/>
    <cellStyle name="20% - Accent4 13 2" xfId="694"/>
    <cellStyle name="20% - Accent4 13 3" xfId="695"/>
    <cellStyle name="20% - Accent4 14" xfId="696"/>
    <cellStyle name="20% - Accent4 14 2" xfId="697"/>
    <cellStyle name="20% - Accent4 14 3" xfId="698"/>
    <cellStyle name="20% - Accent4 15" xfId="699"/>
    <cellStyle name="20% - Accent4 15 2" xfId="700"/>
    <cellStyle name="20% - Accent4 15 3" xfId="701"/>
    <cellStyle name="20% - Accent4 16" xfId="702"/>
    <cellStyle name="20% - Accent4 17" xfId="703"/>
    <cellStyle name="20% - Accent4 18" xfId="704"/>
    <cellStyle name="20% - Accent4 19" xfId="705"/>
    <cellStyle name="20% - Accent4 2" xfId="706"/>
    <cellStyle name="20% - Accent4 2 10" xfId="707"/>
    <cellStyle name="20% - Accent4 2 11" xfId="708"/>
    <cellStyle name="20% - Accent4 2 12" xfId="709"/>
    <cellStyle name="20% - Accent4 2 13" xfId="710"/>
    <cellStyle name="20% - Accent4 2 14" xfId="711"/>
    <cellStyle name="20% - Accent4 2 15" xfId="712"/>
    <cellStyle name="20% - Accent4 2 2" xfId="713"/>
    <cellStyle name="20% - Accent4 2 3" xfId="714"/>
    <cellStyle name="20% - Accent4 2 4" xfId="715"/>
    <cellStyle name="20% - Accent4 2 5" xfId="716"/>
    <cellStyle name="20% - Accent4 2 6" xfId="717"/>
    <cellStyle name="20% - Accent4 2 7" xfId="718"/>
    <cellStyle name="20% - Accent4 2 8" xfId="719"/>
    <cellStyle name="20% - Accent4 2 9" xfId="720"/>
    <cellStyle name="20% - Accent4 2_Display" xfId="721"/>
    <cellStyle name="20% - Accent4 20" xfId="4317"/>
    <cellStyle name="20% - Accent4 3" xfId="722"/>
    <cellStyle name="20% - Accent4 3 2" xfId="723"/>
    <cellStyle name="20% - Accent4 3 3" xfId="724"/>
    <cellStyle name="20% - Accent4 3 4" xfId="725"/>
    <cellStyle name="20% - Accent4 3 5" xfId="726"/>
    <cellStyle name="20% - Accent4 3 5 2" xfId="727"/>
    <cellStyle name="20% - Accent4 3 6" xfId="728"/>
    <cellStyle name="20% - Accent4 3 7" xfId="729"/>
    <cellStyle name="20% - Accent4 3 8" xfId="730"/>
    <cellStyle name="20% - Accent4 3 9" xfId="731"/>
    <cellStyle name="20% - Accent4 3_Display" xfId="732"/>
    <cellStyle name="20% - Accent4 4" xfId="733"/>
    <cellStyle name="20% - Accent4 4 2" xfId="734"/>
    <cellStyle name="20% - Accent4 4_Display" xfId="735"/>
    <cellStyle name="20% - Accent4 5" xfId="736"/>
    <cellStyle name="20% - Accent4 5 2" xfId="737"/>
    <cellStyle name="20% - Accent4 5_Display" xfId="738"/>
    <cellStyle name="20% - Accent4 6" xfId="739"/>
    <cellStyle name="20% - Accent4 6 2" xfId="740"/>
    <cellStyle name="20% - Accent4 6_Display" xfId="741"/>
    <cellStyle name="20% - Accent4 7" xfId="742"/>
    <cellStyle name="20% - Accent4 8" xfId="743"/>
    <cellStyle name="20% - Accent4 9" xfId="744"/>
    <cellStyle name="20% - Accent4 9 2" xfId="745"/>
    <cellStyle name="20% - Accent4 9 2 2" xfId="746"/>
    <cellStyle name="20% - Accent4 9 3" xfId="747"/>
    <cellStyle name="20% - Accent4 9 4" xfId="748"/>
    <cellStyle name="20% - Accent4 9 5" xfId="749"/>
    <cellStyle name="20% - Accent5 10" xfId="750"/>
    <cellStyle name="20% - Accent5 10 2" xfId="751"/>
    <cellStyle name="20% - Accent5 10 3" xfId="752"/>
    <cellStyle name="20% - Accent5 11" xfId="753"/>
    <cellStyle name="20% - Accent5 11 2" xfId="754"/>
    <cellStyle name="20% - Accent5 11 3" xfId="755"/>
    <cellStyle name="20% - Accent5 12" xfId="756"/>
    <cellStyle name="20% - Accent5 12 2" xfId="757"/>
    <cellStyle name="20% - Accent5 12 3" xfId="758"/>
    <cellStyle name="20% - Accent5 13" xfId="759"/>
    <cellStyle name="20% - Accent5 13 2" xfId="760"/>
    <cellStyle name="20% - Accent5 13 3" xfId="761"/>
    <cellStyle name="20% - Accent5 14" xfId="762"/>
    <cellStyle name="20% - Accent5 14 2" xfId="763"/>
    <cellStyle name="20% - Accent5 14 3" xfId="764"/>
    <cellStyle name="20% - Accent5 15" xfId="765"/>
    <cellStyle name="20% - Accent5 15 2" xfId="766"/>
    <cellStyle name="20% - Accent5 15 3" xfId="767"/>
    <cellStyle name="20% - Accent5 16" xfId="768"/>
    <cellStyle name="20% - Accent5 17" xfId="769"/>
    <cellStyle name="20% - Accent5 18" xfId="770"/>
    <cellStyle name="20% - Accent5 19" xfId="771"/>
    <cellStyle name="20% - Accent5 2" xfId="772"/>
    <cellStyle name="20% - Accent5 2 10" xfId="773"/>
    <cellStyle name="20% - Accent5 2 11" xfId="774"/>
    <cellStyle name="20% - Accent5 2 12" xfId="775"/>
    <cellStyle name="20% - Accent5 2 13" xfId="776"/>
    <cellStyle name="20% - Accent5 2 14" xfId="777"/>
    <cellStyle name="20% - Accent5 2 15" xfId="778"/>
    <cellStyle name="20% - Accent5 2 2" xfId="779"/>
    <cellStyle name="20% - Accent5 2 3" xfId="780"/>
    <cellStyle name="20% - Accent5 2 4" xfId="781"/>
    <cellStyle name="20% - Accent5 2 5" xfId="782"/>
    <cellStyle name="20% - Accent5 2 6" xfId="783"/>
    <cellStyle name="20% - Accent5 2 7" xfId="784"/>
    <cellStyle name="20% - Accent5 2 8" xfId="785"/>
    <cellStyle name="20% - Accent5 2 9" xfId="786"/>
    <cellStyle name="20% - Accent5 2_Display" xfId="787"/>
    <cellStyle name="20% - Accent5 20" xfId="4318"/>
    <cellStyle name="20% - Accent5 3" xfId="788"/>
    <cellStyle name="20% - Accent5 3 2" xfId="789"/>
    <cellStyle name="20% - Accent5 3 3" xfId="790"/>
    <cellStyle name="20% - Accent5 3 4" xfId="791"/>
    <cellStyle name="20% - Accent5 3 5" xfId="792"/>
    <cellStyle name="20% - Accent5 3 6" xfId="793"/>
    <cellStyle name="20% - Accent5 3 7" xfId="794"/>
    <cellStyle name="20% - Accent5 3 8" xfId="795"/>
    <cellStyle name="20% - Accent5 3_Display" xfId="796"/>
    <cellStyle name="20% - Accent5 4" xfId="797"/>
    <cellStyle name="20% - Accent5 4 2" xfId="798"/>
    <cellStyle name="20% - Accent5 4_Display" xfId="799"/>
    <cellStyle name="20% - Accent5 5" xfId="800"/>
    <cellStyle name="20% - Accent5 5 2" xfId="801"/>
    <cellStyle name="20% - Accent5 5_Display" xfId="802"/>
    <cellStyle name="20% - Accent5 6" xfId="803"/>
    <cellStyle name="20% - Accent5 6 2" xfId="804"/>
    <cellStyle name="20% - Accent5 6_Display" xfId="805"/>
    <cellStyle name="20% - Accent5 7" xfId="806"/>
    <cellStyle name="20% - Accent5 8" xfId="807"/>
    <cellStyle name="20% - Accent5 9" xfId="808"/>
    <cellStyle name="20% - Accent5 9 2" xfId="809"/>
    <cellStyle name="20% - Accent5 9 3" xfId="810"/>
    <cellStyle name="20% - Accent5 9 4" xfId="811"/>
    <cellStyle name="20% - Accent6 10" xfId="812"/>
    <cellStyle name="20% - Accent6 10 2" xfId="813"/>
    <cellStyle name="20% - Accent6 10 3" xfId="814"/>
    <cellStyle name="20% - Accent6 11" xfId="815"/>
    <cellStyle name="20% - Accent6 11 2" xfId="816"/>
    <cellStyle name="20% - Accent6 11 3" xfId="817"/>
    <cellStyle name="20% - Accent6 12" xfId="818"/>
    <cellStyle name="20% - Accent6 12 2" xfId="819"/>
    <cellStyle name="20% - Accent6 12 3" xfId="820"/>
    <cellStyle name="20% - Accent6 13" xfId="821"/>
    <cellStyle name="20% - Accent6 13 2" xfId="822"/>
    <cellStyle name="20% - Accent6 13 3" xfId="823"/>
    <cellStyle name="20% - Accent6 14" xfId="824"/>
    <cellStyle name="20% - Accent6 14 2" xfId="825"/>
    <cellStyle name="20% - Accent6 14 3" xfId="826"/>
    <cellStyle name="20% - Accent6 15" xfId="827"/>
    <cellStyle name="20% - Accent6 15 2" xfId="828"/>
    <cellStyle name="20% - Accent6 15 3" xfId="829"/>
    <cellStyle name="20% - Accent6 16" xfId="830"/>
    <cellStyle name="20% - Accent6 17" xfId="831"/>
    <cellStyle name="20% - Accent6 18" xfId="832"/>
    <cellStyle name="20% - Accent6 19" xfId="833"/>
    <cellStyle name="20% - Accent6 2" xfId="834"/>
    <cellStyle name="20% - Accent6 2 10" xfId="835"/>
    <cellStyle name="20% - Accent6 2 11" xfId="836"/>
    <cellStyle name="20% - Accent6 2 12" xfId="837"/>
    <cellStyle name="20% - Accent6 2 13" xfId="838"/>
    <cellStyle name="20% - Accent6 2 14" xfId="839"/>
    <cellStyle name="20% - Accent6 2 15" xfId="840"/>
    <cellStyle name="20% - Accent6 2 2" xfId="841"/>
    <cellStyle name="20% - Accent6 2 3" xfId="842"/>
    <cellStyle name="20% - Accent6 2 4" xfId="843"/>
    <cellStyle name="20% - Accent6 2 5" xfId="844"/>
    <cellStyle name="20% - Accent6 2 6" xfId="845"/>
    <cellStyle name="20% - Accent6 2 7" xfId="846"/>
    <cellStyle name="20% - Accent6 2 8" xfId="847"/>
    <cellStyle name="20% - Accent6 2 9" xfId="848"/>
    <cellStyle name="20% - Accent6 2_Display" xfId="849"/>
    <cellStyle name="20% - Accent6 20" xfId="4319"/>
    <cellStyle name="20% - Accent6 3" xfId="850"/>
    <cellStyle name="20% - Accent6 3 2" xfId="851"/>
    <cellStyle name="20% - Accent6 3 3" xfId="852"/>
    <cellStyle name="20% - Accent6 3 4" xfId="853"/>
    <cellStyle name="20% - Accent6 3 5" xfId="854"/>
    <cellStyle name="20% - Accent6 3 5 2" xfId="855"/>
    <cellStyle name="20% - Accent6 3 6" xfId="856"/>
    <cellStyle name="20% - Accent6 3 7" xfId="857"/>
    <cellStyle name="20% - Accent6 3 8" xfId="858"/>
    <cellStyle name="20% - Accent6 3 9" xfId="859"/>
    <cellStyle name="20% - Accent6 3_Display" xfId="860"/>
    <cellStyle name="20% - Accent6 4" xfId="861"/>
    <cellStyle name="20% - Accent6 4 2" xfId="862"/>
    <cellStyle name="20% - Accent6 4_Display" xfId="863"/>
    <cellStyle name="20% - Accent6 5" xfId="864"/>
    <cellStyle name="20% - Accent6 5 2" xfId="865"/>
    <cellStyle name="20% - Accent6 5_Display" xfId="866"/>
    <cellStyle name="20% - Accent6 6" xfId="867"/>
    <cellStyle name="20% - Accent6 6 2" xfId="868"/>
    <cellStyle name="20% - Accent6 6_Display" xfId="869"/>
    <cellStyle name="20% - Accent6 7" xfId="870"/>
    <cellStyle name="20% - Accent6 8" xfId="871"/>
    <cellStyle name="20% - Accent6 9" xfId="872"/>
    <cellStyle name="20% - Accent6 9 2" xfId="873"/>
    <cellStyle name="20% - Accent6 9 2 2" xfId="874"/>
    <cellStyle name="20% - Accent6 9 3" xfId="875"/>
    <cellStyle name="20% - Accent6 9 4" xfId="876"/>
    <cellStyle name="20% - Accent6 9 5" xfId="877"/>
    <cellStyle name="20% - 强调文字颜色 1" xfId="878"/>
    <cellStyle name="20% - 强调文字颜色 2" xfId="879"/>
    <cellStyle name="20% - 强调文字颜色 3" xfId="880"/>
    <cellStyle name="20% - 强调文字颜色 4" xfId="881"/>
    <cellStyle name="20% - 强调文字颜色 5" xfId="882"/>
    <cellStyle name="20% - 强调文字颜色 6" xfId="883"/>
    <cellStyle name="20% - 輔色1" xfId="884"/>
    <cellStyle name="20% - 輔色2" xfId="885"/>
    <cellStyle name="20% - 輔色3" xfId="886"/>
    <cellStyle name="20% - 輔色4" xfId="887"/>
    <cellStyle name="20% - 輔色5" xfId="888"/>
    <cellStyle name="20% - 輔色6" xfId="889"/>
    <cellStyle name="3232" xfId="890"/>
    <cellStyle name="³f¹ô[0]_pldt" xfId="891"/>
    <cellStyle name="³f¹ô_pldt" xfId="892"/>
    <cellStyle name="40% - Accent1 10" xfId="893"/>
    <cellStyle name="40% - Accent1 10 2" xfId="894"/>
    <cellStyle name="40% - Accent1 10 3" xfId="895"/>
    <cellStyle name="40% - Accent1 11" xfId="896"/>
    <cellStyle name="40% - Accent1 11 2" xfId="897"/>
    <cellStyle name="40% - Accent1 11 3" xfId="898"/>
    <cellStyle name="40% - Accent1 12" xfId="899"/>
    <cellStyle name="40% - Accent1 12 2" xfId="900"/>
    <cellStyle name="40% - Accent1 12 3" xfId="901"/>
    <cellStyle name="40% - Accent1 13" xfId="902"/>
    <cellStyle name="40% - Accent1 13 2" xfId="903"/>
    <cellStyle name="40% - Accent1 13 3" xfId="904"/>
    <cellStyle name="40% - Accent1 14" xfId="905"/>
    <cellStyle name="40% - Accent1 14 2" xfId="906"/>
    <cellStyle name="40% - Accent1 14 3" xfId="907"/>
    <cellStyle name="40% - Accent1 15" xfId="908"/>
    <cellStyle name="40% - Accent1 15 2" xfId="909"/>
    <cellStyle name="40% - Accent1 15 3" xfId="910"/>
    <cellStyle name="40% - Accent1 16" xfId="911"/>
    <cellStyle name="40% - Accent1 17" xfId="912"/>
    <cellStyle name="40% - Accent1 18" xfId="913"/>
    <cellStyle name="40% - Accent1 19" xfId="914"/>
    <cellStyle name="40% - Accent1 2" xfId="915"/>
    <cellStyle name="40% - Accent1 2 10" xfId="916"/>
    <cellStyle name="40% - Accent1 2 11" xfId="917"/>
    <cellStyle name="40% - Accent1 2 12" xfId="918"/>
    <cellStyle name="40% - Accent1 2 13" xfId="919"/>
    <cellStyle name="40% - Accent1 2 14" xfId="920"/>
    <cellStyle name="40% - Accent1 2 15" xfId="921"/>
    <cellStyle name="40% - Accent1 2 2" xfId="922"/>
    <cellStyle name="40% - Accent1 2 3" xfId="923"/>
    <cellStyle name="40% - Accent1 2 4" xfId="924"/>
    <cellStyle name="40% - Accent1 2 5" xfId="925"/>
    <cellStyle name="40% - Accent1 2 6" xfId="926"/>
    <cellStyle name="40% - Accent1 2 7" xfId="927"/>
    <cellStyle name="40% - Accent1 2 8" xfId="928"/>
    <cellStyle name="40% - Accent1 2 9" xfId="929"/>
    <cellStyle name="40% - Accent1 2_Display" xfId="930"/>
    <cellStyle name="40% - Accent1 20" xfId="4320"/>
    <cellStyle name="40% - Accent1 3" xfId="931"/>
    <cellStyle name="40% - Accent1 3 2" xfId="932"/>
    <cellStyle name="40% - Accent1 3 3" xfId="933"/>
    <cellStyle name="40% - Accent1 3 4" xfId="934"/>
    <cellStyle name="40% - Accent1 3 5" xfId="935"/>
    <cellStyle name="40% - Accent1 3 5 2" xfId="936"/>
    <cellStyle name="40% - Accent1 3 6" xfId="937"/>
    <cellStyle name="40% - Accent1 3 7" xfId="938"/>
    <cellStyle name="40% - Accent1 3 8" xfId="939"/>
    <cellStyle name="40% - Accent1 3 9" xfId="940"/>
    <cellStyle name="40% - Accent1 3_Display" xfId="941"/>
    <cellStyle name="40% - Accent1 4" xfId="942"/>
    <cellStyle name="40% - Accent1 4 2" xfId="943"/>
    <cellStyle name="40% - Accent1 4_Display" xfId="944"/>
    <cellStyle name="40% - Accent1 5" xfId="945"/>
    <cellStyle name="40% - Accent1 5 2" xfId="946"/>
    <cellStyle name="40% - Accent1 5_Display" xfId="947"/>
    <cellStyle name="40% - Accent1 6" xfId="948"/>
    <cellStyle name="40% - Accent1 6 2" xfId="949"/>
    <cellStyle name="40% - Accent1 6_Display" xfId="950"/>
    <cellStyle name="40% - Accent1 7" xfId="951"/>
    <cellStyle name="40% - Accent1 8" xfId="952"/>
    <cellStyle name="40% - Accent1 9" xfId="953"/>
    <cellStyle name="40% - Accent1 9 2" xfId="954"/>
    <cellStyle name="40% - Accent1 9 2 2" xfId="955"/>
    <cellStyle name="40% - Accent1 9 3" xfId="956"/>
    <cellStyle name="40% - Accent1 9 4" xfId="957"/>
    <cellStyle name="40% - Accent1 9 5" xfId="958"/>
    <cellStyle name="40% - Accent2 10" xfId="959"/>
    <cellStyle name="40% - Accent2 10 2" xfId="960"/>
    <cellStyle name="40% - Accent2 10 3" xfId="961"/>
    <cellStyle name="40% - Accent2 11" xfId="962"/>
    <cellStyle name="40% - Accent2 11 2" xfId="963"/>
    <cellStyle name="40% - Accent2 11 3" xfId="964"/>
    <cellStyle name="40% - Accent2 12" xfId="965"/>
    <cellStyle name="40% - Accent2 12 2" xfId="966"/>
    <cellStyle name="40% - Accent2 12 3" xfId="967"/>
    <cellStyle name="40% - Accent2 13" xfId="968"/>
    <cellStyle name="40% - Accent2 13 2" xfId="969"/>
    <cellStyle name="40% - Accent2 13 3" xfId="970"/>
    <cellStyle name="40% - Accent2 14" xfId="971"/>
    <cellStyle name="40% - Accent2 14 2" xfId="972"/>
    <cellStyle name="40% - Accent2 14 3" xfId="973"/>
    <cellStyle name="40% - Accent2 15" xfId="974"/>
    <cellStyle name="40% - Accent2 15 2" xfId="975"/>
    <cellStyle name="40% - Accent2 15 3" xfId="976"/>
    <cellStyle name="40% - Accent2 16" xfId="977"/>
    <cellStyle name="40% - Accent2 17" xfId="978"/>
    <cellStyle name="40% - Accent2 18" xfId="979"/>
    <cellStyle name="40% - Accent2 19" xfId="980"/>
    <cellStyle name="40% - Accent2 2" xfId="981"/>
    <cellStyle name="40% - Accent2 2 10" xfId="982"/>
    <cellStyle name="40% - Accent2 2 11" xfId="983"/>
    <cellStyle name="40% - Accent2 2 12" xfId="984"/>
    <cellStyle name="40% - Accent2 2 13" xfId="985"/>
    <cellStyle name="40% - Accent2 2 14" xfId="986"/>
    <cellStyle name="40% - Accent2 2 15" xfId="987"/>
    <cellStyle name="40% - Accent2 2 2" xfId="988"/>
    <cellStyle name="40% - Accent2 2 3" xfId="989"/>
    <cellStyle name="40% - Accent2 2 4" xfId="990"/>
    <cellStyle name="40% - Accent2 2 5" xfId="991"/>
    <cellStyle name="40% - Accent2 2 6" xfId="992"/>
    <cellStyle name="40% - Accent2 2 7" xfId="993"/>
    <cellStyle name="40% - Accent2 2 8" xfId="994"/>
    <cellStyle name="40% - Accent2 2 9" xfId="995"/>
    <cellStyle name="40% - Accent2 2_Display" xfId="996"/>
    <cellStyle name="40% - Accent2 20" xfId="4321"/>
    <cellStyle name="40% - Accent2 3" xfId="997"/>
    <cellStyle name="40% - Accent2 3 2" xfId="998"/>
    <cellStyle name="40% - Accent2 3 3" xfId="999"/>
    <cellStyle name="40% - Accent2 3 4" xfId="1000"/>
    <cellStyle name="40% - Accent2 3 5" xfId="1001"/>
    <cellStyle name="40% - Accent2 3 5 2" xfId="1002"/>
    <cellStyle name="40% - Accent2 3 6" xfId="1003"/>
    <cellStyle name="40% - Accent2 3 7" xfId="1004"/>
    <cellStyle name="40% - Accent2 3 8" xfId="1005"/>
    <cellStyle name="40% - Accent2 3 9" xfId="1006"/>
    <cellStyle name="40% - Accent2 3_Display" xfId="1007"/>
    <cellStyle name="40% - Accent2 4" xfId="1008"/>
    <cellStyle name="40% - Accent2 4 2" xfId="1009"/>
    <cellStyle name="40% - Accent2 4_Display" xfId="1010"/>
    <cellStyle name="40% - Accent2 5" xfId="1011"/>
    <cellStyle name="40% - Accent2 5 2" xfId="1012"/>
    <cellStyle name="40% - Accent2 5_Display" xfId="1013"/>
    <cellStyle name="40% - Accent2 6" xfId="1014"/>
    <cellStyle name="40% - Accent2 6 2" xfId="1015"/>
    <cellStyle name="40% - Accent2 6_Display" xfId="1016"/>
    <cellStyle name="40% - Accent2 7" xfId="1017"/>
    <cellStyle name="40% - Accent2 8" xfId="1018"/>
    <cellStyle name="40% - Accent2 9" xfId="1019"/>
    <cellStyle name="40% - Accent2 9 2" xfId="1020"/>
    <cellStyle name="40% - Accent2 9 2 2" xfId="1021"/>
    <cellStyle name="40% - Accent2 9 3" xfId="1022"/>
    <cellStyle name="40% - Accent2 9 4" xfId="1023"/>
    <cellStyle name="40% - Accent2 9 5" xfId="1024"/>
    <cellStyle name="40% - Accent3 10" xfId="1025"/>
    <cellStyle name="40% - Accent3 10 2" xfId="1026"/>
    <cellStyle name="40% - Accent3 10 3" xfId="1027"/>
    <cellStyle name="40% - Accent3 11" xfId="1028"/>
    <cellStyle name="40% - Accent3 11 2" xfId="1029"/>
    <cellStyle name="40% - Accent3 11 3" xfId="1030"/>
    <cellStyle name="40% - Accent3 12" xfId="1031"/>
    <cellStyle name="40% - Accent3 12 2" xfId="1032"/>
    <cellStyle name="40% - Accent3 12 3" xfId="1033"/>
    <cellStyle name="40% - Accent3 13" xfId="1034"/>
    <cellStyle name="40% - Accent3 13 2" xfId="1035"/>
    <cellStyle name="40% - Accent3 13 3" xfId="1036"/>
    <cellStyle name="40% - Accent3 14" xfId="1037"/>
    <cellStyle name="40% - Accent3 14 2" xfId="1038"/>
    <cellStyle name="40% - Accent3 14 3" xfId="1039"/>
    <cellStyle name="40% - Accent3 15" xfId="1040"/>
    <cellStyle name="40% - Accent3 15 2" xfId="1041"/>
    <cellStyle name="40% - Accent3 15 3" xfId="1042"/>
    <cellStyle name="40% - Accent3 16" xfId="1043"/>
    <cellStyle name="40% - Accent3 17" xfId="1044"/>
    <cellStyle name="40% - Accent3 18" xfId="1045"/>
    <cellStyle name="40% - Accent3 19" xfId="1046"/>
    <cellStyle name="40% - Accent3 2" xfId="1047"/>
    <cellStyle name="40% - Accent3 2 10" xfId="1048"/>
    <cellStyle name="40% - Accent3 2 11" xfId="1049"/>
    <cellStyle name="40% - Accent3 2 12" xfId="1050"/>
    <cellStyle name="40% - Accent3 2 13" xfId="1051"/>
    <cellStyle name="40% - Accent3 2 14" xfId="1052"/>
    <cellStyle name="40% - Accent3 2 15" xfId="1053"/>
    <cellStyle name="40% - Accent3 2 2" xfId="1054"/>
    <cellStyle name="40% - Accent3 2 3" xfId="1055"/>
    <cellStyle name="40% - Accent3 2 4" xfId="1056"/>
    <cellStyle name="40% - Accent3 2 5" xfId="1057"/>
    <cellStyle name="40% - Accent3 2 6" xfId="1058"/>
    <cellStyle name="40% - Accent3 2 7" xfId="1059"/>
    <cellStyle name="40% - Accent3 2 8" xfId="1060"/>
    <cellStyle name="40% - Accent3 2 9" xfId="1061"/>
    <cellStyle name="40% - Accent3 2_Display" xfId="1062"/>
    <cellStyle name="40% - Accent3 20" xfId="4322"/>
    <cellStyle name="40% - Accent3 3" xfId="1063"/>
    <cellStyle name="40% - Accent3 3 2" xfId="1064"/>
    <cellStyle name="40% - Accent3 3 3" xfId="1065"/>
    <cellStyle name="40% - Accent3 3 4" xfId="1066"/>
    <cellStyle name="40% - Accent3 3 5" xfId="1067"/>
    <cellStyle name="40% - Accent3 3 5 2" xfId="1068"/>
    <cellStyle name="40% - Accent3 3 6" xfId="1069"/>
    <cellStyle name="40% - Accent3 3 7" xfId="1070"/>
    <cellStyle name="40% - Accent3 3 8" xfId="1071"/>
    <cellStyle name="40% - Accent3 3 9" xfId="1072"/>
    <cellStyle name="40% - Accent3 3_Display" xfId="1073"/>
    <cellStyle name="40% - Accent3 4" xfId="1074"/>
    <cellStyle name="40% - Accent3 4 2" xfId="1075"/>
    <cellStyle name="40% - Accent3 4_Display" xfId="1076"/>
    <cellStyle name="40% - Accent3 5" xfId="1077"/>
    <cellStyle name="40% - Accent3 5 2" xfId="1078"/>
    <cellStyle name="40% - Accent3 5_Display" xfId="1079"/>
    <cellStyle name="40% - Accent3 6" xfId="1080"/>
    <cellStyle name="40% - Accent3 6 2" xfId="1081"/>
    <cellStyle name="40% - Accent3 6_Display" xfId="1082"/>
    <cellStyle name="40% - Accent3 7" xfId="1083"/>
    <cellStyle name="40% - Accent3 8" xfId="1084"/>
    <cellStyle name="40% - Accent3 9" xfId="1085"/>
    <cellStyle name="40% - Accent3 9 2" xfId="1086"/>
    <cellStyle name="40% - Accent3 9 2 2" xfId="1087"/>
    <cellStyle name="40% - Accent3 9 3" xfId="1088"/>
    <cellStyle name="40% - Accent3 9 4" xfId="1089"/>
    <cellStyle name="40% - Accent3 9 5" xfId="1090"/>
    <cellStyle name="40% - Accent4 10" xfId="1091"/>
    <cellStyle name="40% - Accent4 10 2" xfId="1092"/>
    <cellStyle name="40% - Accent4 10 3" xfId="1093"/>
    <cellStyle name="40% - Accent4 11" xfId="1094"/>
    <cellStyle name="40% - Accent4 11 2" xfId="1095"/>
    <cellStyle name="40% - Accent4 11 3" xfId="1096"/>
    <cellStyle name="40% - Accent4 12" xfId="1097"/>
    <cellStyle name="40% - Accent4 12 2" xfId="1098"/>
    <cellStyle name="40% - Accent4 12 3" xfId="1099"/>
    <cellStyle name="40% - Accent4 13" xfId="1100"/>
    <cellStyle name="40% - Accent4 13 2" xfId="1101"/>
    <cellStyle name="40% - Accent4 13 3" xfId="1102"/>
    <cellStyle name="40% - Accent4 14" xfId="1103"/>
    <cellStyle name="40% - Accent4 14 2" xfId="1104"/>
    <cellStyle name="40% - Accent4 14 3" xfId="1105"/>
    <cellStyle name="40% - Accent4 15" xfId="1106"/>
    <cellStyle name="40% - Accent4 15 2" xfId="1107"/>
    <cellStyle name="40% - Accent4 15 3" xfId="1108"/>
    <cellStyle name="40% - Accent4 16" xfId="1109"/>
    <cellStyle name="40% - Accent4 17" xfId="1110"/>
    <cellStyle name="40% - Accent4 18" xfId="1111"/>
    <cellStyle name="40% - Accent4 19" xfId="1112"/>
    <cellStyle name="40% - Accent4 2" xfId="1113"/>
    <cellStyle name="40% - Accent4 2 10" xfId="1114"/>
    <cellStyle name="40% - Accent4 2 11" xfId="1115"/>
    <cellStyle name="40% - Accent4 2 12" xfId="1116"/>
    <cellStyle name="40% - Accent4 2 13" xfId="1117"/>
    <cellStyle name="40% - Accent4 2 14" xfId="1118"/>
    <cellStyle name="40% - Accent4 2 15" xfId="1119"/>
    <cellStyle name="40% - Accent4 2 2" xfId="1120"/>
    <cellStyle name="40% - Accent4 2 3" xfId="1121"/>
    <cellStyle name="40% - Accent4 2 4" xfId="1122"/>
    <cellStyle name="40% - Accent4 2 5" xfId="1123"/>
    <cellStyle name="40% - Accent4 2 6" xfId="1124"/>
    <cellStyle name="40% - Accent4 2 7" xfId="1125"/>
    <cellStyle name="40% - Accent4 2 8" xfId="1126"/>
    <cellStyle name="40% - Accent4 2 9" xfId="1127"/>
    <cellStyle name="40% - Accent4 2_Display" xfId="1128"/>
    <cellStyle name="40% - Accent4 20" xfId="4323"/>
    <cellStyle name="40% - Accent4 3" xfId="1129"/>
    <cellStyle name="40% - Accent4 3 2" xfId="1130"/>
    <cellStyle name="40% - Accent4 3 3" xfId="1131"/>
    <cellStyle name="40% - Accent4 3 4" xfId="1132"/>
    <cellStyle name="40% - Accent4 3 5" xfId="1133"/>
    <cellStyle name="40% - Accent4 3 5 2" xfId="1134"/>
    <cellStyle name="40% - Accent4 3 6" xfId="1135"/>
    <cellStyle name="40% - Accent4 3 7" xfId="1136"/>
    <cellStyle name="40% - Accent4 3 8" xfId="1137"/>
    <cellStyle name="40% - Accent4 3 9" xfId="1138"/>
    <cellStyle name="40% - Accent4 3_Display" xfId="1139"/>
    <cellStyle name="40% - Accent4 4" xfId="1140"/>
    <cellStyle name="40% - Accent4 4 2" xfId="1141"/>
    <cellStyle name="40% - Accent4 4_Display" xfId="1142"/>
    <cellStyle name="40% - Accent4 5" xfId="1143"/>
    <cellStyle name="40% - Accent4 5 2" xfId="1144"/>
    <cellStyle name="40% - Accent4 5_Display" xfId="1145"/>
    <cellStyle name="40% - Accent4 6" xfId="1146"/>
    <cellStyle name="40% - Accent4 6 2" xfId="1147"/>
    <cellStyle name="40% - Accent4 6_Display" xfId="1148"/>
    <cellStyle name="40% - Accent4 7" xfId="1149"/>
    <cellStyle name="40% - Accent4 8" xfId="1150"/>
    <cellStyle name="40% - Accent4 9" xfId="1151"/>
    <cellStyle name="40% - Accent4 9 2" xfId="1152"/>
    <cellStyle name="40% - Accent4 9 2 2" xfId="1153"/>
    <cellStyle name="40% - Accent4 9 3" xfId="1154"/>
    <cellStyle name="40% - Accent4 9 4" xfId="1155"/>
    <cellStyle name="40% - Accent4 9 5" xfId="1156"/>
    <cellStyle name="40% - Accent5 10" xfId="1157"/>
    <cellStyle name="40% - Accent5 10 2" xfId="1158"/>
    <cellStyle name="40% - Accent5 10 3" xfId="1159"/>
    <cellStyle name="40% - Accent5 11" xfId="1160"/>
    <cellStyle name="40% - Accent5 11 2" xfId="1161"/>
    <cellStyle name="40% - Accent5 11 3" xfId="1162"/>
    <cellStyle name="40% - Accent5 12" xfId="1163"/>
    <cellStyle name="40% - Accent5 12 2" xfId="1164"/>
    <cellStyle name="40% - Accent5 12 3" xfId="1165"/>
    <cellStyle name="40% - Accent5 13" xfId="1166"/>
    <cellStyle name="40% - Accent5 13 2" xfId="1167"/>
    <cellStyle name="40% - Accent5 13 3" xfId="1168"/>
    <cellStyle name="40% - Accent5 14" xfId="1169"/>
    <cellStyle name="40% - Accent5 14 2" xfId="1170"/>
    <cellStyle name="40% - Accent5 14 3" xfId="1171"/>
    <cellStyle name="40% - Accent5 15" xfId="1172"/>
    <cellStyle name="40% - Accent5 15 2" xfId="1173"/>
    <cellStyle name="40% - Accent5 15 3" xfId="1174"/>
    <cellStyle name="40% - Accent5 16" xfId="1175"/>
    <cellStyle name="40% - Accent5 17" xfId="1176"/>
    <cellStyle name="40% - Accent5 18" xfId="1177"/>
    <cellStyle name="40% - Accent5 19" xfId="1178"/>
    <cellStyle name="40% - Accent5 2" xfId="1179"/>
    <cellStyle name="40% - Accent5 2 10" xfId="1180"/>
    <cellStyle name="40% - Accent5 2 11" xfId="1181"/>
    <cellStyle name="40% - Accent5 2 12" xfId="1182"/>
    <cellStyle name="40% - Accent5 2 13" xfId="1183"/>
    <cellStyle name="40% - Accent5 2 14" xfId="1184"/>
    <cellStyle name="40% - Accent5 2 15" xfId="1185"/>
    <cellStyle name="40% - Accent5 2 2" xfId="1186"/>
    <cellStyle name="40% - Accent5 2 3" xfId="1187"/>
    <cellStyle name="40% - Accent5 2 4" xfId="1188"/>
    <cellStyle name="40% - Accent5 2 5" xfId="1189"/>
    <cellStyle name="40% - Accent5 2 6" xfId="1190"/>
    <cellStyle name="40% - Accent5 2 7" xfId="1191"/>
    <cellStyle name="40% - Accent5 2 8" xfId="1192"/>
    <cellStyle name="40% - Accent5 2 9" xfId="1193"/>
    <cellStyle name="40% - Accent5 2_Display" xfId="1194"/>
    <cellStyle name="40% - Accent5 20" xfId="4324"/>
    <cellStyle name="40% - Accent5 3" xfId="1195"/>
    <cellStyle name="40% - Accent5 3 2" xfId="1196"/>
    <cellStyle name="40% - Accent5 3 3" xfId="1197"/>
    <cellStyle name="40% - Accent5 3 4" xfId="1198"/>
    <cellStyle name="40% - Accent5 3 5" xfId="1199"/>
    <cellStyle name="40% - Accent5 3 5 2" xfId="1200"/>
    <cellStyle name="40% - Accent5 3 6" xfId="1201"/>
    <cellStyle name="40% - Accent5 3 7" xfId="1202"/>
    <cellStyle name="40% - Accent5 3 8" xfId="1203"/>
    <cellStyle name="40% - Accent5 3 9" xfId="1204"/>
    <cellStyle name="40% - Accent5 3_Display" xfId="1205"/>
    <cellStyle name="40% - Accent5 4" xfId="1206"/>
    <cellStyle name="40% - Accent5 4 2" xfId="1207"/>
    <cellStyle name="40% - Accent5 4_Display" xfId="1208"/>
    <cellStyle name="40% - Accent5 5" xfId="1209"/>
    <cellStyle name="40% - Accent5 5 2" xfId="1210"/>
    <cellStyle name="40% - Accent5 5_Display" xfId="1211"/>
    <cellStyle name="40% - Accent5 6" xfId="1212"/>
    <cellStyle name="40% - Accent5 6 2" xfId="1213"/>
    <cellStyle name="40% - Accent5 6_Display" xfId="1214"/>
    <cellStyle name="40% - Accent5 7" xfId="1215"/>
    <cellStyle name="40% - Accent5 8" xfId="1216"/>
    <cellStyle name="40% - Accent5 9" xfId="1217"/>
    <cellStyle name="40% - Accent5 9 2" xfId="1218"/>
    <cellStyle name="40% - Accent5 9 2 2" xfId="1219"/>
    <cellStyle name="40% - Accent5 9 3" xfId="1220"/>
    <cellStyle name="40% - Accent5 9 4" xfId="1221"/>
    <cellStyle name="40% - Accent5 9 5" xfId="1222"/>
    <cellStyle name="40% - Accent6 10" xfId="1223"/>
    <cellStyle name="40% - Accent6 10 2" xfId="1224"/>
    <cellStyle name="40% - Accent6 10 3" xfId="1225"/>
    <cellStyle name="40% - Accent6 11" xfId="1226"/>
    <cellStyle name="40% - Accent6 11 2" xfId="1227"/>
    <cellStyle name="40% - Accent6 11 3" xfId="1228"/>
    <cellStyle name="40% - Accent6 12" xfId="1229"/>
    <cellStyle name="40% - Accent6 12 2" xfId="1230"/>
    <cellStyle name="40% - Accent6 12 3" xfId="1231"/>
    <cellStyle name="40% - Accent6 13" xfId="1232"/>
    <cellStyle name="40% - Accent6 13 2" xfId="1233"/>
    <cellStyle name="40% - Accent6 13 3" xfId="1234"/>
    <cellStyle name="40% - Accent6 14" xfId="1235"/>
    <cellStyle name="40% - Accent6 14 2" xfId="1236"/>
    <cellStyle name="40% - Accent6 14 3" xfId="1237"/>
    <cellStyle name="40% - Accent6 15" xfId="1238"/>
    <cellStyle name="40% - Accent6 15 2" xfId="1239"/>
    <cellStyle name="40% - Accent6 15 3" xfId="1240"/>
    <cellStyle name="40% - Accent6 16" xfId="1241"/>
    <cellStyle name="40% - Accent6 17" xfId="1242"/>
    <cellStyle name="40% - Accent6 18" xfId="1243"/>
    <cellStyle name="40% - Accent6 19" xfId="1244"/>
    <cellStyle name="40% - Accent6 2" xfId="1245"/>
    <cellStyle name="40% - Accent6 2 10" xfId="1246"/>
    <cellStyle name="40% - Accent6 2 11" xfId="1247"/>
    <cellStyle name="40% - Accent6 2 12" xfId="1248"/>
    <cellStyle name="40% - Accent6 2 13" xfId="1249"/>
    <cellStyle name="40% - Accent6 2 14" xfId="1250"/>
    <cellStyle name="40% - Accent6 2 15" xfId="1251"/>
    <cellStyle name="40% - Accent6 2 2" xfId="1252"/>
    <cellStyle name="40% - Accent6 2 3" xfId="1253"/>
    <cellStyle name="40% - Accent6 2 4" xfId="1254"/>
    <cellStyle name="40% - Accent6 2 5" xfId="1255"/>
    <cellStyle name="40% - Accent6 2 6" xfId="1256"/>
    <cellStyle name="40% - Accent6 2 7" xfId="1257"/>
    <cellStyle name="40% - Accent6 2 8" xfId="1258"/>
    <cellStyle name="40% - Accent6 2 9" xfId="1259"/>
    <cellStyle name="40% - Accent6 2_Display" xfId="1260"/>
    <cellStyle name="40% - Accent6 20" xfId="4325"/>
    <cellStyle name="40% - Accent6 3" xfId="1261"/>
    <cellStyle name="40% - Accent6 3 2" xfId="1262"/>
    <cellStyle name="40% - Accent6 3 3" xfId="1263"/>
    <cellStyle name="40% - Accent6 3 4" xfId="1264"/>
    <cellStyle name="40% - Accent6 3 5" xfId="1265"/>
    <cellStyle name="40% - Accent6 3 5 2" xfId="1266"/>
    <cellStyle name="40% - Accent6 3 6" xfId="1267"/>
    <cellStyle name="40% - Accent6 3 7" xfId="1268"/>
    <cellStyle name="40% - Accent6 3 8" xfId="1269"/>
    <cellStyle name="40% - Accent6 3 9" xfId="1270"/>
    <cellStyle name="40% - Accent6 3_Display" xfId="1271"/>
    <cellStyle name="40% - Accent6 4" xfId="1272"/>
    <cellStyle name="40% - Accent6 4 2" xfId="1273"/>
    <cellStyle name="40% - Accent6 4_Display" xfId="1274"/>
    <cellStyle name="40% - Accent6 5" xfId="1275"/>
    <cellStyle name="40% - Accent6 5 2" xfId="1276"/>
    <cellStyle name="40% - Accent6 5_Display" xfId="1277"/>
    <cellStyle name="40% - Accent6 6" xfId="1278"/>
    <cellStyle name="40% - Accent6 6 2" xfId="1279"/>
    <cellStyle name="40% - Accent6 6_Display" xfId="1280"/>
    <cellStyle name="40% - Accent6 7" xfId="1281"/>
    <cellStyle name="40% - Accent6 8" xfId="1282"/>
    <cellStyle name="40% - Accent6 9" xfId="1283"/>
    <cellStyle name="40% - Accent6 9 2" xfId="1284"/>
    <cellStyle name="40% - Accent6 9 2 2" xfId="1285"/>
    <cellStyle name="40% - Accent6 9 3" xfId="1286"/>
    <cellStyle name="40% - Accent6 9 4" xfId="1287"/>
    <cellStyle name="40% - Accent6 9 5" xfId="1288"/>
    <cellStyle name="40% - 强调文字颜色 1" xfId="1289"/>
    <cellStyle name="40% - 强调文字颜色 2" xfId="1290"/>
    <cellStyle name="40% - 强调文字颜色 3" xfId="1291"/>
    <cellStyle name="40% - 强调文字颜色 4" xfId="1292"/>
    <cellStyle name="40% - 强调文字颜色 5" xfId="1293"/>
    <cellStyle name="40% - 强调文字颜色 6" xfId="1294"/>
    <cellStyle name="40% - 輔色1" xfId="1295"/>
    <cellStyle name="40% - 輔色2" xfId="1296"/>
    <cellStyle name="40% - 輔色3" xfId="1297"/>
    <cellStyle name="40% - 輔色4" xfId="1298"/>
    <cellStyle name="40% - 輔色5" xfId="1299"/>
    <cellStyle name="40% - 輔色6" xfId="1300"/>
    <cellStyle name="60% - Accent1 10" xfId="1301"/>
    <cellStyle name="60% - Accent1 10 2" xfId="1302"/>
    <cellStyle name="60% - Accent1 10 3" xfId="1303"/>
    <cellStyle name="60% - Accent1 11" xfId="1304"/>
    <cellStyle name="60% - Accent1 11 2" xfId="1305"/>
    <cellStyle name="60% - Accent1 11 3" xfId="1306"/>
    <cellStyle name="60% - Accent1 12" xfId="1307"/>
    <cellStyle name="60% - Accent1 12 2" xfId="1308"/>
    <cellStyle name="60% - Accent1 12 3" xfId="1309"/>
    <cellStyle name="60% - Accent1 13" xfId="1310"/>
    <cellStyle name="60% - Accent1 13 2" xfId="1311"/>
    <cellStyle name="60% - Accent1 13 3" xfId="1312"/>
    <cellStyle name="60% - Accent1 14" xfId="1313"/>
    <cellStyle name="60% - Accent1 14 2" xfId="1314"/>
    <cellStyle name="60% - Accent1 14 3" xfId="1315"/>
    <cellStyle name="60% - Accent1 15" xfId="1316"/>
    <cellStyle name="60% - Accent1 15 2" xfId="1317"/>
    <cellStyle name="60% - Accent1 15 3" xfId="1318"/>
    <cellStyle name="60% - Accent1 16" xfId="1319"/>
    <cellStyle name="60% - Accent1 17" xfId="1320"/>
    <cellStyle name="60% - Accent1 18" xfId="1321"/>
    <cellStyle name="60% - Accent1 19" xfId="1322"/>
    <cellStyle name="60% - Accent1 2" xfId="1323"/>
    <cellStyle name="60% - Accent1 2 10" xfId="1324"/>
    <cellStyle name="60% - Accent1 2 11" xfId="1325"/>
    <cellStyle name="60% - Accent1 2 12" xfId="1326"/>
    <cellStyle name="60% - Accent1 2 13" xfId="1327"/>
    <cellStyle name="60% - Accent1 2 14" xfId="1328"/>
    <cellStyle name="60% - Accent1 2 15" xfId="1329"/>
    <cellStyle name="60% - Accent1 2 2" xfId="1330"/>
    <cellStyle name="60% - Accent1 2 3" xfId="1331"/>
    <cellStyle name="60% - Accent1 2 4" xfId="1332"/>
    <cellStyle name="60% - Accent1 2 5" xfId="1333"/>
    <cellStyle name="60% - Accent1 2 6" xfId="1334"/>
    <cellStyle name="60% - Accent1 2 7" xfId="1335"/>
    <cellStyle name="60% - Accent1 2 8" xfId="1336"/>
    <cellStyle name="60% - Accent1 2 9" xfId="1337"/>
    <cellStyle name="60% - Accent1 20" xfId="4326"/>
    <cellStyle name="60% - Accent1 3" xfId="1338"/>
    <cellStyle name="60% - Accent1 3 2" xfId="1339"/>
    <cellStyle name="60% - Accent1 3 3" xfId="1340"/>
    <cellStyle name="60% - Accent1 3 4" xfId="1341"/>
    <cellStyle name="60% - Accent1 3 5" xfId="1342"/>
    <cellStyle name="60% - Accent1 3 5 2" xfId="1343"/>
    <cellStyle name="60% - Accent1 3 6" xfId="1344"/>
    <cellStyle name="60% - Accent1 3 7" xfId="1345"/>
    <cellStyle name="60% - Accent1 3 8" xfId="1346"/>
    <cellStyle name="60% - Accent1 3 9" xfId="1347"/>
    <cellStyle name="60% - Accent1 4" xfId="1348"/>
    <cellStyle name="60% - Accent1 4 2" xfId="1349"/>
    <cellStyle name="60% - Accent1 5" xfId="1350"/>
    <cellStyle name="60% - Accent1 5 2" xfId="1351"/>
    <cellStyle name="60% - Accent1 6" xfId="1352"/>
    <cellStyle name="60% - Accent1 6 2" xfId="1353"/>
    <cellStyle name="60% - Accent1 7" xfId="1354"/>
    <cellStyle name="60% - Accent1 8" xfId="1355"/>
    <cellStyle name="60% - Accent1 9" xfId="1356"/>
    <cellStyle name="60% - Accent1 9 2" xfId="1357"/>
    <cellStyle name="60% - Accent1 9 2 2" xfId="1358"/>
    <cellStyle name="60% - Accent1 9 3" xfId="1359"/>
    <cellStyle name="60% - Accent1 9 4" xfId="1360"/>
    <cellStyle name="60% - Accent1 9 5" xfId="1361"/>
    <cellStyle name="60% - Accent2 10" xfId="1362"/>
    <cellStyle name="60% - Accent2 10 2" xfId="1363"/>
    <cellStyle name="60% - Accent2 10 3" xfId="1364"/>
    <cellStyle name="60% - Accent2 11" xfId="1365"/>
    <cellStyle name="60% - Accent2 11 2" xfId="1366"/>
    <cellStyle name="60% - Accent2 11 3" xfId="1367"/>
    <cellStyle name="60% - Accent2 12" xfId="1368"/>
    <cellStyle name="60% - Accent2 12 2" xfId="1369"/>
    <cellStyle name="60% - Accent2 12 3" xfId="1370"/>
    <cellStyle name="60% - Accent2 13" xfId="1371"/>
    <cellStyle name="60% - Accent2 13 2" xfId="1372"/>
    <cellStyle name="60% - Accent2 13 3" xfId="1373"/>
    <cellStyle name="60% - Accent2 14" xfId="1374"/>
    <cellStyle name="60% - Accent2 14 2" xfId="1375"/>
    <cellStyle name="60% - Accent2 14 3" xfId="1376"/>
    <cellStyle name="60% - Accent2 15" xfId="1377"/>
    <cellStyle name="60% - Accent2 15 2" xfId="1378"/>
    <cellStyle name="60% - Accent2 15 3" xfId="1379"/>
    <cellStyle name="60% - Accent2 16" xfId="1380"/>
    <cellStyle name="60% - Accent2 17" xfId="1381"/>
    <cellStyle name="60% - Accent2 18" xfId="1382"/>
    <cellStyle name="60% - Accent2 19" xfId="1383"/>
    <cellStyle name="60% - Accent2 2" xfId="1384"/>
    <cellStyle name="60% - Accent2 2 10" xfId="1385"/>
    <cellStyle name="60% - Accent2 2 11" xfId="1386"/>
    <cellStyle name="60% - Accent2 2 12" xfId="1387"/>
    <cellStyle name="60% - Accent2 2 13" xfId="1388"/>
    <cellStyle name="60% - Accent2 2 14" xfId="1389"/>
    <cellStyle name="60% - Accent2 2 15" xfId="1390"/>
    <cellStyle name="60% - Accent2 2 2" xfId="1391"/>
    <cellStyle name="60% - Accent2 2 3" xfId="1392"/>
    <cellStyle name="60% - Accent2 2 4" xfId="1393"/>
    <cellStyle name="60% - Accent2 2 5" xfId="1394"/>
    <cellStyle name="60% - Accent2 2 6" xfId="1395"/>
    <cellStyle name="60% - Accent2 2 7" xfId="1396"/>
    <cellStyle name="60% - Accent2 2 8" xfId="1397"/>
    <cellStyle name="60% - Accent2 2 9" xfId="1398"/>
    <cellStyle name="60% - Accent2 20" xfId="4327"/>
    <cellStyle name="60% - Accent2 3" xfId="1399"/>
    <cellStyle name="60% - Accent2 3 2" xfId="1400"/>
    <cellStyle name="60% - Accent2 3 3" xfId="1401"/>
    <cellStyle name="60% - Accent2 3 4" xfId="1402"/>
    <cellStyle name="60% - Accent2 3 5" xfId="1403"/>
    <cellStyle name="60% - Accent2 3 6" xfId="1404"/>
    <cellStyle name="60% - Accent2 3 7" xfId="1405"/>
    <cellStyle name="60% - Accent2 3 8" xfId="1406"/>
    <cellStyle name="60% - Accent2 4" xfId="1407"/>
    <cellStyle name="60% - Accent2 4 2" xfId="1408"/>
    <cellStyle name="60% - Accent2 5" xfId="1409"/>
    <cellStyle name="60% - Accent2 5 2" xfId="1410"/>
    <cellStyle name="60% - Accent2 6" xfId="1411"/>
    <cellStyle name="60% - Accent2 6 2" xfId="1412"/>
    <cellStyle name="60% - Accent2 7" xfId="1413"/>
    <cellStyle name="60% - Accent2 8" xfId="1414"/>
    <cellStyle name="60% - Accent2 9" xfId="1415"/>
    <cellStyle name="60% - Accent2 9 2" xfId="1416"/>
    <cellStyle name="60% - Accent2 9 3" xfId="1417"/>
    <cellStyle name="60% - Accent2 9 4" xfId="1418"/>
    <cellStyle name="60% - Accent3 10" xfId="1419"/>
    <cellStyle name="60% - Accent3 10 2" xfId="1420"/>
    <cellStyle name="60% - Accent3 10 3" xfId="1421"/>
    <cellStyle name="60% - Accent3 11" xfId="1422"/>
    <cellStyle name="60% - Accent3 11 2" xfId="1423"/>
    <cellStyle name="60% - Accent3 11 3" xfId="1424"/>
    <cellStyle name="60% - Accent3 12" xfId="1425"/>
    <cellStyle name="60% - Accent3 12 2" xfId="1426"/>
    <cellStyle name="60% - Accent3 12 3" xfId="1427"/>
    <cellStyle name="60% - Accent3 13" xfId="1428"/>
    <cellStyle name="60% - Accent3 13 2" xfId="1429"/>
    <cellStyle name="60% - Accent3 13 3" xfId="1430"/>
    <cellStyle name="60% - Accent3 14" xfId="1431"/>
    <cellStyle name="60% - Accent3 14 2" xfId="1432"/>
    <cellStyle name="60% - Accent3 14 3" xfId="1433"/>
    <cellStyle name="60% - Accent3 15" xfId="1434"/>
    <cellStyle name="60% - Accent3 15 2" xfId="1435"/>
    <cellStyle name="60% - Accent3 15 3" xfId="1436"/>
    <cellStyle name="60% - Accent3 16" xfId="1437"/>
    <cellStyle name="60% - Accent3 17" xfId="1438"/>
    <cellStyle name="60% - Accent3 18" xfId="1439"/>
    <cellStyle name="60% - Accent3 19" xfId="1440"/>
    <cellStyle name="60% - Accent3 2" xfId="1441"/>
    <cellStyle name="60% - Accent3 2 10" xfId="1442"/>
    <cellStyle name="60% - Accent3 2 11" xfId="1443"/>
    <cellStyle name="60% - Accent3 2 12" xfId="1444"/>
    <cellStyle name="60% - Accent3 2 13" xfId="1445"/>
    <cellStyle name="60% - Accent3 2 14" xfId="1446"/>
    <cellStyle name="60% - Accent3 2 15" xfId="1447"/>
    <cellStyle name="60% - Accent3 2 2" xfId="1448"/>
    <cellStyle name="60% - Accent3 2 3" xfId="1449"/>
    <cellStyle name="60% - Accent3 2 4" xfId="1450"/>
    <cellStyle name="60% - Accent3 2 5" xfId="1451"/>
    <cellStyle name="60% - Accent3 2 6" xfId="1452"/>
    <cellStyle name="60% - Accent3 2 7" xfId="1453"/>
    <cellStyle name="60% - Accent3 2 8" xfId="1454"/>
    <cellStyle name="60% - Accent3 2 9" xfId="1455"/>
    <cellStyle name="60% - Accent3 20" xfId="4328"/>
    <cellStyle name="60% - Accent3 3" xfId="1456"/>
    <cellStyle name="60% - Accent3 3 2" xfId="1457"/>
    <cellStyle name="60% - Accent3 3 3" xfId="1458"/>
    <cellStyle name="60% - Accent3 3 4" xfId="1459"/>
    <cellStyle name="60% - Accent3 3 5" xfId="1460"/>
    <cellStyle name="60% - Accent3 3 5 2" xfId="1461"/>
    <cellStyle name="60% - Accent3 3 6" xfId="1462"/>
    <cellStyle name="60% - Accent3 3 7" xfId="1463"/>
    <cellStyle name="60% - Accent3 3 8" xfId="1464"/>
    <cellStyle name="60% - Accent3 3 9" xfId="1465"/>
    <cellStyle name="60% - Accent3 4" xfId="1466"/>
    <cellStyle name="60% - Accent3 4 2" xfId="1467"/>
    <cellStyle name="60% - Accent3 5" xfId="1468"/>
    <cellStyle name="60% - Accent3 5 2" xfId="1469"/>
    <cellStyle name="60% - Accent3 6" xfId="1470"/>
    <cellStyle name="60% - Accent3 6 2" xfId="1471"/>
    <cellStyle name="60% - Accent3 7" xfId="1472"/>
    <cellStyle name="60% - Accent3 8" xfId="1473"/>
    <cellStyle name="60% - Accent3 9" xfId="1474"/>
    <cellStyle name="60% - Accent3 9 2" xfId="1475"/>
    <cellStyle name="60% - Accent3 9 2 2" xfId="1476"/>
    <cellStyle name="60% - Accent3 9 3" xfId="1477"/>
    <cellStyle name="60% - Accent3 9 4" xfId="1478"/>
    <cellStyle name="60% - Accent3 9 5" xfId="1479"/>
    <cellStyle name="60% - Accent4 10" xfId="1480"/>
    <cellStyle name="60% - Accent4 10 2" xfId="1481"/>
    <cellStyle name="60% - Accent4 10 3" xfId="1482"/>
    <cellStyle name="60% - Accent4 11" xfId="1483"/>
    <cellStyle name="60% - Accent4 11 2" xfId="1484"/>
    <cellStyle name="60% - Accent4 11 3" xfId="1485"/>
    <cellStyle name="60% - Accent4 12" xfId="1486"/>
    <cellStyle name="60% - Accent4 12 2" xfId="1487"/>
    <cellStyle name="60% - Accent4 12 3" xfId="1488"/>
    <cellStyle name="60% - Accent4 13" xfId="1489"/>
    <cellStyle name="60% - Accent4 13 2" xfId="1490"/>
    <cellStyle name="60% - Accent4 13 3" xfId="1491"/>
    <cellStyle name="60% - Accent4 14" xfId="1492"/>
    <cellStyle name="60% - Accent4 14 2" xfId="1493"/>
    <cellStyle name="60% - Accent4 14 3" xfId="1494"/>
    <cellStyle name="60% - Accent4 15" xfId="1495"/>
    <cellStyle name="60% - Accent4 15 2" xfId="1496"/>
    <cellStyle name="60% - Accent4 15 3" xfId="1497"/>
    <cellStyle name="60% - Accent4 16" xfId="1498"/>
    <cellStyle name="60% - Accent4 17" xfId="1499"/>
    <cellStyle name="60% - Accent4 18" xfId="1500"/>
    <cellStyle name="60% - Accent4 19" xfId="1501"/>
    <cellStyle name="60% - Accent4 2" xfId="1502"/>
    <cellStyle name="60% - Accent4 2 10" xfId="1503"/>
    <cellStyle name="60% - Accent4 2 11" xfId="1504"/>
    <cellStyle name="60% - Accent4 2 12" xfId="1505"/>
    <cellStyle name="60% - Accent4 2 13" xfId="1506"/>
    <cellStyle name="60% - Accent4 2 14" xfId="1507"/>
    <cellStyle name="60% - Accent4 2 15" xfId="1508"/>
    <cellStyle name="60% - Accent4 2 2" xfId="1509"/>
    <cellStyle name="60% - Accent4 2 3" xfId="1510"/>
    <cellStyle name="60% - Accent4 2 4" xfId="1511"/>
    <cellStyle name="60% - Accent4 2 5" xfId="1512"/>
    <cellStyle name="60% - Accent4 2 6" xfId="1513"/>
    <cellStyle name="60% - Accent4 2 7" xfId="1514"/>
    <cellStyle name="60% - Accent4 2 8" xfId="1515"/>
    <cellStyle name="60% - Accent4 2 9" xfId="1516"/>
    <cellStyle name="60% - Accent4 20" xfId="4329"/>
    <cellStyle name="60% - Accent4 3" xfId="1517"/>
    <cellStyle name="60% - Accent4 3 2" xfId="1518"/>
    <cellStyle name="60% - Accent4 3 3" xfId="1519"/>
    <cellStyle name="60% - Accent4 3 4" xfId="1520"/>
    <cellStyle name="60% - Accent4 3 5" xfId="1521"/>
    <cellStyle name="60% - Accent4 3 5 2" xfId="1522"/>
    <cellStyle name="60% - Accent4 3 6" xfId="1523"/>
    <cellStyle name="60% - Accent4 3 7" xfId="1524"/>
    <cellStyle name="60% - Accent4 3 8" xfId="1525"/>
    <cellStyle name="60% - Accent4 3 9" xfId="1526"/>
    <cellStyle name="60% - Accent4 4" xfId="1527"/>
    <cellStyle name="60% - Accent4 4 2" xfId="1528"/>
    <cellStyle name="60% - Accent4 5" xfId="1529"/>
    <cellStyle name="60% - Accent4 5 2" xfId="1530"/>
    <cellStyle name="60% - Accent4 6" xfId="1531"/>
    <cellStyle name="60% - Accent4 6 2" xfId="1532"/>
    <cellStyle name="60% - Accent4 7" xfId="1533"/>
    <cellStyle name="60% - Accent4 8" xfId="1534"/>
    <cellStyle name="60% - Accent4 9" xfId="1535"/>
    <cellStyle name="60% - Accent4 9 2" xfId="1536"/>
    <cellStyle name="60% - Accent4 9 2 2" xfId="1537"/>
    <cellStyle name="60% - Accent4 9 3" xfId="1538"/>
    <cellStyle name="60% - Accent4 9 4" xfId="1539"/>
    <cellStyle name="60% - Accent4 9 5" xfId="1540"/>
    <cellStyle name="60% - Accent5 10" xfId="1541"/>
    <cellStyle name="60% - Accent5 10 2" xfId="1542"/>
    <cellStyle name="60% - Accent5 10 3" xfId="1543"/>
    <cellStyle name="60% - Accent5 11" xfId="1544"/>
    <cellStyle name="60% - Accent5 11 2" xfId="1545"/>
    <cellStyle name="60% - Accent5 11 3" xfId="1546"/>
    <cellStyle name="60% - Accent5 12" xfId="1547"/>
    <cellStyle name="60% - Accent5 12 2" xfId="1548"/>
    <cellStyle name="60% - Accent5 12 3" xfId="1549"/>
    <cellStyle name="60% - Accent5 13" xfId="1550"/>
    <cellStyle name="60% - Accent5 13 2" xfId="1551"/>
    <cellStyle name="60% - Accent5 13 3" xfId="1552"/>
    <cellStyle name="60% - Accent5 14" xfId="1553"/>
    <cellStyle name="60% - Accent5 14 2" xfId="1554"/>
    <cellStyle name="60% - Accent5 14 3" xfId="1555"/>
    <cellStyle name="60% - Accent5 15" xfId="1556"/>
    <cellStyle name="60% - Accent5 15 2" xfId="1557"/>
    <cellStyle name="60% - Accent5 15 3" xfId="1558"/>
    <cellStyle name="60% - Accent5 16" xfId="1559"/>
    <cellStyle name="60% - Accent5 17" xfId="1560"/>
    <cellStyle name="60% - Accent5 18" xfId="1561"/>
    <cellStyle name="60% - Accent5 19" xfId="1562"/>
    <cellStyle name="60% - Accent5 2" xfId="1563"/>
    <cellStyle name="60% - Accent5 2 10" xfId="1564"/>
    <cellStyle name="60% - Accent5 2 11" xfId="1565"/>
    <cellStyle name="60% - Accent5 2 12" xfId="1566"/>
    <cellStyle name="60% - Accent5 2 13" xfId="1567"/>
    <cellStyle name="60% - Accent5 2 14" xfId="1568"/>
    <cellStyle name="60% - Accent5 2 15" xfId="1569"/>
    <cellStyle name="60% - Accent5 2 2" xfId="1570"/>
    <cellStyle name="60% - Accent5 2 3" xfId="1571"/>
    <cellStyle name="60% - Accent5 2 4" xfId="1572"/>
    <cellStyle name="60% - Accent5 2 5" xfId="1573"/>
    <cellStyle name="60% - Accent5 2 6" xfId="1574"/>
    <cellStyle name="60% - Accent5 2 7" xfId="1575"/>
    <cellStyle name="60% - Accent5 2 8" xfId="1576"/>
    <cellStyle name="60% - Accent5 2 9" xfId="1577"/>
    <cellStyle name="60% - Accent5 20" xfId="4330"/>
    <cellStyle name="60% - Accent5 3" xfId="1578"/>
    <cellStyle name="60% - Accent5 3 2" xfId="1579"/>
    <cellStyle name="60% - Accent5 3 3" xfId="1580"/>
    <cellStyle name="60% - Accent5 3 4" xfId="1581"/>
    <cellStyle name="60% - Accent5 3 5" xfId="1582"/>
    <cellStyle name="60% - Accent5 3 5 2" xfId="1583"/>
    <cellStyle name="60% - Accent5 3 6" xfId="1584"/>
    <cellStyle name="60% - Accent5 3 7" xfId="1585"/>
    <cellStyle name="60% - Accent5 3 8" xfId="1586"/>
    <cellStyle name="60% - Accent5 3 9" xfId="1587"/>
    <cellStyle name="60% - Accent5 4" xfId="1588"/>
    <cellStyle name="60% - Accent5 4 2" xfId="1589"/>
    <cellStyle name="60% - Accent5 5" xfId="1590"/>
    <cellStyle name="60% - Accent5 5 2" xfId="1591"/>
    <cellStyle name="60% - Accent5 6" xfId="1592"/>
    <cellStyle name="60% - Accent5 6 2" xfId="1593"/>
    <cellStyle name="60% - Accent5 7" xfId="1594"/>
    <cellStyle name="60% - Accent5 8" xfId="1595"/>
    <cellStyle name="60% - Accent5 9" xfId="1596"/>
    <cellStyle name="60% - Accent5 9 2" xfId="1597"/>
    <cellStyle name="60% - Accent5 9 2 2" xfId="1598"/>
    <cellStyle name="60% - Accent5 9 3" xfId="1599"/>
    <cellStyle name="60% - Accent5 9 4" xfId="1600"/>
    <cellStyle name="60% - Accent5 9 5" xfId="1601"/>
    <cellStyle name="60% - Accent6 10" xfId="1602"/>
    <cellStyle name="60% - Accent6 10 2" xfId="1603"/>
    <cellStyle name="60% - Accent6 10 3" xfId="1604"/>
    <cellStyle name="60% - Accent6 11" xfId="1605"/>
    <cellStyle name="60% - Accent6 11 2" xfId="1606"/>
    <cellStyle name="60% - Accent6 11 3" xfId="1607"/>
    <cellStyle name="60% - Accent6 12" xfId="1608"/>
    <cellStyle name="60% - Accent6 12 2" xfId="1609"/>
    <cellStyle name="60% - Accent6 12 3" xfId="1610"/>
    <cellStyle name="60% - Accent6 13" xfId="1611"/>
    <cellStyle name="60% - Accent6 13 2" xfId="1612"/>
    <cellStyle name="60% - Accent6 13 3" xfId="1613"/>
    <cellStyle name="60% - Accent6 14" xfId="1614"/>
    <cellStyle name="60% - Accent6 14 2" xfId="1615"/>
    <cellStyle name="60% - Accent6 14 3" xfId="1616"/>
    <cellStyle name="60% - Accent6 15" xfId="1617"/>
    <cellStyle name="60% - Accent6 15 2" xfId="1618"/>
    <cellStyle name="60% - Accent6 15 3" xfId="1619"/>
    <cellStyle name="60% - Accent6 16" xfId="1620"/>
    <cellStyle name="60% - Accent6 17" xfId="1621"/>
    <cellStyle name="60% - Accent6 18" xfId="1622"/>
    <cellStyle name="60% - Accent6 19" xfId="1623"/>
    <cellStyle name="60% - Accent6 2" xfId="1624"/>
    <cellStyle name="60% - Accent6 2 10" xfId="1625"/>
    <cellStyle name="60% - Accent6 2 11" xfId="1626"/>
    <cellStyle name="60% - Accent6 2 12" xfId="1627"/>
    <cellStyle name="60% - Accent6 2 13" xfId="1628"/>
    <cellStyle name="60% - Accent6 2 14" xfId="1629"/>
    <cellStyle name="60% - Accent6 2 15" xfId="1630"/>
    <cellStyle name="60% - Accent6 2 2" xfId="1631"/>
    <cellStyle name="60% - Accent6 2 3" xfId="1632"/>
    <cellStyle name="60% - Accent6 2 4" xfId="1633"/>
    <cellStyle name="60% - Accent6 2 5" xfId="1634"/>
    <cellStyle name="60% - Accent6 2 6" xfId="1635"/>
    <cellStyle name="60% - Accent6 2 7" xfId="1636"/>
    <cellStyle name="60% - Accent6 2 8" xfId="1637"/>
    <cellStyle name="60% - Accent6 2 9" xfId="1638"/>
    <cellStyle name="60% - Accent6 20" xfId="4331"/>
    <cellStyle name="60% - Accent6 3" xfId="1639"/>
    <cellStyle name="60% - Accent6 3 2" xfId="1640"/>
    <cellStyle name="60% - Accent6 3 3" xfId="1641"/>
    <cellStyle name="60% - Accent6 3 4" xfId="1642"/>
    <cellStyle name="60% - Accent6 3 5" xfId="1643"/>
    <cellStyle name="60% - Accent6 3 5 2" xfId="1644"/>
    <cellStyle name="60% - Accent6 3 6" xfId="1645"/>
    <cellStyle name="60% - Accent6 3 7" xfId="1646"/>
    <cellStyle name="60% - Accent6 3 8" xfId="1647"/>
    <cellStyle name="60% - Accent6 3 9" xfId="1648"/>
    <cellStyle name="60% - Accent6 4" xfId="1649"/>
    <cellStyle name="60% - Accent6 4 2" xfId="1650"/>
    <cellStyle name="60% - Accent6 5" xfId="1651"/>
    <cellStyle name="60% - Accent6 5 2" xfId="1652"/>
    <cellStyle name="60% - Accent6 6" xfId="1653"/>
    <cellStyle name="60% - Accent6 6 2" xfId="1654"/>
    <cellStyle name="60% - Accent6 7" xfId="1655"/>
    <cellStyle name="60% - Accent6 8" xfId="1656"/>
    <cellStyle name="60% - Accent6 9" xfId="1657"/>
    <cellStyle name="60% - Accent6 9 2" xfId="1658"/>
    <cellStyle name="60% - Accent6 9 2 2" xfId="1659"/>
    <cellStyle name="60% - Accent6 9 3" xfId="1660"/>
    <cellStyle name="60% - Accent6 9 4" xfId="1661"/>
    <cellStyle name="60% - Accent6 9 5" xfId="1662"/>
    <cellStyle name="60% - 强调文字颜色 1" xfId="1663"/>
    <cellStyle name="60% - 强调文字颜色 2" xfId="1664"/>
    <cellStyle name="60% - 强调文字颜色 3" xfId="1665"/>
    <cellStyle name="60% - 强调文字颜色 4" xfId="1666"/>
    <cellStyle name="60% - 强调文字颜色 5" xfId="1667"/>
    <cellStyle name="60% - 强调文字颜色 6" xfId="1668"/>
    <cellStyle name="60% - 輔色1" xfId="1669"/>
    <cellStyle name="60% - 輔色2" xfId="1670"/>
    <cellStyle name="60% - 輔色3" xfId="1671"/>
    <cellStyle name="60% - 輔色4" xfId="1672"/>
    <cellStyle name="60% - 輔色5" xfId="1673"/>
    <cellStyle name="60% - 輔色6" xfId="1674"/>
    <cellStyle name="Accent1 10" xfId="1675"/>
    <cellStyle name="Accent1 10 2" xfId="1676"/>
    <cellStyle name="Accent1 10 3" xfId="1677"/>
    <cellStyle name="Accent1 11" xfId="1678"/>
    <cellStyle name="Accent1 11 2" xfId="1679"/>
    <cellStyle name="Accent1 11 3" xfId="1680"/>
    <cellStyle name="Accent1 12" xfId="1681"/>
    <cellStyle name="Accent1 12 2" xfId="1682"/>
    <cellStyle name="Accent1 12 3" xfId="1683"/>
    <cellStyle name="Accent1 13" xfId="1684"/>
    <cellStyle name="Accent1 13 2" xfId="1685"/>
    <cellStyle name="Accent1 13 3" xfId="1686"/>
    <cellStyle name="Accent1 14" xfId="1687"/>
    <cellStyle name="Accent1 14 2" xfId="1688"/>
    <cellStyle name="Accent1 14 3" xfId="1689"/>
    <cellStyle name="Accent1 15" xfId="1690"/>
    <cellStyle name="Accent1 15 2" xfId="1691"/>
    <cellStyle name="Accent1 15 3" xfId="1692"/>
    <cellStyle name="Accent1 16" xfId="1693"/>
    <cellStyle name="Accent1 17" xfId="1694"/>
    <cellStyle name="Accent1 18" xfId="1695"/>
    <cellStyle name="Accent1 19" xfId="1696"/>
    <cellStyle name="Accent1 2" xfId="1697"/>
    <cellStyle name="Accent1 2 10" xfId="1698"/>
    <cellStyle name="Accent1 2 11" xfId="1699"/>
    <cellStyle name="Accent1 2 12" xfId="1700"/>
    <cellStyle name="Accent1 2 13" xfId="1701"/>
    <cellStyle name="Accent1 2 14" xfId="1702"/>
    <cellStyle name="Accent1 2 15" xfId="1703"/>
    <cellStyle name="Accent1 2 2" xfId="1704"/>
    <cellStyle name="Accent1 2 3" xfId="1705"/>
    <cellStyle name="Accent1 2 4" xfId="1706"/>
    <cellStyle name="Accent1 2 5" xfId="1707"/>
    <cellStyle name="Accent1 2 6" xfId="1708"/>
    <cellStyle name="Accent1 2 7" xfId="1709"/>
    <cellStyle name="Accent1 2 8" xfId="1710"/>
    <cellStyle name="Accent1 2 9" xfId="1711"/>
    <cellStyle name="Accent1 20" xfId="4332"/>
    <cellStyle name="Accent1 3" xfId="1712"/>
    <cellStyle name="Accent1 3 2" xfId="1713"/>
    <cellStyle name="Accent1 3 3" xfId="1714"/>
    <cellStyle name="Accent1 3 4" xfId="1715"/>
    <cellStyle name="Accent1 3 5" xfId="1716"/>
    <cellStyle name="Accent1 3 5 2" xfId="1717"/>
    <cellStyle name="Accent1 3 6" xfId="1718"/>
    <cellStyle name="Accent1 3 7" xfId="1719"/>
    <cellStyle name="Accent1 3 8" xfId="1720"/>
    <cellStyle name="Accent1 3 9" xfId="1721"/>
    <cellStyle name="Accent1 4" xfId="1722"/>
    <cellStyle name="Accent1 4 2" xfId="1723"/>
    <cellStyle name="Accent1 5" xfId="1724"/>
    <cellStyle name="Accent1 5 2" xfId="1725"/>
    <cellStyle name="Accent1 6" xfId="1726"/>
    <cellStyle name="Accent1 6 2" xfId="1727"/>
    <cellStyle name="Accent1 7" xfId="1728"/>
    <cellStyle name="Accent1 8" xfId="1729"/>
    <cellStyle name="Accent1 9" xfId="1730"/>
    <cellStyle name="Accent1 9 2" xfId="1731"/>
    <cellStyle name="Accent1 9 2 2" xfId="1732"/>
    <cellStyle name="Accent1 9 3" xfId="1733"/>
    <cellStyle name="Accent1 9 4" xfId="1734"/>
    <cellStyle name="Accent1 9 5" xfId="1735"/>
    <cellStyle name="Accent2 10" xfId="1736"/>
    <cellStyle name="Accent2 10 2" xfId="1737"/>
    <cellStyle name="Accent2 10 3" xfId="1738"/>
    <cellStyle name="Accent2 11" xfId="1739"/>
    <cellStyle name="Accent2 11 2" xfId="1740"/>
    <cellStyle name="Accent2 11 3" xfId="1741"/>
    <cellStyle name="Accent2 12" xfId="1742"/>
    <cellStyle name="Accent2 12 2" xfId="1743"/>
    <cellStyle name="Accent2 12 3" xfId="1744"/>
    <cellStyle name="Accent2 13" xfId="1745"/>
    <cellStyle name="Accent2 13 2" xfId="1746"/>
    <cellStyle name="Accent2 13 3" xfId="1747"/>
    <cellStyle name="Accent2 14" xfId="1748"/>
    <cellStyle name="Accent2 14 2" xfId="1749"/>
    <cellStyle name="Accent2 14 3" xfId="1750"/>
    <cellStyle name="Accent2 15" xfId="1751"/>
    <cellStyle name="Accent2 15 2" xfId="1752"/>
    <cellStyle name="Accent2 15 3" xfId="1753"/>
    <cellStyle name="Accent2 16" xfId="1754"/>
    <cellStyle name="Accent2 17" xfId="1755"/>
    <cellStyle name="Accent2 18" xfId="1756"/>
    <cellStyle name="Accent2 19" xfId="1757"/>
    <cellStyle name="Accent2 2" xfId="1758"/>
    <cellStyle name="Accent2 2 10" xfId="1759"/>
    <cellStyle name="Accent2 2 11" xfId="1760"/>
    <cellStyle name="Accent2 2 12" xfId="1761"/>
    <cellStyle name="Accent2 2 13" xfId="1762"/>
    <cellStyle name="Accent2 2 14" xfId="1763"/>
    <cellStyle name="Accent2 2 15" xfId="1764"/>
    <cellStyle name="Accent2 2 2" xfId="1765"/>
    <cellStyle name="Accent2 2 3" xfId="1766"/>
    <cellStyle name="Accent2 2 4" xfId="1767"/>
    <cellStyle name="Accent2 2 5" xfId="1768"/>
    <cellStyle name="Accent2 2 6" xfId="1769"/>
    <cellStyle name="Accent2 2 7" xfId="1770"/>
    <cellStyle name="Accent2 2 8" xfId="1771"/>
    <cellStyle name="Accent2 2 9" xfId="1772"/>
    <cellStyle name="Accent2 20" xfId="4333"/>
    <cellStyle name="Accent2 3" xfId="1773"/>
    <cellStyle name="Accent2 3 2" xfId="1774"/>
    <cellStyle name="Accent2 3 3" xfId="1775"/>
    <cellStyle name="Accent2 3 4" xfId="1776"/>
    <cellStyle name="Accent2 3 5" xfId="1777"/>
    <cellStyle name="Accent2 3 5 2" xfId="1778"/>
    <cellStyle name="Accent2 3 6" xfId="1779"/>
    <cellStyle name="Accent2 3 7" xfId="1780"/>
    <cellStyle name="Accent2 3 8" xfId="1781"/>
    <cellStyle name="Accent2 3 9" xfId="1782"/>
    <cellStyle name="Accent2 4" xfId="1783"/>
    <cellStyle name="Accent2 4 2" xfId="1784"/>
    <cellStyle name="Accent2 5" xfId="1785"/>
    <cellStyle name="Accent2 5 2" xfId="1786"/>
    <cellStyle name="Accent2 6" xfId="1787"/>
    <cellStyle name="Accent2 6 2" xfId="1788"/>
    <cellStyle name="Accent2 7" xfId="1789"/>
    <cellStyle name="Accent2 8" xfId="1790"/>
    <cellStyle name="Accent2 9" xfId="1791"/>
    <cellStyle name="Accent2 9 2" xfId="1792"/>
    <cellStyle name="Accent2 9 2 2" xfId="1793"/>
    <cellStyle name="Accent2 9 3" xfId="1794"/>
    <cellStyle name="Accent2 9 4" xfId="1795"/>
    <cellStyle name="Accent2 9 5" xfId="1796"/>
    <cellStyle name="Accent3 10" xfId="1797"/>
    <cellStyle name="Accent3 10 2" xfId="1798"/>
    <cellStyle name="Accent3 10 3" xfId="1799"/>
    <cellStyle name="Accent3 11" xfId="1800"/>
    <cellStyle name="Accent3 11 2" xfId="1801"/>
    <cellStyle name="Accent3 11 3" xfId="1802"/>
    <cellStyle name="Accent3 12" xfId="1803"/>
    <cellStyle name="Accent3 12 2" xfId="1804"/>
    <cellStyle name="Accent3 12 3" xfId="1805"/>
    <cellStyle name="Accent3 13" xfId="1806"/>
    <cellStyle name="Accent3 13 2" xfId="1807"/>
    <cellStyle name="Accent3 13 3" xfId="1808"/>
    <cellStyle name="Accent3 14" xfId="1809"/>
    <cellStyle name="Accent3 14 2" xfId="1810"/>
    <cellStyle name="Accent3 14 3" xfId="1811"/>
    <cellStyle name="Accent3 15" xfId="1812"/>
    <cellStyle name="Accent3 15 2" xfId="1813"/>
    <cellStyle name="Accent3 15 3" xfId="1814"/>
    <cellStyle name="Accent3 16" xfId="1815"/>
    <cellStyle name="Accent3 17" xfId="1816"/>
    <cellStyle name="Accent3 18" xfId="1817"/>
    <cellStyle name="Accent3 19" xfId="1818"/>
    <cellStyle name="Accent3 2" xfId="1819"/>
    <cellStyle name="Accent3 2 10" xfId="1820"/>
    <cellStyle name="Accent3 2 11" xfId="1821"/>
    <cellStyle name="Accent3 2 12" xfId="1822"/>
    <cellStyle name="Accent3 2 13" xfId="1823"/>
    <cellStyle name="Accent3 2 14" xfId="1824"/>
    <cellStyle name="Accent3 2 15" xfId="1825"/>
    <cellStyle name="Accent3 2 2" xfId="1826"/>
    <cellStyle name="Accent3 2 3" xfId="1827"/>
    <cellStyle name="Accent3 2 4" xfId="1828"/>
    <cellStyle name="Accent3 2 5" xfId="1829"/>
    <cellStyle name="Accent3 2 6" xfId="1830"/>
    <cellStyle name="Accent3 2 7" xfId="1831"/>
    <cellStyle name="Accent3 2 8" xfId="1832"/>
    <cellStyle name="Accent3 2 9" xfId="1833"/>
    <cellStyle name="Accent3 20" xfId="4334"/>
    <cellStyle name="Accent3 3" xfId="1834"/>
    <cellStyle name="Accent3 3 2" xfId="1835"/>
    <cellStyle name="Accent3 3 3" xfId="1836"/>
    <cellStyle name="Accent3 3 4" xfId="1837"/>
    <cellStyle name="Accent3 3 5" xfId="1838"/>
    <cellStyle name="Accent3 3 5 2" xfId="1839"/>
    <cellStyle name="Accent3 3 6" xfId="1840"/>
    <cellStyle name="Accent3 3 7" xfId="1841"/>
    <cellStyle name="Accent3 3 8" xfId="1842"/>
    <cellStyle name="Accent3 3 9" xfId="1843"/>
    <cellStyle name="Accent3 4" xfId="1844"/>
    <cellStyle name="Accent3 4 2" xfId="1845"/>
    <cellStyle name="Accent3 5" xfId="1846"/>
    <cellStyle name="Accent3 5 2" xfId="1847"/>
    <cellStyle name="Accent3 6" xfId="1848"/>
    <cellStyle name="Accent3 6 2" xfId="1849"/>
    <cellStyle name="Accent3 7" xfId="1850"/>
    <cellStyle name="Accent3 8" xfId="1851"/>
    <cellStyle name="Accent3 9" xfId="1852"/>
    <cellStyle name="Accent3 9 2" xfId="1853"/>
    <cellStyle name="Accent3 9 2 2" xfId="1854"/>
    <cellStyle name="Accent3 9 3" xfId="1855"/>
    <cellStyle name="Accent3 9 4" xfId="1856"/>
    <cellStyle name="Accent3 9 5" xfId="1857"/>
    <cellStyle name="Accent4 10" xfId="1858"/>
    <cellStyle name="Accent4 10 2" xfId="1859"/>
    <cellStyle name="Accent4 10 3" xfId="1860"/>
    <cellStyle name="Accent4 11" xfId="1861"/>
    <cellStyle name="Accent4 11 2" xfId="1862"/>
    <cellStyle name="Accent4 11 3" xfId="1863"/>
    <cellStyle name="Accent4 12" xfId="1864"/>
    <cellStyle name="Accent4 12 2" xfId="1865"/>
    <cellStyle name="Accent4 12 3" xfId="1866"/>
    <cellStyle name="Accent4 13" xfId="1867"/>
    <cellStyle name="Accent4 13 2" xfId="1868"/>
    <cellStyle name="Accent4 13 3" xfId="1869"/>
    <cellStyle name="Accent4 14" xfId="1870"/>
    <cellStyle name="Accent4 14 2" xfId="1871"/>
    <cellStyle name="Accent4 14 3" xfId="1872"/>
    <cellStyle name="Accent4 15" xfId="1873"/>
    <cellStyle name="Accent4 15 2" xfId="1874"/>
    <cellStyle name="Accent4 15 3" xfId="1875"/>
    <cellStyle name="Accent4 16" xfId="1876"/>
    <cellStyle name="Accent4 17" xfId="1877"/>
    <cellStyle name="Accent4 18" xfId="1878"/>
    <cellStyle name="Accent4 19" xfId="1879"/>
    <cellStyle name="Accent4 2" xfId="1880"/>
    <cellStyle name="Accent4 2 10" xfId="1881"/>
    <cellStyle name="Accent4 2 11" xfId="1882"/>
    <cellStyle name="Accent4 2 12" xfId="1883"/>
    <cellStyle name="Accent4 2 13" xfId="1884"/>
    <cellStyle name="Accent4 2 14" xfId="1885"/>
    <cellStyle name="Accent4 2 15" xfId="1886"/>
    <cellStyle name="Accent4 2 2" xfId="1887"/>
    <cellStyle name="Accent4 2 3" xfId="1888"/>
    <cellStyle name="Accent4 2 4" xfId="1889"/>
    <cellStyle name="Accent4 2 5" xfId="1890"/>
    <cellStyle name="Accent4 2 6" xfId="1891"/>
    <cellStyle name="Accent4 2 7" xfId="1892"/>
    <cellStyle name="Accent4 2 8" xfId="1893"/>
    <cellStyle name="Accent4 2 9" xfId="1894"/>
    <cellStyle name="Accent4 20" xfId="4335"/>
    <cellStyle name="Accent4 3" xfId="1895"/>
    <cellStyle name="Accent4 3 2" xfId="1896"/>
    <cellStyle name="Accent4 3 3" xfId="1897"/>
    <cellStyle name="Accent4 3 4" xfId="1898"/>
    <cellStyle name="Accent4 3 5" xfId="1899"/>
    <cellStyle name="Accent4 3 5 2" xfId="1900"/>
    <cellStyle name="Accent4 3 6" xfId="1901"/>
    <cellStyle name="Accent4 3 7" xfId="1902"/>
    <cellStyle name="Accent4 3 8" xfId="1903"/>
    <cellStyle name="Accent4 3 9" xfId="1904"/>
    <cellStyle name="Accent4 4" xfId="1905"/>
    <cellStyle name="Accent4 4 2" xfId="1906"/>
    <cellStyle name="Accent4 5" xfId="1907"/>
    <cellStyle name="Accent4 5 2" xfId="1908"/>
    <cellStyle name="Accent4 6" xfId="1909"/>
    <cellStyle name="Accent4 6 2" xfId="1910"/>
    <cellStyle name="Accent4 7" xfId="1911"/>
    <cellStyle name="Accent4 8" xfId="1912"/>
    <cellStyle name="Accent4 9" xfId="1913"/>
    <cellStyle name="Accent4 9 2" xfId="1914"/>
    <cellStyle name="Accent4 9 2 2" xfId="1915"/>
    <cellStyle name="Accent4 9 3" xfId="1916"/>
    <cellStyle name="Accent4 9 4" xfId="1917"/>
    <cellStyle name="Accent4 9 5" xfId="1918"/>
    <cellStyle name="Accent5 10" xfId="1919"/>
    <cellStyle name="Accent5 10 2" xfId="1920"/>
    <cellStyle name="Accent5 10 3" xfId="1921"/>
    <cellStyle name="Accent5 11" xfId="1922"/>
    <cellStyle name="Accent5 11 2" xfId="1923"/>
    <cellStyle name="Accent5 11 3" xfId="1924"/>
    <cellStyle name="Accent5 12" xfId="1925"/>
    <cellStyle name="Accent5 12 2" xfId="1926"/>
    <cellStyle name="Accent5 12 3" xfId="1927"/>
    <cellStyle name="Accent5 13" xfId="1928"/>
    <cellStyle name="Accent5 13 2" xfId="1929"/>
    <cellStyle name="Accent5 13 3" xfId="1930"/>
    <cellStyle name="Accent5 14" xfId="1931"/>
    <cellStyle name="Accent5 14 2" xfId="1932"/>
    <cellStyle name="Accent5 14 3" xfId="1933"/>
    <cellStyle name="Accent5 15" xfId="1934"/>
    <cellStyle name="Accent5 15 2" xfId="1935"/>
    <cellStyle name="Accent5 15 3" xfId="1936"/>
    <cellStyle name="Accent5 16" xfId="1937"/>
    <cellStyle name="Accent5 17" xfId="1938"/>
    <cellStyle name="Accent5 18" xfId="1939"/>
    <cellStyle name="Accent5 19" xfId="1940"/>
    <cellStyle name="Accent5 2" xfId="1941"/>
    <cellStyle name="Accent5 2 10" xfId="1942"/>
    <cellStyle name="Accent5 2 11" xfId="1943"/>
    <cellStyle name="Accent5 2 12" xfId="1944"/>
    <cellStyle name="Accent5 2 13" xfId="1945"/>
    <cellStyle name="Accent5 2 14" xfId="1946"/>
    <cellStyle name="Accent5 2 15" xfId="1947"/>
    <cellStyle name="Accent5 2 2" xfId="1948"/>
    <cellStyle name="Accent5 2 3" xfId="1949"/>
    <cellStyle name="Accent5 2 4" xfId="1950"/>
    <cellStyle name="Accent5 2 5" xfId="1951"/>
    <cellStyle name="Accent5 2 6" xfId="1952"/>
    <cellStyle name="Accent5 2 7" xfId="1953"/>
    <cellStyle name="Accent5 2 8" xfId="1954"/>
    <cellStyle name="Accent5 2 9" xfId="1955"/>
    <cellStyle name="Accent5 20" xfId="4336"/>
    <cellStyle name="Accent5 3" xfId="1956"/>
    <cellStyle name="Accent5 3 2" xfId="1957"/>
    <cellStyle name="Accent5 3 3" xfId="1958"/>
    <cellStyle name="Accent5 3 4" xfId="1959"/>
    <cellStyle name="Accent5 3 5" xfId="1960"/>
    <cellStyle name="Accent5 3 6" xfId="1961"/>
    <cellStyle name="Accent5 3 7" xfId="1962"/>
    <cellStyle name="Accent5 3 8" xfId="1963"/>
    <cellStyle name="Accent5 4" xfId="1964"/>
    <cellStyle name="Accent5 4 2" xfId="1965"/>
    <cellStyle name="Accent5 5" xfId="1966"/>
    <cellStyle name="Accent5 5 2" xfId="1967"/>
    <cellStyle name="Accent5 6" xfId="1968"/>
    <cellStyle name="Accent5 6 2" xfId="1969"/>
    <cellStyle name="Accent5 7" xfId="1970"/>
    <cellStyle name="Accent5 8" xfId="1971"/>
    <cellStyle name="Accent5 9" xfId="1972"/>
    <cellStyle name="Accent5 9 2" xfId="1973"/>
    <cellStyle name="Accent5 9 3" xfId="1974"/>
    <cellStyle name="Accent5 9 4" xfId="1975"/>
    <cellStyle name="Accent6 10" xfId="1976"/>
    <cellStyle name="Accent6 10 2" xfId="1977"/>
    <cellStyle name="Accent6 10 3" xfId="1978"/>
    <cellStyle name="Accent6 11" xfId="1979"/>
    <cellStyle name="Accent6 11 2" xfId="1980"/>
    <cellStyle name="Accent6 11 3" xfId="1981"/>
    <cellStyle name="Accent6 12" xfId="1982"/>
    <cellStyle name="Accent6 12 2" xfId="1983"/>
    <cellStyle name="Accent6 12 3" xfId="1984"/>
    <cellStyle name="Accent6 13" xfId="1985"/>
    <cellStyle name="Accent6 13 2" xfId="1986"/>
    <cellStyle name="Accent6 13 3" xfId="1987"/>
    <cellStyle name="Accent6 14" xfId="1988"/>
    <cellStyle name="Accent6 14 2" xfId="1989"/>
    <cellStyle name="Accent6 14 3" xfId="1990"/>
    <cellStyle name="Accent6 15" xfId="1991"/>
    <cellStyle name="Accent6 15 2" xfId="1992"/>
    <cellStyle name="Accent6 15 3" xfId="1993"/>
    <cellStyle name="Accent6 16" xfId="1994"/>
    <cellStyle name="Accent6 17" xfId="1995"/>
    <cellStyle name="Accent6 18" xfId="1996"/>
    <cellStyle name="Accent6 19" xfId="1997"/>
    <cellStyle name="Accent6 2" xfId="1998"/>
    <cellStyle name="Accent6 2 10" xfId="1999"/>
    <cellStyle name="Accent6 2 11" xfId="2000"/>
    <cellStyle name="Accent6 2 12" xfId="2001"/>
    <cellStyle name="Accent6 2 13" xfId="2002"/>
    <cellStyle name="Accent6 2 14" xfId="2003"/>
    <cellStyle name="Accent6 2 15" xfId="2004"/>
    <cellStyle name="Accent6 2 2" xfId="2005"/>
    <cellStyle name="Accent6 2 3" xfId="2006"/>
    <cellStyle name="Accent6 2 4" xfId="2007"/>
    <cellStyle name="Accent6 2 5" xfId="2008"/>
    <cellStyle name="Accent6 2 6" xfId="2009"/>
    <cellStyle name="Accent6 2 7" xfId="2010"/>
    <cellStyle name="Accent6 2 8" xfId="2011"/>
    <cellStyle name="Accent6 2 9" xfId="2012"/>
    <cellStyle name="Accent6 20" xfId="4337"/>
    <cellStyle name="Accent6 3" xfId="2013"/>
    <cellStyle name="Accent6 3 2" xfId="2014"/>
    <cellStyle name="Accent6 3 3" xfId="2015"/>
    <cellStyle name="Accent6 3 4" xfId="2016"/>
    <cellStyle name="Accent6 3 5" xfId="2017"/>
    <cellStyle name="Accent6 3 5 2" xfId="2018"/>
    <cellStyle name="Accent6 3 6" xfId="2019"/>
    <cellStyle name="Accent6 3 7" xfId="2020"/>
    <cellStyle name="Accent6 3 8" xfId="2021"/>
    <cellStyle name="Accent6 3 9" xfId="2022"/>
    <cellStyle name="Accent6 4" xfId="2023"/>
    <cellStyle name="Accent6 4 2" xfId="2024"/>
    <cellStyle name="Accent6 5" xfId="2025"/>
    <cellStyle name="Accent6 5 2" xfId="2026"/>
    <cellStyle name="Accent6 6" xfId="2027"/>
    <cellStyle name="Accent6 6 2" xfId="2028"/>
    <cellStyle name="Accent6 7" xfId="2029"/>
    <cellStyle name="Accent6 8" xfId="2030"/>
    <cellStyle name="Accent6 9" xfId="2031"/>
    <cellStyle name="Accent6 9 2" xfId="2032"/>
    <cellStyle name="Accent6 9 2 2" xfId="2033"/>
    <cellStyle name="Accent6 9 3" xfId="2034"/>
    <cellStyle name="Accent6 9 4" xfId="2035"/>
    <cellStyle name="Accent6 9 5" xfId="2036"/>
    <cellStyle name="Accounting" xfId="2037"/>
    <cellStyle name="Actual Date" xfId="2038"/>
    <cellStyle name="amount" xfId="2039"/>
    <cellStyle name="amount 10" xfId="2040"/>
    <cellStyle name="amount 11" xfId="2041"/>
    <cellStyle name="amount 12" xfId="2042"/>
    <cellStyle name="amount 2" xfId="2043"/>
    <cellStyle name="amount 3" xfId="2044"/>
    <cellStyle name="amount 4" xfId="2045"/>
    <cellStyle name="amount 5" xfId="2046"/>
    <cellStyle name="amount 6" xfId="2047"/>
    <cellStyle name="amount 7" xfId="2048"/>
    <cellStyle name="amount 8" xfId="2049"/>
    <cellStyle name="amount 9" xfId="2050"/>
    <cellStyle name="args.style" xfId="2051"/>
    <cellStyle name="args.style 2" xfId="2052"/>
    <cellStyle name="Arial 10" xfId="2053"/>
    <cellStyle name="Arial 12" xfId="2054"/>
    <cellStyle name="AxeHor" xfId="2055"/>
    <cellStyle name="azert - Style1" xfId="2056"/>
    <cellStyle name="Bad 10" xfId="2057"/>
    <cellStyle name="Bad 10 2" xfId="2058"/>
    <cellStyle name="Bad 10 3" xfId="2059"/>
    <cellStyle name="Bad 11" xfId="2060"/>
    <cellStyle name="Bad 11 2" xfId="2061"/>
    <cellStyle name="Bad 11 3" xfId="2062"/>
    <cellStyle name="Bad 12" xfId="2063"/>
    <cellStyle name="Bad 12 2" xfId="2064"/>
    <cellStyle name="Bad 12 3" xfId="2065"/>
    <cellStyle name="Bad 13" xfId="2066"/>
    <cellStyle name="Bad 13 2" xfId="2067"/>
    <cellStyle name="Bad 13 3" xfId="2068"/>
    <cellStyle name="Bad 14" xfId="2069"/>
    <cellStyle name="Bad 14 2" xfId="2070"/>
    <cellStyle name="Bad 14 3" xfId="2071"/>
    <cellStyle name="Bad 15" xfId="2072"/>
    <cellStyle name="Bad 15 2" xfId="2073"/>
    <cellStyle name="Bad 15 3" xfId="2074"/>
    <cellStyle name="Bad 16" xfId="2075"/>
    <cellStyle name="Bad 17" xfId="2076"/>
    <cellStyle name="Bad 18" xfId="2077"/>
    <cellStyle name="Bad 19" xfId="2078"/>
    <cellStyle name="Bad 2" xfId="2079"/>
    <cellStyle name="Bad 2 10" xfId="2080"/>
    <cellStyle name="Bad 2 11" xfId="2081"/>
    <cellStyle name="Bad 2 12" xfId="2082"/>
    <cellStyle name="Bad 2 13" xfId="2083"/>
    <cellStyle name="Bad 2 14" xfId="2084"/>
    <cellStyle name="Bad 2 15" xfId="2085"/>
    <cellStyle name="Bad 2 2" xfId="2086"/>
    <cellStyle name="Bad 2 3" xfId="2087"/>
    <cellStyle name="Bad 2 4" xfId="2088"/>
    <cellStyle name="Bad 2 5" xfId="2089"/>
    <cellStyle name="Bad 2 6" xfId="2090"/>
    <cellStyle name="Bad 2 7" xfId="2091"/>
    <cellStyle name="Bad 2 8" xfId="2092"/>
    <cellStyle name="Bad 2 9" xfId="2093"/>
    <cellStyle name="Bad 20" xfId="4338"/>
    <cellStyle name="Bad 3" xfId="2094"/>
    <cellStyle name="Bad 3 2" xfId="2095"/>
    <cellStyle name="Bad 3 3" xfId="2096"/>
    <cellStyle name="Bad 3 4" xfId="2097"/>
    <cellStyle name="Bad 3 5" xfId="2098"/>
    <cellStyle name="Bad 3 5 2" xfId="2099"/>
    <cellStyle name="Bad 3 6" xfId="2100"/>
    <cellStyle name="Bad 3 7" xfId="2101"/>
    <cellStyle name="Bad 3 8" xfId="2102"/>
    <cellStyle name="Bad 3 9" xfId="2103"/>
    <cellStyle name="Bad 4" xfId="2104"/>
    <cellStyle name="Bad 4 2" xfId="2105"/>
    <cellStyle name="Bad 5" xfId="2106"/>
    <cellStyle name="Bad 5 2" xfId="2107"/>
    <cellStyle name="Bad 6" xfId="2108"/>
    <cellStyle name="Bad 6 2" xfId="2109"/>
    <cellStyle name="Bad 7" xfId="2110"/>
    <cellStyle name="Bad 8" xfId="2111"/>
    <cellStyle name="Bad 9" xfId="2112"/>
    <cellStyle name="Bad 9 2" xfId="2113"/>
    <cellStyle name="Bad 9 2 2" xfId="2114"/>
    <cellStyle name="Bad 9 3" xfId="2115"/>
    <cellStyle name="Bad 9 4" xfId="2116"/>
    <cellStyle name="Bad 9 5" xfId="2117"/>
    <cellStyle name="bartitre" xfId="2118"/>
    <cellStyle name="bartotal" xfId="2119"/>
    <cellStyle name="Big head" xfId="2120"/>
    <cellStyle name="blue shading" xfId="2121"/>
    <cellStyle name="Blue Title" xfId="2122"/>
    <cellStyle name="Bob" xfId="2123"/>
    <cellStyle name="Bob 1" xfId="2124"/>
    <cellStyle name="Bob 3" xfId="2125"/>
    <cellStyle name="bob_boite - choix table" xfId="2126"/>
    <cellStyle name="Bob2" xfId="2127"/>
    <cellStyle name="Body text" xfId="2128"/>
    <cellStyle name="Body text 10" xfId="2129"/>
    <cellStyle name="Body text 11" xfId="2130"/>
    <cellStyle name="Body text 12" xfId="2131"/>
    <cellStyle name="Body text 2" xfId="2132"/>
    <cellStyle name="Body text 3" xfId="2133"/>
    <cellStyle name="Body text 4" xfId="2134"/>
    <cellStyle name="Body text 5" xfId="2135"/>
    <cellStyle name="Body text 6" xfId="2136"/>
    <cellStyle name="Body text 7" xfId="2137"/>
    <cellStyle name="Body text 8" xfId="2138"/>
    <cellStyle name="Body text 9" xfId="2139"/>
    <cellStyle name="Border" xfId="2140"/>
    <cellStyle name="Border Heavy" xfId="2141"/>
    <cellStyle name="Border Thin" xfId="2142"/>
    <cellStyle name="British Pound" xfId="2143"/>
    <cellStyle name="Calc Currency (0)" xfId="2144"/>
    <cellStyle name="Calc Currency (0) 2" xfId="2145"/>
    <cellStyle name="Calc Currency (2)" xfId="2146"/>
    <cellStyle name="Calc Currency (2) 2" xfId="2147"/>
    <cellStyle name="Calc Percent (0)" xfId="2148"/>
    <cellStyle name="Calc Percent (0) 2" xfId="2149"/>
    <cellStyle name="Calc Percent (1)" xfId="2150"/>
    <cellStyle name="Calc Percent (1) 2" xfId="2151"/>
    <cellStyle name="Calc Percent (2)" xfId="2152"/>
    <cellStyle name="Calc Percent (2) 2" xfId="2153"/>
    <cellStyle name="Calc Units (0)" xfId="2154"/>
    <cellStyle name="Calc Units (0) 2" xfId="2155"/>
    <cellStyle name="Calc Units (1)" xfId="2156"/>
    <cellStyle name="Calc Units (1) 2" xfId="2157"/>
    <cellStyle name="Calc Units (2)" xfId="2158"/>
    <cellStyle name="Calc Units (2) 2" xfId="2159"/>
    <cellStyle name="Calcul" xfId="2160"/>
    <cellStyle name="Calculation 10" xfId="2161"/>
    <cellStyle name="Calculation 10 2" xfId="2162"/>
    <cellStyle name="Calculation 10 3" xfId="2163"/>
    <cellStyle name="Calculation 11" xfId="2164"/>
    <cellStyle name="Calculation 11 2" xfId="2165"/>
    <cellStyle name="Calculation 11 3" xfId="2166"/>
    <cellStyle name="Calculation 12" xfId="2167"/>
    <cellStyle name="Calculation 12 2" xfId="2168"/>
    <cellStyle name="Calculation 12 3" xfId="2169"/>
    <cellStyle name="Calculation 13" xfId="2170"/>
    <cellStyle name="Calculation 13 2" xfId="2171"/>
    <cellStyle name="Calculation 13 3" xfId="2172"/>
    <cellStyle name="Calculation 14" xfId="2173"/>
    <cellStyle name="Calculation 14 2" xfId="2174"/>
    <cellStyle name="Calculation 14 3" xfId="2175"/>
    <cellStyle name="Calculation 15" xfId="2176"/>
    <cellStyle name="Calculation 15 2" xfId="2177"/>
    <cellStyle name="Calculation 15 3" xfId="2178"/>
    <cellStyle name="Calculation 16" xfId="2179"/>
    <cellStyle name="Calculation 17" xfId="2180"/>
    <cellStyle name="Calculation 18" xfId="2181"/>
    <cellStyle name="Calculation 19" xfId="2182"/>
    <cellStyle name="Calculation 2" xfId="2183"/>
    <cellStyle name="Calculation 2 10" xfId="2184"/>
    <cellStyle name="Calculation 2 11" xfId="2185"/>
    <cellStyle name="Calculation 2 12" xfId="2186"/>
    <cellStyle name="Calculation 2 13" xfId="2187"/>
    <cellStyle name="Calculation 2 14" xfId="2188"/>
    <cellStyle name="Calculation 2 15" xfId="2189"/>
    <cellStyle name="Calculation 2 2" xfId="2190"/>
    <cellStyle name="Calculation 2 3" xfId="2191"/>
    <cellStyle name="Calculation 2 4" xfId="2192"/>
    <cellStyle name="Calculation 2 5" xfId="2193"/>
    <cellStyle name="Calculation 2 6" xfId="2194"/>
    <cellStyle name="Calculation 2 7" xfId="2195"/>
    <cellStyle name="Calculation 2 8" xfId="2196"/>
    <cellStyle name="Calculation 2 9" xfId="2197"/>
    <cellStyle name="Calculation 20" xfId="4339"/>
    <cellStyle name="Calculation 3" xfId="2198"/>
    <cellStyle name="Calculation 3 2" xfId="2199"/>
    <cellStyle name="Calculation 3 3" xfId="2200"/>
    <cellStyle name="Calculation 3 4" xfId="2201"/>
    <cellStyle name="Calculation 3 5" xfId="2202"/>
    <cellStyle name="Calculation 3 5 2" xfId="2203"/>
    <cellStyle name="Calculation 3 6" xfId="2204"/>
    <cellStyle name="Calculation 3 7" xfId="2205"/>
    <cellStyle name="Calculation 3 8" xfId="2206"/>
    <cellStyle name="Calculation 3 9" xfId="2207"/>
    <cellStyle name="Calculation 4" xfId="2208"/>
    <cellStyle name="Calculation 4 2" xfId="2209"/>
    <cellStyle name="Calculation 5" xfId="2210"/>
    <cellStyle name="Calculation 5 2" xfId="2211"/>
    <cellStyle name="Calculation 6" xfId="2212"/>
    <cellStyle name="Calculation 6 2" xfId="2213"/>
    <cellStyle name="Calculation 7" xfId="2214"/>
    <cellStyle name="Calculation 8" xfId="2215"/>
    <cellStyle name="Calculation 9" xfId="2216"/>
    <cellStyle name="Calculation 9 2" xfId="2217"/>
    <cellStyle name="Calculation 9 2 2" xfId="2218"/>
    <cellStyle name="Calculation 9 3" xfId="2219"/>
    <cellStyle name="Calculation 9 4" xfId="2220"/>
    <cellStyle name="Calculation 9 5" xfId="2221"/>
    <cellStyle name="can" xfId="2222"/>
    <cellStyle name="Case" xfId="2223"/>
    <cellStyle name="category" xfId="2224"/>
    <cellStyle name="Centered Heading" xfId="2225"/>
    <cellStyle name="Centered Heading Notes" xfId="2226"/>
    <cellStyle name="Centré" xfId="2227"/>
    <cellStyle name="Change" xfId="2228"/>
    <cellStyle name="ChartingText" xfId="2229"/>
    <cellStyle name="Check Cell 10" xfId="2230"/>
    <cellStyle name="Check Cell 10 2" xfId="2231"/>
    <cellStyle name="Check Cell 10 3" xfId="2232"/>
    <cellStyle name="Check Cell 11" xfId="2233"/>
    <cellStyle name="Check Cell 11 2" xfId="2234"/>
    <cellStyle name="Check Cell 11 3" xfId="2235"/>
    <cellStyle name="Check Cell 12" xfId="2236"/>
    <cellStyle name="Check Cell 12 2" xfId="2237"/>
    <cellStyle name="Check Cell 12 3" xfId="2238"/>
    <cellStyle name="Check Cell 13" xfId="2239"/>
    <cellStyle name="Check Cell 13 2" xfId="2240"/>
    <cellStyle name="Check Cell 13 3" xfId="2241"/>
    <cellStyle name="Check Cell 14" xfId="2242"/>
    <cellStyle name="Check Cell 14 2" xfId="2243"/>
    <cellStyle name="Check Cell 14 3" xfId="2244"/>
    <cellStyle name="Check Cell 15" xfId="2245"/>
    <cellStyle name="Check Cell 15 2" xfId="2246"/>
    <cellStyle name="Check Cell 15 3" xfId="2247"/>
    <cellStyle name="Check Cell 16" xfId="2248"/>
    <cellStyle name="Check Cell 17" xfId="2249"/>
    <cellStyle name="Check Cell 18" xfId="2250"/>
    <cellStyle name="Check Cell 19" xfId="2251"/>
    <cellStyle name="Check Cell 2" xfId="2252"/>
    <cellStyle name="Check Cell 2 10" xfId="2253"/>
    <cellStyle name="Check Cell 2 11" xfId="2254"/>
    <cellStyle name="Check Cell 2 12" xfId="2255"/>
    <cellStyle name="Check Cell 2 13" xfId="2256"/>
    <cellStyle name="Check Cell 2 14" xfId="2257"/>
    <cellStyle name="Check Cell 2 15" xfId="2258"/>
    <cellStyle name="Check Cell 2 2" xfId="2259"/>
    <cellStyle name="Check Cell 2 3" xfId="2260"/>
    <cellStyle name="Check Cell 2 4" xfId="2261"/>
    <cellStyle name="Check Cell 2 5" xfId="2262"/>
    <cellStyle name="Check Cell 2 6" xfId="2263"/>
    <cellStyle name="Check Cell 2 7" xfId="2264"/>
    <cellStyle name="Check Cell 2 8" xfId="2265"/>
    <cellStyle name="Check Cell 2 9" xfId="2266"/>
    <cellStyle name="Check Cell 20" xfId="4340"/>
    <cellStyle name="Check Cell 3" xfId="2267"/>
    <cellStyle name="Check Cell 3 2" xfId="2268"/>
    <cellStyle name="Check Cell 3 3" xfId="2269"/>
    <cellStyle name="Check Cell 3 4" xfId="2270"/>
    <cellStyle name="Check Cell 3 5" xfId="2271"/>
    <cellStyle name="Check Cell 3 6" xfId="2272"/>
    <cellStyle name="Check Cell 3 7" xfId="2273"/>
    <cellStyle name="Check Cell 3 8" xfId="2274"/>
    <cellStyle name="Check Cell 4" xfId="2275"/>
    <cellStyle name="Check Cell 4 2" xfId="2276"/>
    <cellStyle name="Check Cell 5" xfId="2277"/>
    <cellStyle name="Check Cell 5 2" xfId="2278"/>
    <cellStyle name="Check Cell 6" xfId="2279"/>
    <cellStyle name="Check Cell 6 2" xfId="2280"/>
    <cellStyle name="Check Cell 7" xfId="2281"/>
    <cellStyle name="Check Cell 8" xfId="2282"/>
    <cellStyle name="Check Cell 9" xfId="2283"/>
    <cellStyle name="Check Cell 9 2" xfId="2284"/>
    <cellStyle name="Check Cell 9 3" xfId="2285"/>
    <cellStyle name="Check Cell 9 4" xfId="2286"/>
    <cellStyle name="ColLevel_0" xfId="2287"/>
    <cellStyle name="ColumnAttributeAbovePrompt" xfId="2288"/>
    <cellStyle name="ColumnAttributePrompt" xfId="2289"/>
    <cellStyle name="ColumnAttributeValue" xfId="2290"/>
    <cellStyle name="ColumnHeaderNormal" xfId="2291"/>
    <cellStyle name="ColumnHeadingPrompt" xfId="2292"/>
    <cellStyle name="ColumnHeadingValue" xfId="2293"/>
    <cellStyle name="Comma" xfId="1" builtinId="3"/>
    <cellStyle name="Comma  - Style1" xfId="2294"/>
    <cellStyle name="Comma  - Style2" xfId="2295"/>
    <cellStyle name="Comma  - Style3" xfId="2296"/>
    <cellStyle name="Comma  - Style4" xfId="2297"/>
    <cellStyle name="Comma  - Style5" xfId="2298"/>
    <cellStyle name="Comma  - Style6" xfId="2299"/>
    <cellStyle name="Comma  - Style7" xfId="2300"/>
    <cellStyle name="Comma  - Style8" xfId="2301"/>
    <cellStyle name="Comma [00]" xfId="2302"/>
    <cellStyle name="Comma [00] 2" xfId="2303"/>
    <cellStyle name="Comma [1]" xfId="2304"/>
    <cellStyle name="Comma 0" xfId="2305"/>
    <cellStyle name="Comma 0*" xfId="2306"/>
    <cellStyle name="Comma 0_- BP CONSO 2002-2012" xfId="2307"/>
    <cellStyle name="Comma 10" xfId="2308"/>
    <cellStyle name="Comma 11" xfId="2309"/>
    <cellStyle name="Comma 12" xfId="2310"/>
    <cellStyle name="Comma 13" xfId="2311"/>
    <cellStyle name="Comma 14" xfId="2312"/>
    <cellStyle name="Comma 15" xfId="2313"/>
    <cellStyle name="Comma 16" xfId="2314"/>
    <cellStyle name="Comma 17" xfId="2315"/>
    <cellStyle name="Comma 18" xfId="2316"/>
    <cellStyle name="Comma 19" xfId="2317"/>
    <cellStyle name="Comma 2" xfId="6"/>
    <cellStyle name="Comma 2 10" xfId="2318"/>
    <cellStyle name="Comma 2 10 2" xfId="2319"/>
    <cellStyle name="Comma 2 11" xfId="2320"/>
    <cellStyle name="Comma 2 11 2" xfId="2321"/>
    <cellStyle name="Comma 2 12" xfId="2322"/>
    <cellStyle name="Comma 2 12 2" xfId="2323"/>
    <cellStyle name="Comma 2 13" xfId="2324"/>
    <cellStyle name="Comma 2 13 2" xfId="2325"/>
    <cellStyle name="Comma 2 14" xfId="2326"/>
    <cellStyle name="Comma 2 14 2" xfId="2327"/>
    <cellStyle name="Comma 2 15" xfId="2328"/>
    <cellStyle name="Comma 2 16" xfId="2329"/>
    <cellStyle name="Comma 2 2" xfId="2330"/>
    <cellStyle name="Comma 2 2 2" xfId="2331"/>
    <cellStyle name="Comma 2 2 2 2" xfId="2332"/>
    <cellStyle name="Comma 2 2 2 2 2" xfId="2333"/>
    <cellStyle name="Comma 2 2 2 3" xfId="2334"/>
    <cellStyle name="Comma 2 2 3" xfId="2335"/>
    <cellStyle name="Comma 2 2 4" xfId="2336"/>
    <cellStyle name="Comma 2 3" xfId="2337"/>
    <cellStyle name="Comma 2 3 2" xfId="2338"/>
    <cellStyle name="Comma 2 3 2 2" xfId="2339"/>
    <cellStyle name="Comma 2 3 3" xfId="2340"/>
    <cellStyle name="Comma 2 3 4" xfId="2341"/>
    <cellStyle name="Comma 2 3 5" xfId="2342"/>
    <cellStyle name="Comma 2 3 6" xfId="2343"/>
    <cellStyle name="Comma 2 3 7" xfId="2344"/>
    <cellStyle name="Comma 2 4" xfId="2345"/>
    <cellStyle name="Comma 2 4 2" xfId="2346"/>
    <cellStyle name="Comma 2 4 3" xfId="2347"/>
    <cellStyle name="Comma 2 5" xfId="2348"/>
    <cellStyle name="Comma 2 5 2" xfId="2349"/>
    <cellStyle name="Comma 2 5 2 2" xfId="2350"/>
    <cellStyle name="Comma 2 5 3" xfId="2351"/>
    <cellStyle name="Comma 2 5 4" xfId="2352"/>
    <cellStyle name="Comma 2 5 5" xfId="2353"/>
    <cellStyle name="Comma 2 6" xfId="2354"/>
    <cellStyle name="Comma 2 6 2" xfId="2355"/>
    <cellStyle name="Comma 2 7" xfId="2356"/>
    <cellStyle name="Comma 2 7 2" xfId="2357"/>
    <cellStyle name="Comma 2 8" xfId="2358"/>
    <cellStyle name="Comma 2 8 2" xfId="2359"/>
    <cellStyle name="Comma 2 9" xfId="2360"/>
    <cellStyle name="Comma 2 9 2" xfId="2361"/>
    <cellStyle name="Comma 2_Cashflow Q1 CY09" xfId="2362"/>
    <cellStyle name="Comma 20" xfId="2363"/>
    <cellStyle name="Comma 21" xfId="2364"/>
    <cellStyle name="Comma 22" xfId="2365"/>
    <cellStyle name="Comma 23" xfId="2366"/>
    <cellStyle name="Comma 24" xfId="2367"/>
    <cellStyle name="Comma 25" xfId="2368"/>
    <cellStyle name="Comma 26" xfId="2369"/>
    <cellStyle name="Comma 27" xfId="2370"/>
    <cellStyle name="Comma 28" xfId="2371"/>
    <cellStyle name="Comma 29" xfId="2372"/>
    <cellStyle name="Comma 3" xfId="2373"/>
    <cellStyle name="Comma 3 2" xfId="2374"/>
    <cellStyle name="Comma 3 2 2" xfId="2375"/>
    <cellStyle name="Comma 3 2 2 2" xfId="2376"/>
    <cellStyle name="Comma 3 2 2 3" xfId="2377"/>
    <cellStyle name="Comma 3 2 3" xfId="2378"/>
    <cellStyle name="Comma 3 2 4" xfId="2379"/>
    <cellStyle name="Comma 3 3" xfId="2380"/>
    <cellStyle name="Comma 3 4" xfId="2381"/>
    <cellStyle name="Comma 3 4 2" xfId="2382"/>
    <cellStyle name="Comma 3 4 3" xfId="2383"/>
    <cellStyle name="Comma 3 5" xfId="2384"/>
    <cellStyle name="Comma 30" xfId="2385"/>
    <cellStyle name="Comma 31" xfId="2386"/>
    <cellStyle name="Comma 32" xfId="2387"/>
    <cellStyle name="Comma 33" xfId="2388"/>
    <cellStyle name="Comma 34" xfId="2389"/>
    <cellStyle name="Comma 35" xfId="2390"/>
    <cellStyle name="Comma 36" xfId="2391"/>
    <cellStyle name="Comma 37" xfId="2392"/>
    <cellStyle name="Comma 38" xfId="2393"/>
    <cellStyle name="Comma 39" xfId="2394"/>
    <cellStyle name="Comma 4" xfId="2395"/>
    <cellStyle name="Comma 4 2" xfId="2396"/>
    <cellStyle name="Comma 4 2 2" xfId="2397"/>
    <cellStyle name="Comma 4 3" xfId="2398"/>
    <cellStyle name="Comma 40" xfId="2399"/>
    <cellStyle name="Comma 41" xfId="2400"/>
    <cellStyle name="Comma 42" xfId="2401"/>
    <cellStyle name="Comma 43" xfId="2402"/>
    <cellStyle name="Comma 44" xfId="4312"/>
    <cellStyle name="Comma 44 2" xfId="4357"/>
    <cellStyle name="Comma 5" xfId="2403"/>
    <cellStyle name="Comma 5 2" xfId="2404"/>
    <cellStyle name="Comma 5 2 2" xfId="2405"/>
    <cellStyle name="Comma 5 2 2 2" xfId="2406"/>
    <cellStyle name="Comma 5 2 2 3" xfId="2407"/>
    <cellStyle name="Comma 5 2 3" xfId="2408"/>
    <cellStyle name="Comma 5 2 4" xfId="2409"/>
    <cellStyle name="Comma 5 3" xfId="2410"/>
    <cellStyle name="Comma 6" xfId="2411"/>
    <cellStyle name="Comma 6 2" xfId="2412"/>
    <cellStyle name="Comma 6 3" xfId="2413"/>
    <cellStyle name="Comma 7" xfId="2414"/>
    <cellStyle name="Comma 8" xfId="2415"/>
    <cellStyle name="Comma 9" xfId="2416"/>
    <cellStyle name="comma zerodec" xfId="2417"/>
    <cellStyle name="Comma0" xfId="2418"/>
    <cellStyle name="Comma0 2" xfId="2419"/>
    <cellStyle name="Copied" xfId="2420"/>
    <cellStyle name="Copied 2" xfId="2421"/>
    <cellStyle name="Copy Decimal 0" xfId="2422"/>
    <cellStyle name="Copy Decimal 0 10" xfId="2423"/>
    <cellStyle name="Copy Decimal 0 11" xfId="2424"/>
    <cellStyle name="Copy Decimal 0 12" xfId="2425"/>
    <cellStyle name="Copy Decimal 0 2" xfId="2426"/>
    <cellStyle name="Copy Decimal 0 3" xfId="2427"/>
    <cellStyle name="Copy Decimal 0 4" xfId="2428"/>
    <cellStyle name="Copy Decimal 0 5" xfId="2429"/>
    <cellStyle name="Copy Decimal 0 6" xfId="2430"/>
    <cellStyle name="Copy Decimal 0 7" xfId="2431"/>
    <cellStyle name="Copy Decimal 0 8" xfId="2432"/>
    <cellStyle name="Copy Decimal 0 9" xfId="2433"/>
    <cellStyle name="Copy Decimal 0,00" xfId="2434"/>
    <cellStyle name="Copy Decimal 0,00 10" xfId="2435"/>
    <cellStyle name="Copy Decimal 0,00 11" xfId="2436"/>
    <cellStyle name="Copy Decimal 0,00 12" xfId="2437"/>
    <cellStyle name="Copy Decimal 0,00 2" xfId="2438"/>
    <cellStyle name="Copy Decimal 0,00 3" xfId="2439"/>
    <cellStyle name="Copy Decimal 0,00 4" xfId="2440"/>
    <cellStyle name="Copy Decimal 0,00 5" xfId="2441"/>
    <cellStyle name="Copy Decimal 0,00 6" xfId="2442"/>
    <cellStyle name="Copy Decimal 0,00 7" xfId="2443"/>
    <cellStyle name="Copy Decimal 0,00 8" xfId="2444"/>
    <cellStyle name="Copy Decimal 0,00 9" xfId="2445"/>
    <cellStyle name="Copy Decimal 0_Durchrechnung MEU" xfId="2446"/>
    <cellStyle name="Copy Percent 0" xfId="2447"/>
    <cellStyle name="Copy Percent 0 10" xfId="2448"/>
    <cellStyle name="Copy Percent 0 11" xfId="2449"/>
    <cellStyle name="Copy Percent 0 12" xfId="2450"/>
    <cellStyle name="Copy Percent 0 2" xfId="2451"/>
    <cellStyle name="Copy Percent 0 3" xfId="2452"/>
    <cellStyle name="Copy Percent 0 4" xfId="2453"/>
    <cellStyle name="Copy Percent 0 5" xfId="2454"/>
    <cellStyle name="Copy Percent 0 6" xfId="2455"/>
    <cellStyle name="Copy Percent 0 7" xfId="2456"/>
    <cellStyle name="Copy Percent 0 8" xfId="2457"/>
    <cellStyle name="Copy Percent 0 9" xfId="2458"/>
    <cellStyle name="Copy Percent 0,00" xfId="2459"/>
    <cellStyle name="Copy Percent 0,00 10" xfId="2460"/>
    <cellStyle name="Copy Percent 0,00 11" xfId="2461"/>
    <cellStyle name="Copy Percent 0,00 12" xfId="2462"/>
    <cellStyle name="Copy Percent 0,00 2" xfId="2463"/>
    <cellStyle name="Copy Percent 0,00 3" xfId="2464"/>
    <cellStyle name="Copy Percent 0,00 4" xfId="2465"/>
    <cellStyle name="Copy Percent 0,00 5" xfId="2466"/>
    <cellStyle name="Copy Percent 0,00 6" xfId="2467"/>
    <cellStyle name="Copy Percent 0,00 7" xfId="2468"/>
    <cellStyle name="Copy Percent 0,00 8" xfId="2469"/>
    <cellStyle name="Copy Percent 0,00 9" xfId="2470"/>
    <cellStyle name="Copy Percent 0_Form CC 1 2 4 June 05" xfId="2471"/>
    <cellStyle name="COST1" xfId="2472"/>
    <cellStyle name="Cur" xfId="2473"/>
    <cellStyle name="Currency" xfId="2" builtinId="4"/>
    <cellStyle name="Currency [00]" xfId="2474"/>
    <cellStyle name="Currency [00] 2" xfId="2475"/>
    <cellStyle name="Currency [1]" xfId="2476"/>
    <cellStyle name="Currency [2]" xfId="2477"/>
    <cellStyle name="Currency 0" xfId="2478"/>
    <cellStyle name="Currency 10" xfId="2479"/>
    <cellStyle name="Currency 11" xfId="2480"/>
    <cellStyle name="Currency 12" xfId="2481"/>
    <cellStyle name="Currency 13" xfId="2482"/>
    <cellStyle name="Currency 14" xfId="2483"/>
    <cellStyle name="Currency 15" xfId="2484"/>
    <cellStyle name="Currency 16" xfId="2485"/>
    <cellStyle name="Currency 17" xfId="2486"/>
    <cellStyle name="Currency 18" xfId="2487"/>
    <cellStyle name="Currency 19" xfId="4311"/>
    <cellStyle name="Currency 19 2" xfId="4356"/>
    <cellStyle name="Currency 2" xfId="4"/>
    <cellStyle name="Currency 2 10" xfId="2488"/>
    <cellStyle name="Currency 2 11" xfId="2489"/>
    <cellStyle name="Currency 2 12" xfId="2490"/>
    <cellStyle name="Currency 2 13" xfId="2491"/>
    <cellStyle name="Currency 2 14" xfId="2492"/>
    <cellStyle name="Currency 2 15" xfId="2493"/>
    <cellStyle name="Currency 2 2" xfId="2494"/>
    <cellStyle name="Currency 2 3" xfId="2495"/>
    <cellStyle name="Currency 2 4" xfId="2496"/>
    <cellStyle name="Currency 2 5" xfId="2497"/>
    <cellStyle name="Currency 2 6" xfId="2498"/>
    <cellStyle name="Currency 2 7" xfId="2499"/>
    <cellStyle name="Currency 2 8" xfId="2500"/>
    <cellStyle name="Currency 2 9" xfId="2501"/>
    <cellStyle name="Currency 3" xfId="2502"/>
    <cellStyle name="Currency 4" xfId="2503"/>
    <cellStyle name="Currency 4 2" xfId="2504"/>
    <cellStyle name="Currency 4 3" xfId="2505"/>
    <cellStyle name="Currency 4 4" xfId="2506"/>
    <cellStyle name="Currency 5" xfId="2507"/>
    <cellStyle name="Currency 6" xfId="2508"/>
    <cellStyle name="Currency 7" xfId="2509"/>
    <cellStyle name="Currency 8" xfId="2510"/>
    <cellStyle name="Currency 9" xfId="2511"/>
    <cellStyle name="Currency0" xfId="2512"/>
    <cellStyle name="Currency0 2" xfId="2513"/>
    <cellStyle name="Currency1" xfId="2514"/>
    <cellStyle name="Currency-Denomination" xfId="2515"/>
    <cellStyle name="current day" xfId="2516"/>
    <cellStyle name="Cyndie" xfId="2517"/>
    <cellStyle name="DAILY_TITLE" xfId="2518"/>
    <cellStyle name="Data" xfId="2519"/>
    <cellStyle name="Date" xfId="2520"/>
    <cellStyle name="Date [mm-d-yyyy]" xfId="2521"/>
    <cellStyle name="Date [mmm-d-yyyy]" xfId="2522"/>
    <cellStyle name="Date [mmm-yyyy]" xfId="2523"/>
    <cellStyle name="Date 2" xfId="2524"/>
    <cellStyle name="Date Aligned" xfId="2525"/>
    <cellStyle name="Date dd-mmm" xfId="2526"/>
    <cellStyle name="Date dd-mmm-yy" xfId="2527"/>
    <cellStyle name="Date mmm-yy" xfId="2528"/>
    <cellStyle name="Date Short" xfId="2529"/>
    <cellStyle name="Date_- BP CONSO 2002-2012" xfId="2530"/>
    <cellStyle name="Date2" xfId="2531"/>
    <cellStyle name="Dati" xfId="2532"/>
    <cellStyle name="Dati Dec" xfId="2533"/>
    <cellStyle name="DAVE" xfId="2534"/>
    <cellStyle name="Décalé" xfId="2535"/>
    <cellStyle name="Decimal 0,0" xfId="2536"/>
    <cellStyle name="Decimal 0,00" xfId="2537"/>
    <cellStyle name="Decimal 0,0000" xfId="2538"/>
    <cellStyle name="Decimal_0dp" xfId="2539"/>
    <cellStyle name="default" xfId="2540"/>
    <cellStyle name="DELTA" xfId="2541"/>
    <cellStyle name="Deviant" xfId="2542"/>
    <cellStyle name="Dezimal [+line]" xfId="2543"/>
    <cellStyle name="Dezimal [0]_Acquisition stats" xfId="2544"/>
    <cellStyle name="Dezimal_Acquisition stats" xfId="2545"/>
    <cellStyle name="DimDown" xfId="2546"/>
    <cellStyle name="DimDownBold" xfId="2547"/>
    <cellStyle name="DimDownTitle" xfId="2548"/>
    <cellStyle name="Dollar" xfId="2549"/>
    <cellStyle name="Dollar (zero dec)" xfId="2550"/>
    <cellStyle name="DollarAmount" xfId="2551"/>
    <cellStyle name="DollarAmountBorder" xfId="2552"/>
    <cellStyle name="DollarAmountBorderMed" xfId="2553"/>
    <cellStyle name="DollarAmountBtmBorderMed" xfId="2554"/>
    <cellStyle name="DollarAmtTopBorder" xfId="2555"/>
    <cellStyle name="Dotted" xfId="2556"/>
    <cellStyle name="Dotted Line" xfId="2557"/>
    <cellStyle name="Double" xfId="2558"/>
    <cellStyle name="Double Accounting" xfId="2559"/>
    <cellStyle name="DropDown" xfId="2560"/>
    <cellStyle name="Eingabe" xfId="2561"/>
    <cellStyle name="Eingabe 10" xfId="2562"/>
    <cellStyle name="Eingabe 11" xfId="2563"/>
    <cellStyle name="Eingabe 12" xfId="2564"/>
    <cellStyle name="Eingabe 2" xfId="2565"/>
    <cellStyle name="Eingabe 3" xfId="2566"/>
    <cellStyle name="Eingabe 4" xfId="2567"/>
    <cellStyle name="Eingabe 5" xfId="2568"/>
    <cellStyle name="Eingabe 6" xfId="2569"/>
    <cellStyle name="Eingabe 7" xfId="2570"/>
    <cellStyle name="Eingabe 8" xfId="2571"/>
    <cellStyle name="Eingabe 9" xfId="2572"/>
    <cellStyle name="Enter Currency (0)" xfId="2573"/>
    <cellStyle name="Enter Currency (0) 2" xfId="2574"/>
    <cellStyle name="Enter Currency (2)" xfId="2575"/>
    <cellStyle name="Enter Currency (2) 2" xfId="2576"/>
    <cellStyle name="Enter Units (0)" xfId="2577"/>
    <cellStyle name="Enter Units (0) 2" xfId="2578"/>
    <cellStyle name="Enter Units (1)" xfId="2579"/>
    <cellStyle name="Enter Units (1) 2" xfId="2580"/>
    <cellStyle name="Enter Units (2)" xfId="2581"/>
    <cellStyle name="Enter Units (2) 2" xfId="2582"/>
    <cellStyle name="Entered" xfId="2583"/>
    <cellStyle name="Entered 2" xfId="2584"/>
    <cellStyle name="Est - $" xfId="2585"/>
    <cellStyle name="Est - %" xfId="2586"/>
    <cellStyle name="Est 0,000.0" xfId="2587"/>
    <cellStyle name="Euro" xfId="2588"/>
    <cellStyle name="Euro 2" xfId="2589"/>
    <cellStyle name="Euro 3" xfId="2590"/>
    <cellStyle name="Euro 4" xfId="2591"/>
    <cellStyle name="Euro 5" xfId="2592"/>
    <cellStyle name="Euro 6" xfId="2593"/>
    <cellStyle name="Euro_Cashflow Q1 CY09" xfId="2594"/>
    <cellStyle name="Explanatory Text 10" xfId="2595"/>
    <cellStyle name="Explanatory Text 10 2" xfId="2596"/>
    <cellStyle name="Explanatory Text 10 3" xfId="2597"/>
    <cellStyle name="Explanatory Text 11" xfId="2598"/>
    <cellStyle name="Explanatory Text 11 2" xfId="2599"/>
    <cellStyle name="Explanatory Text 11 3" xfId="2600"/>
    <cellStyle name="Explanatory Text 12" xfId="2601"/>
    <cellStyle name="Explanatory Text 12 2" xfId="2602"/>
    <cellStyle name="Explanatory Text 12 3" xfId="2603"/>
    <cellStyle name="Explanatory Text 13" xfId="2604"/>
    <cellStyle name="Explanatory Text 13 2" xfId="2605"/>
    <cellStyle name="Explanatory Text 13 3" xfId="2606"/>
    <cellStyle name="Explanatory Text 14" xfId="2607"/>
    <cellStyle name="Explanatory Text 14 2" xfId="2608"/>
    <cellStyle name="Explanatory Text 14 3" xfId="2609"/>
    <cellStyle name="Explanatory Text 15" xfId="2610"/>
    <cellStyle name="Explanatory Text 15 2" xfId="2611"/>
    <cellStyle name="Explanatory Text 15 3" xfId="2612"/>
    <cellStyle name="Explanatory Text 16" xfId="2613"/>
    <cellStyle name="Explanatory Text 17" xfId="2614"/>
    <cellStyle name="Explanatory Text 18" xfId="2615"/>
    <cellStyle name="Explanatory Text 19" xfId="4341"/>
    <cellStyle name="Explanatory Text 2" xfId="2616"/>
    <cellStyle name="Explanatory Text 2 10" xfId="2617"/>
    <cellStyle name="Explanatory Text 2 11" xfId="2618"/>
    <cellStyle name="Explanatory Text 2 12" xfId="2619"/>
    <cellStyle name="Explanatory Text 2 13" xfId="2620"/>
    <cellStyle name="Explanatory Text 2 14" xfId="2621"/>
    <cellStyle name="Explanatory Text 2 15" xfId="2622"/>
    <cellStyle name="Explanatory Text 2 2" xfId="2623"/>
    <cellStyle name="Explanatory Text 2 3" xfId="2624"/>
    <cellStyle name="Explanatory Text 2 4" xfId="2625"/>
    <cellStyle name="Explanatory Text 2 5" xfId="2626"/>
    <cellStyle name="Explanatory Text 2 6" xfId="2627"/>
    <cellStyle name="Explanatory Text 2 7" xfId="2628"/>
    <cellStyle name="Explanatory Text 2 8" xfId="2629"/>
    <cellStyle name="Explanatory Text 2 9" xfId="2630"/>
    <cellStyle name="Explanatory Text 3" xfId="2631"/>
    <cellStyle name="Explanatory Text 3 2" xfId="2632"/>
    <cellStyle name="Explanatory Text 3 3" xfId="2633"/>
    <cellStyle name="Explanatory Text 3 4" xfId="2634"/>
    <cellStyle name="Explanatory Text 3 5" xfId="2635"/>
    <cellStyle name="Explanatory Text 3 6" xfId="2636"/>
    <cellStyle name="Explanatory Text 3 7" xfId="2637"/>
    <cellStyle name="Explanatory Text 3 8" xfId="2638"/>
    <cellStyle name="Explanatory Text 4" xfId="2639"/>
    <cellStyle name="Explanatory Text 4 2" xfId="2640"/>
    <cellStyle name="Explanatory Text 5" xfId="2641"/>
    <cellStyle name="Explanatory Text 5 2" xfId="2642"/>
    <cellStyle name="Explanatory Text 6" xfId="2643"/>
    <cellStyle name="Explanatory Text 6 2" xfId="2644"/>
    <cellStyle name="Explanatory Text 7" xfId="2645"/>
    <cellStyle name="Explanatory Text 8" xfId="2646"/>
    <cellStyle name="Explanatory Text 9" xfId="2647"/>
    <cellStyle name="Explanatory Text 9 2" xfId="2648"/>
    <cellStyle name="Explanatory Text 9 3" xfId="2649"/>
    <cellStyle name="Explanatory Text 9 4" xfId="2650"/>
    <cellStyle name="Ezres [0]_Cable" xfId="2651"/>
    <cellStyle name="Ezres_Cable" xfId="2652"/>
    <cellStyle name="F H.T." xfId="2653"/>
    <cellStyle name="FF_EURO" xfId="2654"/>
    <cellStyle name="Fixed" xfId="2655"/>
    <cellStyle name="Fixed [0]" xfId="2656"/>
    <cellStyle name="Fixed 2" xfId="2657"/>
    <cellStyle name="Fixed_Cashflow Q1 CY09" xfId="2658"/>
    <cellStyle name="Footnote" xfId="2659"/>
    <cellStyle name="Forecast Cell Column Heading" xfId="2660"/>
    <cellStyle name="format - Style1" xfId="2661"/>
    <cellStyle name="Formula" xfId="2662"/>
    <cellStyle name="Geneva 9" xfId="2663"/>
    <cellStyle name="Giga" xfId="2664"/>
    <cellStyle name="Good 10" xfId="2665"/>
    <cellStyle name="Good 10 2" xfId="2666"/>
    <cellStyle name="Good 10 3" xfId="2667"/>
    <cellStyle name="Good 11" xfId="2668"/>
    <cellStyle name="Good 11 2" xfId="2669"/>
    <cellStyle name="Good 11 3" xfId="2670"/>
    <cellStyle name="Good 12" xfId="2671"/>
    <cellStyle name="Good 12 2" xfId="2672"/>
    <cellStyle name="Good 12 3" xfId="2673"/>
    <cellStyle name="Good 13" xfId="2674"/>
    <cellStyle name="Good 13 2" xfId="2675"/>
    <cellStyle name="Good 13 3" xfId="2676"/>
    <cellStyle name="Good 14" xfId="2677"/>
    <cellStyle name="Good 14 2" xfId="2678"/>
    <cellStyle name="Good 14 3" xfId="2679"/>
    <cellStyle name="Good 15" xfId="2680"/>
    <cellStyle name="Good 15 2" xfId="2681"/>
    <cellStyle name="Good 15 3" xfId="2682"/>
    <cellStyle name="Good 16" xfId="2683"/>
    <cellStyle name="Good 17" xfId="2684"/>
    <cellStyle name="Good 18" xfId="2685"/>
    <cellStyle name="Good 19" xfId="2686"/>
    <cellStyle name="Good 2" xfId="2687"/>
    <cellStyle name="Good 2 10" xfId="2688"/>
    <cellStyle name="Good 2 11" xfId="2689"/>
    <cellStyle name="Good 2 12" xfId="2690"/>
    <cellStyle name="Good 2 13" xfId="2691"/>
    <cellStyle name="Good 2 14" xfId="2692"/>
    <cellStyle name="Good 2 15" xfId="2693"/>
    <cellStyle name="Good 2 2" xfId="2694"/>
    <cellStyle name="Good 2 3" xfId="2695"/>
    <cellStyle name="Good 2 4" xfId="2696"/>
    <cellStyle name="Good 2 5" xfId="2697"/>
    <cellStyle name="Good 2 6" xfId="2698"/>
    <cellStyle name="Good 2 7" xfId="2699"/>
    <cellStyle name="Good 2 8" xfId="2700"/>
    <cellStyle name="Good 2 9" xfId="2701"/>
    <cellStyle name="Good 20" xfId="4342"/>
    <cellStyle name="Good 3" xfId="2702"/>
    <cellStyle name="Good 3 2" xfId="2703"/>
    <cellStyle name="Good 3 3" xfId="2704"/>
    <cellStyle name="Good 3 4" xfId="2705"/>
    <cellStyle name="Good 3 5" xfId="2706"/>
    <cellStyle name="Good 3 6" xfId="2707"/>
    <cellStyle name="Good 3 7" xfId="2708"/>
    <cellStyle name="Good 3 8" xfId="2709"/>
    <cellStyle name="Good 4" xfId="2710"/>
    <cellStyle name="Good 4 2" xfId="2711"/>
    <cellStyle name="Good 5" xfId="2712"/>
    <cellStyle name="Good 5 2" xfId="2713"/>
    <cellStyle name="Good 6" xfId="2714"/>
    <cellStyle name="Good 6 2" xfId="2715"/>
    <cellStyle name="Good 7" xfId="2716"/>
    <cellStyle name="Good 8" xfId="2717"/>
    <cellStyle name="Good 9" xfId="2718"/>
    <cellStyle name="Good 9 2" xfId="2719"/>
    <cellStyle name="Good 9 3" xfId="2720"/>
    <cellStyle name="Good 9 4" xfId="2721"/>
    <cellStyle name="Grey" xfId="2722"/>
    <cellStyle name="Grün_Ausgabe" xfId="2723"/>
    <cellStyle name="Hard Percent" xfId="2724"/>
    <cellStyle name="HEADER" xfId="2725"/>
    <cellStyle name="Header 2" xfId="2726"/>
    <cellStyle name="Header Total" xfId="2727"/>
    <cellStyle name="header_Balance Sheet July 9 IFRS Sept 18" xfId="2728"/>
    <cellStyle name="Header1" xfId="2729"/>
    <cellStyle name="Header2" xfId="2730"/>
    <cellStyle name="Header3" xfId="2731"/>
    <cellStyle name="Header4" xfId="2732"/>
    <cellStyle name="Header4 10" xfId="2733"/>
    <cellStyle name="Header4 11" xfId="2734"/>
    <cellStyle name="Header4 12" xfId="2735"/>
    <cellStyle name="Header4 2" xfId="2736"/>
    <cellStyle name="Header4 3" xfId="2737"/>
    <cellStyle name="Header4 4" xfId="2738"/>
    <cellStyle name="Header4 5" xfId="2739"/>
    <cellStyle name="Header4 6" xfId="2740"/>
    <cellStyle name="Header4 7" xfId="2741"/>
    <cellStyle name="Header4 8" xfId="2742"/>
    <cellStyle name="Header4 9" xfId="2743"/>
    <cellStyle name="Heading" xfId="2744"/>
    <cellStyle name="Heading 1 10" xfId="2745"/>
    <cellStyle name="Heading 1 10 2" xfId="2746"/>
    <cellStyle name="Heading 1 10 3" xfId="2747"/>
    <cellStyle name="Heading 1 10 4" xfId="2748"/>
    <cellStyle name="Heading 1 11" xfId="2749"/>
    <cellStyle name="Heading 1 11 2" xfId="2750"/>
    <cellStyle name="Heading 1 11 3" xfId="2751"/>
    <cellStyle name="Heading 1 11 4" xfId="2752"/>
    <cellStyle name="Heading 1 12" xfId="2753"/>
    <cellStyle name="Heading 1 12 2" xfId="2754"/>
    <cellStyle name="Heading 1 12 3" xfId="2755"/>
    <cellStyle name="Heading 1 12 4" xfId="2756"/>
    <cellStyle name="Heading 1 13" xfId="2757"/>
    <cellStyle name="Heading 1 13 2" xfId="2758"/>
    <cellStyle name="Heading 1 13 3" xfId="2759"/>
    <cellStyle name="Heading 1 13 4" xfId="2760"/>
    <cellStyle name="Heading 1 14" xfId="2761"/>
    <cellStyle name="Heading 1 14 2" xfId="2762"/>
    <cellStyle name="Heading 1 14 3" xfId="2763"/>
    <cellStyle name="Heading 1 14 4" xfId="2764"/>
    <cellStyle name="Heading 1 15" xfId="2765"/>
    <cellStyle name="Heading 1 15 2" xfId="2766"/>
    <cellStyle name="Heading 1 15 3" xfId="2767"/>
    <cellStyle name="Heading 1 15 4" xfId="2768"/>
    <cellStyle name="Heading 1 16" xfId="2769"/>
    <cellStyle name="Heading 1 17" xfId="2770"/>
    <cellStyle name="Heading 1 18" xfId="2771"/>
    <cellStyle name="Heading 1 19" xfId="4343"/>
    <cellStyle name="Heading 1 2" xfId="2772"/>
    <cellStyle name="Heading 1 2 10" xfId="2773"/>
    <cellStyle name="Heading 1 2 10 2" xfId="2774"/>
    <cellStyle name="Heading 1 2 11" xfId="2775"/>
    <cellStyle name="Heading 1 2 12" xfId="2776"/>
    <cellStyle name="Heading 1 2 13" xfId="2777"/>
    <cellStyle name="Heading 1 2 14" xfId="2778"/>
    <cellStyle name="Heading 1 2 15" xfId="2779"/>
    <cellStyle name="Heading 1 2 2" xfId="2780"/>
    <cellStyle name="Heading 1 2 3" xfId="2781"/>
    <cellStyle name="Heading 1 2 4" xfId="2782"/>
    <cellStyle name="Heading 1 2 5" xfId="2783"/>
    <cellStyle name="Heading 1 2 6" xfId="2784"/>
    <cellStyle name="Heading 1 2 7" xfId="2785"/>
    <cellStyle name="Heading 1 2 8" xfId="2786"/>
    <cellStyle name="Heading 1 2 9" xfId="2787"/>
    <cellStyle name="Heading 1 3" xfId="2788"/>
    <cellStyle name="Heading 1 3 2" xfId="2789"/>
    <cellStyle name="Heading 1 3 2 2" xfId="2790"/>
    <cellStyle name="Heading 1 3 2 3" xfId="2791"/>
    <cellStyle name="Heading 1 3 3" xfId="2792"/>
    <cellStyle name="Heading 1 3 4" xfId="2793"/>
    <cellStyle name="Heading 1 3 5" xfId="2794"/>
    <cellStyle name="Heading 1 3 5 2" xfId="2795"/>
    <cellStyle name="Heading 1 3 6" xfId="2796"/>
    <cellStyle name="Heading 1 3 7" xfId="2797"/>
    <cellStyle name="Heading 1 3 8" xfId="2798"/>
    <cellStyle name="Heading 1 3 9" xfId="2799"/>
    <cellStyle name="Heading 1 4" xfId="2800"/>
    <cellStyle name="Heading 1 4 2" xfId="2801"/>
    <cellStyle name="Heading 1 4 3" xfId="2802"/>
    <cellStyle name="Heading 1 5" xfId="2803"/>
    <cellStyle name="Heading 1 5 2" xfId="2804"/>
    <cellStyle name="Heading 1 5 3" xfId="2805"/>
    <cellStyle name="Heading 1 6" xfId="2806"/>
    <cellStyle name="Heading 1 6 2" xfId="2807"/>
    <cellStyle name="Heading 1 6 3" xfId="2808"/>
    <cellStyle name="Heading 1 7" xfId="2809"/>
    <cellStyle name="Heading 1 7 2" xfId="2810"/>
    <cellStyle name="Heading 1 7 3" xfId="2811"/>
    <cellStyle name="Heading 1 8" xfId="2812"/>
    <cellStyle name="Heading 1 8 2" xfId="2813"/>
    <cellStyle name="Heading 1 8 3" xfId="2814"/>
    <cellStyle name="Heading 1 9" xfId="2815"/>
    <cellStyle name="Heading 1 9 2" xfId="2816"/>
    <cellStyle name="Heading 1 9 2 2" xfId="2817"/>
    <cellStyle name="Heading 1 9 3" xfId="2818"/>
    <cellStyle name="Heading 1 9 4" xfId="2819"/>
    <cellStyle name="Heading 1 9 5" xfId="2820"/>
    <cellStyle name="Heading 10" xfId="2821"/>
    <cellStyle name="Heading 11" xfId="2822"/>
    <cellStyle name="Heading 12" xfId="2823"/>
    <cellStyle name="Heading 13" xfId="2824"/>
    <cellStyle name="Heading 14" xfId="2825"/>
    <cellStyle name="Heading 15" xfId="2826"/>
    <cellStyle name="Heading 2 10" xfId="2827"/>
    <cellStyle name="Heading 2 10 2" xfId="2828"/>
    <cellStyle name="Heading 2 10 3" xfId="2829"/>
    <cellStyle name="Heading 2 10 4" xfId="2830"/>
    <cellStyle name="Heading 2 11" xfId="2831"/>
    <cellStyle name="Heading 2 11 2" xfId="2832"/>
    <cellStyle name="Heading 2 11 3" xfId="2833"/>
    <cellStyle name="Heading 2 11 4" xfId="2834"/>
    <cellStyle name="Heading 2 12" xfId="2835"/>
    <cellStyle name="Heading 2 12 2" xfId="2836"/>
    <cellStyle name="Heading 2 12 3" xfId="2837"/>
    <cellStyle name="Heading 2 12 4" xfId="2838"/>
    <cellStyle name="Heading 2 13" xfId="2839"/>
    <cellStyle name="Heading 2 13 2" xfId="2840"/>
    <cellStyle name="Heading 2 13 3" xfId="2841"/>
    <cellStyle name="Heading 2 13 4" xfId="2842"/>
    <cellStyle name="Heading 2 14" xfId="2843"/>
    <cellStyle name="Heading 2 14 2" xfId="2844"/>
    <cellStyle name="Heading 2 14 3" xfId="2845"/>
    <cellStyle name="Heading 2 14 4" xfId="2846"/>
    <cellStyle name="Heading 2 15" xfId="2847"/>
    <cellStyle name="Heading 2 15 2" xfId="2848"/>
    <cellStyle name="Heading 2 15 3" xfId="2849"/>
    <cellStyle name="Heading 2 15 4" xfId="2850"/>
    <cellStyle name="Heading 2 16" xfId="2851"/>
    <cellStyle name="Heading 2 17" xfId="2852"/>
    <cellStyle name="Heading 2 18" xfId="2853"/>
    <cellStyle name="Heading 2 19" xfId="4344"/>
    <cellStyle name="Heading 2 2" xfId="2854"/>
    <cellStyle name="Heading 2 2 10" xfId="2855"/>
    <cellStyle name="Heading 2 2 10 2" xfId="2856"/>
    <cellStyle name="Heading 2 2 11" xfId="2857"/>
    <cellStyle name="Heading 2 2 12" xfId="2858"/>
    <cellStyle name="Heading 2 2 13" xfId="2859"/>
    <cellStyle name="Heading 2 2 14" xfId="2860"/>
    <cellStyle name="Heading 2 2 15" xfId="2861"/>
    <cellStyle name="Heading 2 2 2" xfId="2862"/>
    <cellStyle name="Heading 2 2 3" xfId="2863"/>
    <cellStyle name="Heading 2 2 4" xfId="2864"/>
    <cellStyle name="Heading 2 2 5" xfId="2865"/>
    <cellStyle name="Heading 2 2 6" xfId="2866"/>
    <cellStyle name="Heading 2 2 7" xfId="2867"/>
    <cellStyle name="Heading 2 2 8" xfId="2868"/>
    <cellStyle name="Heading 2 2 9" xfId="2869"/>
    <cellStyle name="Heading 2 3" xfId="2870"/>
    <cellStyle name="Heading 2 3 2" xfId="2871"/>
    <cellStyle name="Heading 2 3 2 2" xfId="2872"/>
    <cellStyle name="Heading 2 3 2 3" xfId="2873"/>
    <cellStyle name="Heading 2 3 3" xfId="2874"/>
    <cellStyle name="Heading 2 3 4" xfId="2875"/>
    <cellStyle name="Heading 2 3 5" xfId="2876"/>
    <cellStyle name="Heading 2 3 5 2" xfId="2877"/>
    <cellStyle name="Heading 2 3 6" xfId="2878"/>
    <cellStyle name="Heading 2 3 7" xfId="2879"/>
    <cellStyle name="Heading 2 3 8" xfId="2880"/>
    <cellStyle name="Heading 2 3 9" xfId="2881"/>
    <cellStyle name="Heading 2 4" xfId="2882"/>
    <cellStyle name="Heading 2 4 2" xfId="2883"/>
    <cellStyle name="Heading 2 4 3" xfId="2884"/>
    <cellStyle name="Heading 2 5" xfId="2885"/>
    <cellStyle name="Heading 2 5 2" xfId="2886"/>
    <cellStyle name="Heading 2 5 3" xfId="2887"/>
    <cellStyle name="Heading 2 6" xfId="2888"/>
    <cellStyle name="Heading 2 6 2" xfId="2889"/>
    <cellStyle name="Heading 2 6 3" xfId="2890"/>
    <cellStyle name="Heading 2 7" xfId="2891"/>
    <cellStyle name="Heading 2 7 2" xfId="2892"/>
    <cellStyle name="Heading 2 7 3" xfId="2893"/>
    <cellStyle name="Heading 2 8" xfId="2894"/>
    <cellStyle name="Heading 2 8 2" xfId="2895"/>
    <cellStyle name="Heading 2 8 3" xfId="2896"/>
    <cellStyle name="Heading 2 9" xfId="2897"/>
    <cellStyle name="Heading 2 9 2" xfId="2898"/>
    <cellStyle name="Heading 2 9 2 2" xfId="2899"/>
    <cellStyle name="Heading 2 9 3" xfId="2900"/>
    <cellStyle name="Heading 2 9 4" xfId="2901"/>
    <cellStyle name="Heading 2 9 5" xfId="2902"/>
    <cellStyle name="Heading 3 10" xfId="2903"/>
    <cellStyle name="Heading 3 10 2" xfId="2904"/>
    <cellStyle name="Heading 3 10 3" xfId="2905"/>
    <cellStyle name="Heading 3 10 4" xfId="2906"/>
    <cellStyle name="Heading 3 11" xfId="2907"/>
    <cellStyle name="Heading 3 11 2" xfId="2908"/>
    <cellStyle name="Heading 3 11 3" xfId="2909"/>
    <cellStyle name="Heading 3 11 4" xfId="2910"/>
    <cellStyle name="Heading 3 12" xfId="2911"/>
    <cellStyle name="Heading 3 12 2" xfId="2912"/>
    <cellStyle name="Heading 3 12 3" xfId="2913"/>
    <cellStyle name="Heading 3 12 4" xfId="2914"/>
    <cellStyle name="Heading 3 13" xfId="2915"/>
    <cellStyle name="Heading 3 13 2" xfId="2916"/>
    <cellStyle name="Heading 3 13 3" xfId="2917"/>
    <cellStyle name="Heading 3 13 4" xfId="2918"/>
    <cellStyle name="Heading 3 14" xfId="2919"/>
    <cellStyle name="Heading 3 14 2" xfId="2920"/>
    <cellStyle name="Heading 3 14 3" xfId="2921"/>
    <cellStyle name="Heading 3 14 4" xfId="2922"/>
    <cellStyle name="Heading 3 15" xfId="2923"/>
    <cellStyle name="Heading 3 15 2" xfId="2924"/>
    <cellStyle name="Heading 3 15 3" xfId="2925"/>
    <cellStyle name="Heading 3 15 4" xfId="2926"/>
    <cellStyle name="Heading 3 16" xfId="2927"/>
    <cellStyle name="Heading 3 17" xfId="2928"/>
    <cellStyle name="Heading 3 18" xfId="2929"/>
    <cellStyle name="Heading 3 19" xfId="4345"/>
    <cellStyle name="Heading 3 2" xfId="2930"/>
    <cellStyle name="Heading 3 2 10" xfId="2931"/>
    <cellStyle name="Heading 3 2 10 2" xfId="2932"/>
    <cellStyle name="Heading 3 2 11" xfId="2933"/>
    <cellStyle name="Heading 3 2 12" xfId="2934"/>
    <cellStyle name="Heading 3 2 13" xfId="2935"/>
    <cellStyle name="Heading 3 2 14" xfId="2936"/>
    <cellStyle name="Heading 3 2 15" xfId="2937"/>
    <cellStyle name="Heading 3 2 2" xfId="2938"/>
    <cellStyle name="Heading 3 2 3" xfId="2939"/>
    <cellStyle name="Heading 3 2 4" xfId="2940"/>
    <cellStyle name="Heading 3 2 5" xfId="2941"/>
    <cellStyle name="Heading 3 2 6" xfId="2942"/>
    <cellStyle name="Heading 3 2 7" xfId="2943"/>
    <cellStyle name="Heading 3 2 8" xfId="2944"/>
    <cellStyle name="Heading 3 2 9" xfId="2945"/>
    <cellStyle name="Heading 3 3" xfId="2946"/>
    <cellStyle name="Heading 3 3 2" xfId="2947"/>
    <cellStyle name="Heading 3 3 2 2" xfId="2948"/>
    <cellStyle name="Heading 3 3 2 3" xfId="2949"/>
    <cellStyle name="Heading 3 3 3" xfId="2950"/>
    <cellStyle name="Heading 3 3 4" xfId="2951"/>
    <cellStyle name="Heading 3 3 5" xfId="2952"/>
    <cellStyle name="Heading 3 3 5 2" xfId="2953"/>
    <cellStyle name="Heading 3 3 6" xfId="2954"/>
    <cellStyle name="Heading 3 3 7" xfId="2955"/>
    <cellStyle name="Heading 3 3 8" xfId="2956"/>
    <cellStyle name="Heading 3 3 9" xfId="2957"/>
    <cellStyle name="Heading 3 4" xfId="2958"/>
    <cellStyle name="Heading 3 4 2" xfId="2959"/>
    <cellStyle name="Heading 3 4 3" xfId="2960"/>
    <cellStyle name="Heading 3 5" xfId="2961"/>
    <cellStyle name="Heading 3 5 2" xfId="2962"/>
    <cellStyle name="Heading 3 5 3" xfId="2963"/>
    <cellStyle name="Heading 3 6" xfId="2964"/>
    <cellStyle name="Heading 3 6 2" xfId="2965"/>
    <cellStyle name="Heading 3 6 3" xfId="2966"/>
    <cellStyle name="Heading 3 7" xfId="2967"/>
    <cellStyle name="Heading 3 7 2" xfId="2968"/>
    <cellStyle name="Heading 3 7 3" xfId="2969"/>
    <cellStyle name="Heading 3 8" xfId="2970"/>
    <cellStyle name="Heading 3 8 2" xfId="2971"/>
    <cellStyle name="Heading 3 8 3" xfId="2972"/>
    <cellStyle name="Heading 3 9" xfId="2973"/>
    <cellStyle name="Heading 3 9 2" xfId="2974"/>
    <cellStyle name="Heading 3 9 2 2" xfId="2975"/>
    <cellStyle name="Heading 3 9 3" xfId="2976"/>
    <cellStyle name="Heading 3 9 4" xfId="2977"/>
    <cellStyle name="Heading 3 9 5" xfId="2978"/>
    <cellStyle name="Heading 4 10" xfId="2979"/>
    <cellStyle name="Heading 4 10 2" xfId="2980"/>
    <cellStyle name="Heading 4 10 3" xfId="2981"/>
    <cellStyle name="Heading 4 10 4" xfId="2982"/>
    <cellStyle name="Heading 4 11" xfId="2983"/>
    <cellStyle name="Heading 4 11 2" xfId="2984"/>
    <cellStyle name="Heading 4 11 3" xfId="2985"/>
    <cellStyle name="Heading 4 11 4" xfId="2986"/>
    <cellStyle name="Heading 4 12" xfId="2987"/>
    <cellStyle name="Heading 4 12 2" xfId="2988"/>
    <cellStyle name="Heading 4 12 3" xfId="2989"/>
    <cellStyle name="Heading 4 12 4" xfId="2990"/>
    <cellStyle name="Heading 4 13" xfId="2991"/>
    <cellStyle name="Heading 4 13 2" xfId="2992"/>
    <cellStyle name="Heading 4 13 3" xfId="2993"/>
    <cellStyle name="Heading 4 13 4" xfId="2994"/>
    <cellStyle name="Heading 4 14" xfId="2995"/>
    <cellStyle name="Heading 4 14 2" xfId="2996"/>
    <cellStyle name="Heading 4 14 3" xfId="2997"/>
    <cellStyle name="Heading 4 14 4" xfId="2998"/>
    <cellStyle name="Heading 4 15" xfId="2999"/>
    <cellStyle name="Heading 4 15 2" xfId="3000"/>
    <cellStyle name="Heading 4 15 3" xfId="3001"/>
    <cellStyle name="Heading 4 15 4" xfId="3002"/>
    <cellStyle name="Heading 4 16" xfId="3003"/>
    <cellStyle name="Heading 4 17" xfId="3004"/>
    <cellStyle name="Heading 4 18" xfId="3005"/>
    <cellStyle name="Heading 4 19" xfId="4346"/>
    <cellStyle name="Heading 4 2" xfId="3006"/>
    <cellStyle name="Heading 4 2 10" xfId="3007"/>
    <cellStyle name="Heading 4 2 10 2" xfId="3008"/>
    <cellStyle name="Heading 4 2 11" xfId="3009"/>
    <cellStyle name="Heading 4 2 12" xfId="3010"/>
    <cellStyle name="Heading 4 2 13" xfId="3011"/>
    <cellStyle name="Heading 4 2 14" xfId="3012"/>
    <cellStyle name="Heading 4 2 15" xfId="3013"/>
    <cellStyle name="Heading 4 2 2" xfId="3014"/>
    <cellStyle name="Heading 4 2 3" xfId="3015"/>
    <cellStyle name="Heading 4 2 4" xfId="3016"/>
    <cellStyle name="Heading 4 2 5" xfId="3017"/>
    <cellStyle name="Heading 4 2 6" xfId="3018"/>
    <cellStyle name="Heading 4 2 7" xfId="3019"/>
    <cellStyle name="Heading 4 2 8" xfId="3020"/>
    <cellStyle name="Heading 4 2 9" xfId="3021"/>
    <cellStyle name="Heading 4 3" xfId="3022"/>
    <cellStyle name="Heading 4 3 2" xfId="3023"/>
    <cellStyle name="Heading 4 3 2 2" xfId="3024"/>
    <cellStyle name="Heading 4 3 2 3" xfId="3025"/>
    <cellStyle name="Heading 4 3 3" xfId="3026"/>
    <cellStyle name="Heading 4 3 4" xfId="3027"/>
    <cellStyle name="Heading 4 3 5" xfId="3028"/>
    <cellStyle name="Heading 4 3 5 2" xfId="3029"/>
    <cellStyle name="Heading 4 3 6" xfId="3030"/>
    <cellStyle name="Heading 4 3 7" xfId="3031"/>
    <cellStyle name="Heading 4 3 8" xfId="3032"/>
    <cellStyle name="Heading 4 3 9" xfId="3033"/>
    <cellStyle name="Heading 4 4" xfId="3034"/>
    <cellStyle name="Heading 4 4 2" xfId="3035"/>
    <cellStyle name="Heading 4 4 3" xfId="3036"/>
    <cellStyle name="Heading 4 5" xfId="3037"/>
    <cellStyle name="Heading 4 5 2" xfId="3038"/>
    <cellStyle name="Heading 4 5 3" xfId="3039"/>
    <cellStyle name="Heading 4 6" xfId="3040"/>
    <cellStyle name="Heading 4 6 2" xfId="3041"/>
    <cellStyle name="Heading 4 6 3" xfId="3042"/>
    <cellStyle name="Heading 4 7" xfId="3043"/>
    <cellStyle name="Heading 4 7 2" xfId="3044"/>
    <cellStyle name="Heading 4 7 3" xfId="3045"/>
    <cellStyle name="Heading 4 8" xfId="3046"/>
    <cellStyle name="Heading 4 8 2" xfId="3047"/>
    <cellStyle name="Heading 4 8 3" xfId="3048"/>
    <cellStyle name="Heading 4 9" xfId="3049"/>
    <cellStyle name="Heading 4 9 2" xfId="3050"/>
    <cellStyle name="Heading 4 9 2 2" xfId="3051"/>
    <cellStyle name="Heading 4 9 3" xfId="3052"/>
    <cellStyle name="Heading 4 9 4" xfId="3053"/>
    <cellStyle name="Heading 4 9 5" xfId="3054"/>
    <cellStyle name="Heading 5" xfId="3055"/>
    <cellStyle name="Heading 6" xfId="3056"/>
    <cellStyle name="Heading 7" xfId="3057"/>
    <cellStyle name="Heading 8" xfId="3058"/>
    <cellStyle name="Heading 9" xfId="3059"/>
    <cellStyle name="Heading I" xfId="3060"/>
    <cellStyle name="heading info" xfId="3061"/>
    <cellStyle name="Heading1" xfId="3062"/>
    <cellStyle name="Heading1 2" xfId="3063"/>
    <cellStyle name="Heading2" xfId="3064"/>
    <cellStyle name="Heading2 2" xfId="3065"/>
    <cellStyle name="HEADINGS" xfId="3066"/>
    <cellStyle name="HEADINGS 2" xfId="3067"/>
    <cellStyle name="HEADINGSTOP" xfId="3068"/>
    <cellStyle name="HEADINGSTOP 2" xfId="3069"/>
    <cellStyle name="Headline1" xfId="3070"/>
    <cellStyle name="Headline2" xfId="3071"/>
    <cellStyle name="Headline3" xfId="3072"/>
    <cellStyle name="Hidden Decimal 0,00" xfId="3073"/>
    <cellStyle name="HIGHLIGHT" xfId="3074"/>
    <cellStyle name="Id" xfId="3075"/>
    <cellStyle name="indicatif_nv" xfId="3076"/>
    <cellStyle name="initial" xfId="3077"/>
    <cellStyle name="Input [%]" xfId="3078"/>
    <cellStyle name="Input [%0]" xfId="3079"/>
    <cellStyle name="Input [%00]" xfId="3080"/>
    <cellStyle name="Input [0]" xfId="3081"/>
    <cellStyle name="Input [00]" xfId="3082"/>
    <cellStyle name="Input [yellow]" xfId="3083"/>
    <cellStyle name="Input 10" xfId="3084"/>
    <cellStyle name="Input 10 2" xfId="3085"/>
    <cellStyle name="Input 10 3" xfId="3086"/>
    <cellStyle name="Input 10 4" xfId="3087"/>
    <cellStyle name="Input 11" xfId="3088"/>
    <cellStyle name="Input 11 2" xfId="3089"/>
    <cellStyle name="Input 11 3" xfId="3090"/>
    <cellStyle name="Input 11 4" xfId="3091"/>
    <cellStyle name="Input 12" xfId="3092"/>
    <cellStyle name="Input 12 2" xfId="3093"/>
    <cellStyle name="Input 12 3" xfId="3094"/>
    <cellStyle name="Input 12 4" xfId="3095"/>
    <cellStyle name="Input 13" xfId="3096"/>
    <cellStyle name="Input 13 2" xfId="3097"/>
    <cellStyle name="Input 13 3" xfId="3098"/>
    <cellStyle name="Input 13 4" xfId="3099"/>
    <cellStyle name="Input 14" xfId="3100"/>
    <cellStyle name="Input 14 2" xfId="3101"/>
    <cellStyle name="Input 14 3" xfId="3102"/>
    <cellStyle name="Input 14 4" xfId="3103"/>
    <cellStyle name="Input 15" xfId="3104"/>
    <cellStyle name="Input 15 2" xfId="3105"/>
    <cellStyle name="Input 15 3" xfId="3106"/>
    <cellStyle name="Input 15 4" xfId="3107"/>
    <cellStyle name="Input 16" xfId="3108"/>
    <cellStyle name="Input 17" xfId="3109"/>
    <cellStyle name="Input 18" xfId="3110"/>
    <cellStyle name="Input 19" xfId="3111"/>
    <cellStyle name="Input 2" xfId="3112"/>
    <cellStyle name="Input 2 10" xfId="3113"/>
    <cellStyle name="Input 2 10 2" xfId="3114"/>
    <cellStyle name="Input 2 11" xfId="3115"/>
    <cellStyle name="Input 2 12" xfId="3116"/>
    <cellStyle name="Input 2 13" xfId="3117"/>
    <cellStyle name="Input 2 14" xfId="3118"/>
    <cellStyle name="Input 2 15" xfId="3119"/>
    <cellStyle name="Input 2 2" xfId="3120"/>
    <cellStyle name="Input 2 3" xfId="3121"/>
    <cellStyle name="Input 2 4" xfId="3122"/>
    <cellStyle name="Input 2 5" xfId="3123"/>
    <cellStyle name="Input 2 6" xfId="3124"/>
    <cellStyle name="Input 2 7" xfId="3125"/>
    <cellStyle name="Input 2 8" xfId="3126"/>
    <cellStyle name="Input 2 9" xfId="3127"/>
    <cellStyle name="Input 20" xfId="3128"/>
    <cellStyle name="Input 21" xfId="3129"/>
    <cellStyle name="Input 22" xfId="4347"/>
    <cellStyle name="Input 3" xfId="3130"/>
    <cellStyle name="Input 3 2" xfId="3131"/>
    <cellStyle name="Input 3 3" xfId="3132"/>
    <cellStyle name="Input 3 4" xfId="3133"/>
    <cellStyle name="Input 3 5" xfId="3134"/>
    <cellStyle name="Input 3 6" xfId="3135"/>
    <cellStyle name="Input 3 7" xfId="3136"/>
    <cellStyle name="Input 3 8" xfId="3137"/>
    <cellStyle name="Input 3 9" xfId="3138"/>
    <cellStyle name="Input 4" xfId="3139"/>
    <cellStyle name="Input 4 2" xfId="3140"/>
    <cellStyle name="Input 4 3" xfId="3141"/>
    <cellStyle name="Input 5" xfId="3142"/>
    <cellStyle name="Input 5 2" xfId="3143"/>
    <cellStyle name="Input 5 3" xfId="3144"/>
    <cellStyle name="Input 6" xfId="3145"/>
    <cellStyle name="Input 6 2" xfId="3146"/>
    <cellStyle name="Input 6 3" xfId="3147"/>
    <cellStyle name="Input 7" xfId="3148"/>
    <cellStyle name="Input 7 2" xfId="3149"/>
    <cellStyle name="Input 7 3" xfId="3150"/>
    <cellStyle name="Input 8" xfId="3151"/>
    <cellStyle name="Input 8 2" xfId="3152"/>
    <cellStyle name="Input 8 3" xfId="3153"/>
    <cellStyle name="Input 9" xfId="3154"/>
    <cellStyle name="Input 9 2" xfId="3155"/>
    <cellStyle name="Input 9 3" xfId="3156"/>
    <cellStyle name="Input 9 4" xfId="3157"/>
    <cellStyle name="Input 9 5" xfId="3158"/>
    <cellStyle name="Input Cells" xfId="3159"/>
    <cellStyle name="Input Col_Heading" xfId="3160"/>
    <cellStyle name="Input Currency" xfId="3161"/>
    <cellStyle name="Input Decimal 0" xfId="3162"/>
    <cellStyle name="Input Decimal 0 10" xfId="3163"/>
    <cellStyle name="Input Decimal 0 11" xfId="3164"/>
    <cellStyle name="Input Decimal 0 12" xfId="3165"/>
    <cellStyle name="Input Decimal 0 2" xfId="3166"/>
    <cellStyle name="Input Decimal 0 3" xfId="3167"/>
    <cellStyle name="Input Decimal 0 4" xfId="3168"/>
    <cellStyle name="Input Decimal 0 5" xfId="3169"/>
    <cellStyle name="Input Decimal 0 6" xfId="3170"/>
    <cellStyle name="Input Decimal 0 7" xfId="3171"/>
    <cellStyle name="Input Decimal 0 8" xfId="3172"/>
    <cellStyle name="Input Decimal 0 9" xfId="3173"/>
    <cellStyle name="Input Decimal 0,00" xfId="3174"/>
    <cellStyle name="Input Decimal 0,00 10" xfId="3175"/>
    <cellStyle name="Input Decimal 0,00 11" xfId="3176"/>
    <cellStyle name="Input Decimal 0,00 12" xfId="3177"/>
    <cellStyle name="Input Decimal 0,00 2" xfId="3178"/>
    <cellStyle name="Input Decimal 0,00 3" xfId="3179"/>
    <cellStyle name="Input Decimal 0,00 4" xfId="3180"/>
    <cellStyle name="Input Decimal 0,00 5" xfId="3181"/>
    <cellStyle name="Input Decimal 0,00 6" xfId="3182"/>
    <cellStyle name="Input Decimal 0,00 7" xfId="3183"/>
    <cellStyle name="Input Decimal 0,00 8" xfId="3184"/>
    <cellStyle name="Input Decimal 0,00 9" xfId="3185"/>
    <cellStyle name="Input Decimal 0_7.2.3. CAPEX" xfId="3186"/>
    <cellStyle name="Input Normal" xfId="3187"/>
    <cellStyle name="Input Percent" xfId="3188"/>
    <cellStyle name="Input Percent 0" xfId="3189"/>
    <cellStyle name="Input Percent 0 10" xfId="3190"/>
    <cellStyle name="Input Percent 0 11" xfId="3191"/>
    <cellStyle name="Input Percent 0 12" xfId="3192"/>
    <cellStyle name="Input Percent 0 2" xfId="3193"/>
    <cellStyle name="Input Percent 0 3" xfId="3194"/>
    <cellStyle name="Input Percent 0 4" xfId="3195"/>
    <cellStyle name="Input Percent 0 5" xfId="3196"/>
    <cellStyle name="Input Percent 0 6" xfId="3197"/>
    <cellStyle name="Input Percent 0 7" xfId="3198"/>
    <cellStyle name="Input Percent 0 8" xfId="3199"/>
    <cellStyle name="Input Percent 0 9" xfId="3200"/>
    <cellStyle name="Input Percent 0,00" xfId="3201"/>
    <cellStyle name="Input Percent 0,00 10" xfId="3202"/>
    <cellStyle name="Input Percent 0,00 11" xfId="3203"/>
    <cellStyle name="Input Percent 0,00 12" xfId="3204"/>
    <cellStyle name="Input Percent 0,00 2" xfId="3205"/>
    <cellStyle name="Input Percent 0,00 3" xfId="3206"/>
    <cellStyle name="Input Percent 0,00 4" xfId="3207"/>
    <cellStyle name="Input Percent 0,00 5" xfId="3208"/>
    <cellStyle name="Input Percent 0,00 6" xfId="3209"/>
    <cellStyle name="Input Percent 0,00 7" xfId="3210"/>
    <cellStyle name="Input Percent 0,00 8" xfId="3211"/>
    <cellStyle name="Input Percent 0,00 9" xfId="3212"/>
    <cellStyle name="Input Percent 0_7.2.3. CAPEX" xfId="3213"/>
    <cellStyle name="Input Titles" xfId="3214"/>
    <cellStyle name="InputDetailDate" xfId="3215"/>
    <cellStyle name="InputDetailInt" xfId="3216"/>
    <cellStyle name="InputDetailPct" xfId="3217"/>
    <cellStyle name="InputLockedInt" xfId="3218"/>
    <cellStyle name="InputLockedPct" xfId="3219"/>
    <cellStyle name="Invisible" xfId="3220"/>
    <cellStyle name="Kilo" xfId="3221"/>
    <cellStyle name="kopregel" xfId="3222"/>
    <cellStyle name="LB Style" xfId="3223"/>
    <cellStyle name="Lien hypertexte_PERSONAL" xfId="3224"/>
    <cellStyle name="LineItemPrompt" xfId="3225"/>
    <cellStyle name="LineItemValue" xfId="3226"/>
    <cellStyle name="Link Currency (0)" xfId="3227"/>
    <cellStyle name="Link Currency (0) 2" xfId="3228"/>
    <cellStyle name="Link Currency (2)" xfId="3229"/>
    <cellStyle name="Link Currency (2) 2" xfId="3230"/>
    <cellStyle name="Link Units (0)" xfId="3231"/>
    <cellStyle name="Link Units (0) 2" xfId="3232"/>
    <cellStyle name="Link Units (1)" xfId="3233"/>
    <cellStyle name="Link Units (1) 2" xfId="3234"/>
    <cellStyle name="Link Units (2)" xfId="3235"/>
    <cellStyle name="Link Units (2) 2" xfId="3236"/>
    <cellStyle name="Linked" xfId="3237"/>
    <cellStyle name="Linked Cell 10" xfId="3238"/>
    <cellStyle name="Linked Cell 10 2" xfId="3239"/>
    <cellStyle name="Linked Cell 10 3" xfId="3240"/>
    <cellStyle name="Linked Cell 11" xfId="3241"/>
    <cellStyle name="Linked Cell 11 2" xfId="3242"/>
    <cellStyle name="Linked Cell 11 3" xfId="3243"/>
    <cellStyle name="Linked Cell 12" xfId="3244"/>
    <cellStyle name="Linked Cell 12 2" xfId="3245"/>
    <cellStyle name="Linked Cell 12 3" xfId="3246"/>
    <cellStyle name="Linked Cell 13" xfId="3247"/>
    <cellStyle name="Linked Cell 13 2" xfId="3248"/>
    <cellStyle name="Linked Cell 13 3" xfId="3249"/>
    <cellStyle name="Linked Cell 14" xfId="3250"/>
    <cellStyle name="Linked Cell 14 2" xfId="3251"/>
    <cellStyle name="Linked Cell 14 3" xfId="3252"/>
    <cellStyle name="Linked Cell 15" xfId="3253"/>
    <cellStyle name="Linked Cell 15 2" xfId="3254"/>
    <cellStyle name="Linked Cell 15 3" xfId="3255"/>
    <cellStyle name="Linked Cell 16" xfId="3256"/>
    <cellStyle name="Linked Cell 17" xfId="3257"/>
    <cellStyle name="Linked Cell 18" xfId="3258"/>
    <cellStyle name="Linked Cell 19" xfId="4348"/>
    <cellStyle name="Linked Cell 2" xfId="3259"/>
    <cellStyle name="Linked Cell 2 10" xfId="3260"/>
    <cellStyle name="Linked Cell 2 11" xfId="3261"/>
    <cellStyle name="Linked Cell 2 12" xfId="3262"/>
    <cellStyle name="Linked Cell 2 13" xfId="3263"/>
    <cellStyle name="Linked Cell 2 14" xfId="3264"/>
    <cellStyle name="Linked Cell 2 15" xfId="3265"/>
    <cellStyle name="Linked Cell 2 2" xfId="3266"/>
    <cellStyle name="Linked Cell 2 3" xfId="3267"/>
    <cellStyle name="Linked Cell 2 4" xfId="3268"/>
    <cellStyle name="Linked Cell 2 5" xfId="3269"/>
    <cellStyle name="Linked Cell 2 6" xfId="3270"/>
    <cellStyle name="Linked Cell 2 7" xfId="3271"/>
    <cellStyle name="Linked Cell 2 8" xfId="3272"/>
    <cellStyle name="Linked Cell 2 9" xfId="3273"/>
    <cellStyle name="Linked Cell 3" xfId="3274"/>
    <cellStyle name="Linked Cell 3 2" xfId="3275"/>
    <cellStyle name="Linked Cell 3 3" xfId="3276"/>
    <cellStyle name="Linked Cell 3 4" xfId="3277"/>
    <cellStyle name="Linked Cell 3 5" xfId="3278"/>
    <cellStyle name="Linked Cell 3 5 2" xfId="3279"/>
    <cellStyle name="Linked Cell 3 6" xfId="3280"/>
    <cellStyle name="Linked Cell 3 7" xfId="3281"/>
    <cellStyle name="Linked Cell 3 8" xfId="3282"/>
    <cellStyle name="Linked Cell 3 9" xfId="3283"/>
    <cellStyle name="Linked Cell 4" xfId="3284"/>
    <cellStyle name="Linked Cell 4 2" xfId="3285"/>
    <cellStyle name="Linked Cell 5" xfId="3286"/>
    <cellStyle name="Linked Cell 5 2" xfId="3287"/>
    <cellStyle name="Linked Cell 6" xfId="3288"/>
    <cellStyle name="Linked Cell 6 2" xfId="3289"/>
    <cellStyle name="Linked Cell 7" xfId="3290"/>
    <cellStyle name="Linked Cell 8" xfId="3291"/>
    <cellStyle name="Linked Cell 9" xfId="3292"/>
    <cellStyle name="Linked Cell 9 2" xfId="3293"/>
    <cellStyle name="Linked Cell 9 2 2" xfId="3294"/>
    <cellStyle name="Linked Cell 9 3" xfId="3295"/>
    <cellStyle name="Linked Cell 9 4" xfId="3296"/>
    <cellStyle name="Linked Cell 9 5" xfId="3297"/>
    <cellStyle name="Linked Cells" xfId="3298"/>
    <cellStyle name="LTM Cell Column Heading" xfId="3299"/>
    <cellStyle name="Mega" xfId="3300"/>
    <cellStyle name="Millares [0]_pldt" xfId="3301"/>
    <cellStyle name="Millares_pldt" xfId="3302"/>
    <cellStyle name="Milliers [0]_!!!GO" xfId="3303"/>
    <cellStyle name="Milliers_!!!GO" xfId="3304"/>
    <cellStyle name="Mon_Year" xfId="3305"/>
    <cellStyle name="Moneda [0]_pldt" xfId="3306"/>
    <cellStyle name="Moneda_Coste Fidelizacion" xfId="3307"/>
    <cellStyle name="Monétaire [0]_!!!GO" xfId="3308"/>
    <cellStyle name="Monétaire_!!!GO" xfId="3309"/>
    <cellStyle name="MS Sans Serif" xfId="3310"/>
    <cellStyle name="MS_English" xfId="3311"/>
    <cellStyle name="Multiple" xfId="3312"/>
    <cellStyle name="Multiple Cell Column Heading" xfId="3313"/>
    <cellStyle name="NA is zero" xfId="3314"/>
    <cellStyle name="Neutral 10" xfId="3315"/>
    <cellStyle name="Neutral 10 2" xfId="3316"/>
    <cellStyle name="Neutral 10 3" xfId="3317"/>
    <cellStyle name="Neutral 11" xfId="3318"/>
    <cellStyle name="Neutral 11 2" xfId="3319"/>
    <cellStyle name="Neutral 11 3" xfId="3320"/>
    <cellStyle name="Neutral 12" xfId="3321"/>
    <cellStyle name="Neutral 12 2" xfId="3322"/>
    <cellStyle name="Neutral 12 3" xfId="3323"/>
    <cellStyle name="Neutral 13" xfId="3324"/>
    <cellStyle name="Neutral 13 2" xfId="3325"/>
    <cellStyle name="Neutral 13 3" xfId="3326"/>
    <cellStyle name="Neutral 14" xfId="3327"/>
    <cellStyle name="Neutral 14 2" xfId="3328"/>
    <cellStyle name="Neutral 14 3" xfId="3329"/>
    <cellStyle name="Neutral 15" xfId="3330"/>
    <cellStyle name="Neutral 15 2" xfId="3331"/>
    <cellStyle name="Neutral 15 3" xfId="3332"/>
    <cellStyle name="Neutral 16" xfId="3333"/>
    <cellStyle name="Neutral 17" xfId="3334"/>
    <cellStyle name="Neutral 18" xfId="3335"/>
    <cellStyle name="Neutral 19" xfId="3336"/>
    <cellStyle name="Neutral 2" xfId="3337"/>
    <cellStyle name="Neutral 2 10" xfId="3338"/>
    <cellStyle name="Neutral 2 11" xfId="3339"/>
    <cellStyle name="Neutral 2 12" xfId="3340"/>
    <cellStyle name="Neutral 2 13" xfId="3341"/>
    <cellStyle name="Neutral 2 14" xfId="3342"/>
    <cellStyle name="Neutral 2 15" xfId="3343"/>
    <cellStyle name="Neutral 2 2" xfId="3344"/>
    <cellStyle name="Neutral 2 3" xfId="3345"/>
    <cellStyle name="Neutral 2 4" xfId="3346"/>
    <cellStyle name="Neutral 2 5" xfId="3347"/>
    <cellStyle name="Neutral 2 6" xfId="3348"/>
    <cellStyle name="Neutral 2 7" xfId="3349"/>
    <cellStyle name="Neutral 2 8" xfId="3350"/>
    <cellStyle name="Neutral 2 9" xfId="3351"/>
    <cellStyle name="Neutral 20" xfId="4349"/>
    <cellStyle name="Neutral 3" xfId="3352"/>
    <cellStyle name="Neutral 3 2" xfId="3353"/>
    <cellStyle name="Neutral 3 3" xfId="3354"/>
    <cellStyle name="Neutral 3 4" xfId="3355"/>
    <cellStyle name="Neutral 3 5" xfId="3356"/>
    <cellStyle name="Neutral 3 5 2" xfId="3357"/>
    <cellStyle name="Neutral 3 6" xfId="3358"/>
    <cellStyle name="Neutral 3 7" xfId="3359"/>
    <cellStyle name="Neutral 3 8" xfId="3360"/>
    <cellStyle name="Neutral 3 9" xfId="3361"/>
    <cellStyle name="Neutral 4" xfId="3362"/>
    <cellStyle name="Neutral 4 2" xfId="3363"/>
    <cellStyle name="Neutral 5" xfId="3364"/>
    <cellStyle name="Neutral 5 2" xfId="3365"/>
    <cellStyle name="Neutral 6" xfId="3366"/>
    <cellStyle name="Neutral 6 2" xfId="3367"/>
    <cellStyle name="Neutral 7" xfId="3368"/>
    <cellStyle name="Neutral 8" xfId="3369"/>
    <cellStyle name="Neutral 9" xfId="3370"/>
    <cellStyle name="Neutral 9 2" xfId="3371"/>
    <cellStyle name="Neutral 9 2 2" xfId="3372"/>
    <cellStyle name="Neutral 9 3" xfId="3373"/>
    <cellStyle name="Neutral 9 4" xfId="3374"/>
    <cellStyle name="Neutral 9 5" xfId="3375"/>
    <cellStyle name="new style" xfId="3376"/>
    <cellStyle name="New Times Roman" xfId="3377"/>
    <cellStyle name="NewColumnHeaderNormal" xfId="3378"/>
    <cellStyle name="NewSectionHeaderNormal" xfId="3379"/>
    <cellStyle name="NewSectionHeaderNormal 2" xfId="3380"/>
    <cellStyle name="NewTitleNormal" xfId="3381"/>
    <cellStyle name="no dec" xfId="3382"/>
    <cellStyle name="nonmultiple" xfId="3383"/>
    <cellStyle name="NonPrint_Heading" xfId="3384"/>
    <cellStyle name="Norm੎੎" xfId="3385"/>
    <cellStyle name="Normal" xfId="0" builtinId="0" customBuiltin="1"/>
    <cellStyle name="Normal - Style1" xfId="3386"/>
    <cellStyle name="Normal - Style1 2" xfId="3387"/>
    <cellStyle name="Normal - Style2" xfId="3388"/>
    <cellStyle name="Normal - Style3" xfId="3389"/>
    <cellStyle name="Normal - Style4" xfId="3390"/>
    <cellStyle name="Normal - Style5" xfId="3391"/>
    <cellStyle name="Normal - Style6" xfId="3392"/>
    <cellStyle name="Normal - Style7" xfId="3393"/>
    <cellStyle name="Normal - Style8" xfId="3394"/>
    <cellStyle name="Normal [0]" xfId="3395"/>
    <cellStyle name="Normal [1]" xfId="3396"/>
    <cellStyle name="Normal [2]" xfId="3397"/>
    <cellStyle name="Normal [3]" xfId="3398"/>
    <cellStyle name="Normal 10" xfId="3399"/>
    <cellStyle name="Normal 11" xfId="3400"/>
    <cellStyle name="Normal 12" xfId="3401"/>
    <cellStyle name="Normal 12 2" xfId="3402"/>
    <cellStyle name="Normal 13" xfId="3403"/>
    <cellStyle name="Normal 13 2" xfId="3404"/>
    <cellStyle name="Normal 14" xfId="3405"/>
    <cellStyle name="Normal 14 2" xfId="3406"/>
    <cellStyle name="Normal 14 3" xfId="3407"/>
    <cellStyle name="Normal 14 4" xfId="3408"/>
    <cellStyle name="Normal 15" xfId="3409"/>
    <cellStyle name="Normal 15 2" xfId="3410"/>
    <cellStyle name="Normal 15 3" xfId="3411"/>
    <cellStyle name="Normal 15 4" xfId="3412"/>
    <cellStyle name="Normal 16" xfId="3413"/>
    <cellStyle name="Normal 16 2" xfId="3414"/>
    <cellStyle name="Normal 17" xfId="3415"/>
    <cellStyle name="Normal 18" xfId="3416"/>
    <cellStyle name="Normal 18 2" xfId="3417"/>
    <cellStyle name="Normal 19" xfId="3418"/>
    <cellStyle name="Normal 2" xfId="9"/>
    <cellStyle name="Normal 2 10" xfId="3419"/>
    <cellStyle name="Normal 2 10 2" xfId="3420"/>
    <cellStyle name="Normal 2 10 2 2" xfId="3421"/>
    <cellStyle name="Normal 2 10 3" xfId="3422"/>
    <cellStyle name="Normal 2 10 4" xfId="3423"/>
    <cellStyle name="Normal 2 10 5" xfId="3424"/>
    <cellStyle name="Normal 2 11" xfId="3425"/>
    <cellStyle name="Normal 2 11 2" xfId="3426"/>
    <cellStyle name="Normal 2 11 3" xfId="3427"/>
    <cellStyle name="Normal 2 12" xfId="3428"/>
    <cellStyle name="Normal 2 12 2" xfId="3429"/>
    <cellStyle name="Normal 2 12 3" xfId="3430"/>
    <cellStyle name="Normal 2 13" xfId="3431"/>
    <cellStyle name="Normal 2 13 2" xfId="3432"/>
    <cellStyle name="Normal 2 14" xfId="3433"/>
    <cellStyle name="Normal 2 14 2" xfId="3434"/>
    <cellStyle name="Normal 2 15" xfId="3435"/>
    <cellStyle name="Normal 2 15 2" xfId="3436"/>
    <cellStyle name="Normal 2 16" xfId="3437"/>
    <cellStyle name="Normal 2 17" xfId="3438"/>
    <cellStyle name="Normal 2 18" xfId="3439"/>
    <cellStyle name="Normal 2 2" xfId="10"/>
    <cellStyle name="Normal 2 2 2" xfId="3440"/>
    <cellStyle name="Normal 2 2 2 2" xfId="3441"/>
    <cellStyle name="Normal 2 2 3" xfId="3442"/>
    <cellStyle name="Normal 2 2 3 2" xfId="3443"/>
    <cellStyle name="Normal 2 2 4" xfId="3444"/>
    <cellStyle name="Normal 2 3" xfId="3445"/>
    <cellStyle name="Normal 2 3 2" xfId="3446"/>
    <cellStyle name="Normal 2 3 2 2" xfId="3447"/>
    <cellStyle name="Normal 2 3 3" xfId="3448"/>
    <cellStyle name="Normal 2 3 4" xfId="3449"/>
    <cellStyle name="Normal 2 3 5" xfId="3450"/>
    <cellStyle name="Normal 2 3 6" xfId="3451"/>
    <cellStyle name="Normal 2 3 7" xfId="3452"/>
    <cellStyle name="Normal 2 4" xfId="3453"/>
    <cellStyle name="Normal 2 4 2" xfId="3454"/>
    <cellStyle name="Normal 2 4 3" xfId="3455"/>
    <cellStyle name="Normal 2 5" xfId="3456"/>
    <cellStyle name="Normal 2 5 2" xfId="3457"/>
    <cellStyle name="Normal 2 5 3" xfId="3458"/>
    <cellStyle name="Normal 2 6" xfId="3459"/>
    <cellStyle name="Normal 2 6 2" xfId="3460"/>
    <cellStyle name="Normal 2 6 3" xfId="3461"/>
    <cellStyle name="Normal 2 7" xfId="3462"/>
    <cellStyle name="Normal 2 7 2" xfId="3463"/>
    <cellStyle name="Normal 2 7 3" xfId="3464"/>
    <cellStyle name="Normal 2 8" xfId="3465"/>
    <cellStyle name="Normal 2 8 2" xfId="3466"/>
    <cellStyle name="Normal 2 8 3" xfId="3467"/>
    <cellStyle name="Normal 2 9" xfId="3468"/>
    <cellStyle name="Normal 2 9 2" xfId="3469"/>
    <cellStyle name="Normal 2 9 2 2" xfId="3470"/>
    <cellStyle name="Normal 2 9 3" xfId="3471"/>
    <cellStyle name="Normal 2 9 4" xfId="3472"/>
    <cellStyle name="Normal 2 9 5" xfId="3473"/>
    <cellStyle name="Normal 20" xfId="3474"/>
    <cellStyle name="Normal 20 2" xfId="3475"/>
    <cellStyle name="Normal 21" xfId="3476"/>
    <cellStyle name="Normal 22" xfId="3477"/>
    <cellStyle name="Normal 23" xfId="3478"/>
    <cellStyle name="Normal 24" xfId="3479"/>
    <cellStyle name="Normal 25" xfId="4310"/>
    <cellStyle name="Normal 25 2" xfId="4355"/>
    <cellStyle name="Normal 26" xfId="4359"/>
    <cellStyle name="Normal 27" xfId="4361"/>
    <cellStyle name="Normal 28" xfId="4366"/>
    <cellStyle name="Normal 29" xfId="4362"/>
    <cellStyle name="Normal 3" xfId="11"/>
    <cellStyle name="Normal 3 2" xfId="3480"/>
    <cellStyle name="Normal 3 2 2" xfId="3481"/>
    <cellStyle name="Normal 3 2 2 2" xfId="3482"/>
    <cellStyle name="Normal 3 2 3" xfId="3483"/>
    <cellStyle name="Normal 3 3" xfId="3484"/>
    <cellStyle name="Normal 3 4" xfId="3485"/>
    <cellStyle name="Normal 3_Display" xfId="3486"/>
    <cellStyle name="Normal 30" xfId="4365"/>
    <cellStyle name="Normal 31" xfId="4363"/>
    <cellStyle name="Normal 32" xfId="4364"/>
    <cellStyle name="Normal 33" xfId="4367"/>
    <cellStyle name="Normal 34" xfId="4380"/>
    <cellStyle name="Normal 35" xfId="4368"/>
    <cellStyle name="Normal 36" xfId="4379"/>
    <cellStyle name="Normal 37" xfId="4369"/>
    <cellStyle name="Normal 38" xfId="4378"/>
    <cellStyle name="Normal 39" xfId="4370"/>
    <cellStyle name="Normal 4" xfId="3487"/>
    <cellStyle name="Normal 4 2" xfId="3488"/>
    <cellStyle name="Normal 4 3" xfId="3489"/>
    <cellStyle name="Normal 4 4" xfId="3490"/>
    <cellStyle name="Normal 4 5" xfId="3491"/>
    <cellStyle name="Normal 4 5 2" xfId="3492"/>
    <cellStyle name="Normal 4 6" xfId="3493"/>
    <cellStyle name="Normal 4 7" xfId="3494"/>
    <cellStyle name="Normal 4 8" xfId="3495"/>
    <cellStyle name="Normal 4 9" xfId="3496"/>
    <cellStyle name="Normal 4_Display" xfId="3497"/>
    <cellStyle name="Normal 40" xfId="4377"/>
    <cellStyle name="Normal 41" xfId="4371"/>
    <cellStyle name="Normal 42" xfId="4376"/>
    <cellStyle name="Normal 43" xfId="4372"/>
    <cellStyle name="Normal 44" xfId="4375"/>
    <cellStyle name="Normal 45" xfId="4373"/>
    <cellStyle name="Normal 46" xfId="4374"/>
    <cellStyle name="Normal 47" xfId="4381"/>
    <cellStyle name="Normal 48" xfId="4382"/>
    <cellStyle name="Normal 5" xfId="3498"/>
    <cellStyle name="Normal 5 2" xfId="3499"/>
    <cellStyle name="Normal 5 3" xfId="3500"/>
    <cellStyle name="Normal 5 4" xfId="3501"/>
    <cellStyle name="Normal 5 5" xfId="3502"/>
    <cellStyle name="Normal 5 5 2" xfId="3503"/>
    <cellStyle name="Normal 5 6" xfId="3504"/>
    <cellStyle name="Normal 5 7" xfId="3505"/>
    <cellStyle name="Normal 5 8" xfId="3506"/>
    <cellStyle name="Normal 5_Display" xfId="3507"/>
    <cellStyle name="Normal 6" xfId="3508"/>
    <cellStyle name="Normal 6 2" xfId="3509"/>
    <cellStyle name="Normal 6_Display" xfId="3510"/>
    <cellStyle name="Normal 7" xfId="3511"/>
    <cellStyle name="Normal 7 2" xfId="3512"/>
    <cellStyle name="Normal 7 2 2" xfId="3513"/>
    <cellStyle name="Normal 7 2 3" xfId="3514"/>
    <cellStyle name="Normal 7 3" xfId="3515"/>
    <cellStyle name="Normal 7 3 2" xfId="3516"/>
    <cellStyle name="Normal 7 3 2 2" xfId="3517"/>
    <cellStyle name="Normal 7 3 2 3" xfId="3518"/>
    <cellStyle name="Normal 7 3 3" xfId="3519"/>
    <cellStyle name="Normal 7 3 4" xfId="3520"/>
    <cellStyle name="Normal 7 4" xfId="3521"/>
    <cellStyle name="Normal 7 5" xfId="3522"/>
    <cellStyle name="Normal 7 5 2" xfId="3523"/>
    <cellStyle name="Normal 7 5 3" xfId="3524"/>
    <cellStyle name="Normal 7 6" xfId="3525"/>
    <cellStyle name="Normal 7 7" xfId="3526"/>
    <cellStyle name="Normal 8" xfId="3527"/>
    <cellStyle name="Normal 8 2" xfId="3528"/>
    <cellStyle name="Normal 9" xfId="3529"/>
    <cellStyle name="Normal Bold" xfId="3530"/>
    <cellStyle name="Normal millions" xfId="3531"/>
    <cellStyle name="Normal no decimal" xfId="3532"/>
    <cellStyle name="Normal Pct" xfId="3533"/>
    <cellStyle name="Normal thousands" xfId="3534"/>
    <cellStyle name="Normal two decimals" xfId="3535"/>
    <cellStyle name="Normál_Book2000" xfId="3536"/>
    <cellStyle name="Normal_Press Release and Selected Financial  Data Q2 FY01" xfId="8"/>
    <cellStyle name="Normal_Press Release FY02  Q3 " xfId="5"/>
    <cellStyle name="normal1" xfId="3537"/>
    <cellStyle name="NormalCenter" xfId="3538"/>
    <cellStyle name="NormalGB" xfId="3539"/>
    <cellStyle name="NormalItalic" xfId="3540"/>
    <cellStyle name="NormalLeft" xfId="3541"/>
    <cellStyle name="NormalLeftBorderMed" xfId="3542"/>
    <cellStyle name="NormalTopBorder" xfId="3543"/>
    <cellStyle name="NormalTopBorderMed" xfId="3544"/>
    <cellStyle name="NormalUnderln" xfId="3545"/>
    <cellStyle name="NOT" xfId="3546"/>
    <cellStyle name="Note 10" xfId="3547"/>
    <cellStyle name="Note 10 2" xfId="3548"/>
    <cellStyle name="Note 10 3" xfId="3549"/>
    <cellStyle name="Note 11" xfId="3550"/>
    <cellStyle name="Note 11 2" xfId="3551"/>
    <cellStyle name="Note 11 3" xfId="3552"/>
    <cellStyle name="Note 12" xfId="3553"/>
    <cellStyle name="Note 12 2" xfId="3554"/>
    <cellStyle name="Note 12 3" xfId="3555"/>
    <cellStyle name="Note 13" xfId="3556"/>
    <cellStyle name="Note 13 2" xfId="3557"/>
    <cellStyle name="Note 13 3" xfId="3558"/>
    <cellStyle name="Note 14" xfId="3559"/>
    <cellStyle name="Note 14 2" xfId="3560"/>
    <cellStyle name="Note 14 3" xfId="3561"/>
    <cellStyle name="Note 15" xfId="3562"/>
    <cellStyle name="Note 15 2" xfId="3563"/>
    <cellStyle name="Note 15 3" xfId="3564"/>
    <cellStyle name="Note 16" xfId="3565"/>
    <cellStyle name="Note 17" xfId="3566"/>
    <cellStyle name="Note 18" xfId="3567"/>
    <cellStyle name="Note 19" xfId="3568"/>
    <cellStyle name="Note 2" xfId="3569"/>
    <cellStyle name="Note 2 10" xfId="3570"/>
    <cellStyle name="Note 2 10 2" xfId="3571"/>
    <cellStyle name="Note 2 11" xfId="3572"/>
    <cellStyle name="Note 2 12" xfId="3573"/>
    <cellStyle name="Note 2 13" xfId="3574"/>
    <cellStyle name="Note 2 14" xfId="3575"/>
    <cellStyle name="Note 2 15" xfId="3576"/>
    <cellStyle name="Note 2 16" xfId="3577"/>
    <cellStyle name="Note 2 2" xfId="3578"/>
    <cellStyle name="Note 2 3" xfId="3579"/>
    <cellStyle name="Note 2 4" xfId="3580"/>
    <cellStyle name="Note 2 5" xfId="3581"/>
    <cellStyle name="Note 2 6" xfId="3582"/>
    <cellStyle name="Note 2 7" xfId="3583"/>
    <cellStyle name="Note 2 8" xfId="3584"/>
    <cellStyle name="Note 2 9" xfId="3585"/>
    <cellStyle name="Note 20" xfId="4350"/>
    <cellStyle name="Note 3" xfId="3586"/>
    <cellStyle name="Note 3 2" xfId="3587"/>
    <cellStyle name="Note 3 3" xfId="3588"/>
    <cellStyle name="Note 3 4" xfId="3589"/>
    <cellStyle name="Note 3 5" xfId="3590"/>
    <cellStyle name="Note 3 5 2" xfId="3591"/>
    <cellStyle name="Note 3 6" xfId="3592"/>
    <cellStyle name="Note 3 7" xfId="3593"/>
    <cellStyle name="Note 3 8" xfId="3594"/>
    <cellStyle name="Note 3 9" xfId="3595"/>
    <cellStyle name="Note 4" xfId="3596"/>
    <cellStyle name="Note 4 2" xfId="3597"/>
    <cellStyle name="Note 5" xfId="3598"/>
    <cellStyle name="Note 5 2" xfId="3599"/>
    <cellStyle name="Note 6" xfId="3600"/>
    <cellStyle name="Note 6 2" xfId="3601"/>
    <cellStyle name="Note 7" xfId="3602"/>
    <cellStyle name="Note 8" xfId="3603"/>
    <cellStyle name="Note 8 2" xfId="3604"/>
    <cellStyle name="Note 8 2 2" xfId="3605"/>
    <cellStyle name="Note 8 3" xfId="3606"/>
    <cellStyle name="Note 8 4" xfId="3607"/>
    <cellStyle name="Note 8 5" xfId="3608"/>
    <cellStyle name="Note 9" xfId="3609"/>
    <cellStyle name="Note 9 2" xfId="3610"/>
    <cellStyle name="Note 9 3" xfId="3611"/>
    <cellStyle name="Note 9 4" xfId="3612"/>
    <cellStyle name="Notes" xfId="3613"/>
    <cellStyle name="NPPESalesPct" xfId="3614"/>
    <cellStyle name="Number" xfId="3615"/>
    <cellStyle name="Number 2" xfId="3616"/>
    <cellStyle name="Number 3" xfId="3617"/>
    <cellStyle name="Number_Cashflow Q1 CY09" xfId="3618"/>
    <cellStyle name="NumberTopBorder" xfId="3619"/>
    <cellStyle name="Numéro_Tab" xfId="3620"/>
    <cellStyle name="NWI%S" xfId="3621"/>
    <cellStyle name="OBI_ColHeader" xfId="4358"/>
    <cellStyle name="Œ…‹æØ‚è [0.00]_laroux" xfId="3622"/>
    <cellStyle name="Œ…‹æØ‚è_laroux" xfId="3623"/>
    <cellStyle name="ore" xfId="3624"/>
    <cellStyle name="Output 10" xfId="3625"/>
    <cellStyle name="Output 10 2" xfId="3626"/>
    <cellStyle name="Output 10 3" xfId="3627"/>
    <cellStyle name="Output 11" xfId="3628"/>
    <cellStyle name="Output 11 2" xfId="3629"/>
    <cellStyle name="Output 11 3" xfId="3630"/>
    <cellStyle name="Output 12" xfId="3631"/>
    <cellStyle name="Output 12 2" xfId="3632"/>
    <cellStyle name="Output 12 3" xfId="3633"/>
    <cellStyle name="Output 13" xfId="3634"/>
    <cellStyle name="Output 13 2" xfId="3635"/>
    <cellStyle name="Output 13 3" xfId="3636"/>
    <cellStyle name="Output 14" xfId="3637"/>
    <cellStyle name="Output 14 2" xfId="3638"/>
    <cellStyle name="Output 14 3" xfId="3639"/>
    <cellStyle name="Output 15" xfId="3640"/>
    <cellStyle name="Output 15 2" xfId="3641"/>
    <cellStyle name="Output 15 3" xfId="3642"/>
    <cellStyle name="Output 16" xfId="3643"/>
    <cellStyle name="Output 17" xfId="3644"/>
    <cellStyle name="Output 18" xfId="3645"/>
    <cellStyle name="Output 19" xfId="3646"/>
    <cellStyle name="Output 2" xfId="3647"/>
    <cellStyle name="Output 2 10" xfId="3648"/>
    <cellStyle name="Output 2 11" xfId="3649"/>
    <cellStyle name="Output 2 12" xfId="3650"/>
    <cellStyle name="Output 2 13" xfId="3651"/>
    <cellStyle name="Output 2 14" xfId="3652"/>
    <cellStyle name="Output 2 15" xfId="3653"/>
    <cellStyle name="Output 2 2" xfId="3654"/>
    <cellStyle name="Output 2 3" xfId="3655"/>
    <cellStyle name="Output 2 4" xfId="3656"/>
    <cellStyle name="Output 2 5" xfId="3657"/>
    <cellStyle name="Output 2 6" xfId="3658"/>
    <cellStyle name="Output 2 7" xfId="3659"/>
    <cellStyle name="Output 2 8" xfId="3660"/>
    <cellStyle name="Output 2 9" xfId="3661"/>
    <cellStyle name="Output 20" xfId="4351"/>
    <cellStyle name="Output 3" xfId="3662"/>
    <cellStyle name="Output 3 2" xfId="3663"/>
    <cellStyle name="Output 3 3" xfId="3664"/>
    <cellStyle name="Output 3 4" xfId="3665"/>
    <cellStyle name="Output 3 5" xfId="3666"/>
    <cellStyle name="Output 3 5 2" xfId="3667"/>
    <cellStyle name="Output 3 6" xfId="3668"/>
    <cellStyle name="Output 3 7" xfId="3669"/>
    <cellStyle name="Output 3 8" xfId="3670"/>
    <cellStyle name="Output 3 9" xfId="3671"/>
    <cellStyle name="Output 4" xfId="3672"/>
    <cellStyle name="Output 4 2" xfId="3673"/>
    <cellStyle name="Output 5" xfId="3674"/>
    <cellStyle name="Output 5 2" xfId="3675"/>
    <cellStyle name="Output 6" xfId="3676"/>
    <cellStyle name="Output 6 2" xfId="3677"/>
    <cellStyle name="Output 7" xfId="3678"/>
    <cellStyle name="Output 8" xfId="3679"/>
    <cellStyle name="Output 9" xfId="3680"/>
    <cellStyle name="Output 9 2" xfId="3681"/>
    <cellStyle name="Output 9 2 2" xfId="3682"/>
    <cellStyle name="Output 9 3" xfId="3683"/>
    <cellStyle name="Output 9 4" xfId="3684"/>
    <cellStyle name="Output 9 5" xfId="3685"/>
    <cellStyle name="Output Amounts" xfId="3686"/>
    <cellStyle name="OUTPUT COLUMN HEADINGS" xfId="3687"/>
    <cellStyle name="Output Line Items" xfId="3688"/>
    <cellStyle name="OUTPUT REPORT HEADING" xfId="3689"/>
    <cellStyle name="OUTPUT REPORT TITLE" xfId="3690"/>
    <cellStyle name="Override" xfId="3691"/>
    <cellStyle name="Page Heading Large" xfId="3692"/>
    <cellStyle name="Page Heading Small" xfId="3693"/>
    <cellStyle name="Page Number" xfId="3694"/>
    <cellStyle name="paint" xfId="3695"/>
    <cellStyle name="Pénznem [0]_Cable" xfId="3696"/>
    <cellStyle name="Pénznem_Cable" xfId="3697"/>
    <cellStyle name="per.style" xfId="3698"/>
    <cellStyle name="Percent" xfId="3" builtinId="5"/>
    <cellStyle name="Percent [0]" xfId="3699"/>
    <cellStyle name="Percent [0] 2" xfId="3700"/>
    <cellStyle name="Percent [00]" xfId="3701"/>
    <cellStyle name="Percent [00] 2" xfId="3702"/>
    <cellStyle name="Percent [1]" xfId="3703"/>
    <cellStyle name="Percent [2]" xfId="3704"/>
    <cellStyle name="Percent 0" xfId="3705"/>
    <cellStyle name="Percent 0,00" xfId="3706"/>
    <cellStyle name="Percent 0_7.2.3. CAPEX" xfId="3707"/>
    <cellStyle name="Percent 10" xfId="3708"/>
    <cellStyle name="Percent 11" xfId="3709"/>
    <cellStyle name="Percent 12" xfId="4313"/>
    <cellStyle name="Percent 12 2" xfId="4360"/>
    <cellStyle name="Percent 2" xfId="7"/>
    <cellStyle name="Percent 2 2" xfId="3710"/>
    <cellStyle name="Percent 2 3" xfId="3711"/>
    <cellStyle name="Percent 3" xfId="3712"/>
    <cellStyle name="Percent 3 2" xfId="3713"/>
    <cellStyle name="Percent 3 2 2" xfId="3714"/>
    <cellStyle name="Percent 3 2 2 2" xfId="3715"/>
    <cellStyle name="Percent 3 2 2 3" xfId="3716"/>
    <cellStyle name="Percent 3 2 3" xfId="3717"/>
    <cellStyle name="Percent 3 2 4" xfId="3718"/>
    <cellStyle name="Percent 3 3" xfId="3719"/>
    <cellStyle name="Percent 3 4" xfId="3720"/>
    <cellStyle name="Percent 3 4 2" xfId="3721"/>
    <cellStyle name="Percent 3 4 3" xfId="3722"/>
    <cellStyle name="Percent 3 5" xfId="3723"/>
    <cellStyle name="Percent 4" xfId="3724"/>
    <cellStyle name="Percent 5" xfId="3725"/>
    <cellStyle name="Percent 6" xfId="3726"/>
    <cellStyle name="Percent 7" xfId="3727"/>
    <cellStyle name="Percent 8" xfId="3728"/>
    <cellStyle name="Percent 9" xfId="3729"/>
    <cellStyle name="Percent Hard" xfId="3730"/>
    <cellStyle name="Percent0Dec" xfId="3731"/>
    <cellStyle name="Percent2Dec" xfId="3732"/>
    <cellStyle name="percentage" xfId="3733"/>
    <cellStyle name="Percento" xfId="3734"/>
    <cellStyle name="PercentSales" xfId="3735"/>
    <cellStyle name="PillarData" xfId="3736"/>
    <cellStyle name="PillarHeading" xfId="3737"/>
    <cellStyle name="PillarText" xfId="3738"/>
    <cellStyle name="PillarTotal" xfId="3739"/>
    <cellStyle name="Pourcentage_losses 2005 04" xfId="3740"/>
    <cellStyle name="Precent" xfId="3741"/>
    <cellStyle name="PrePop Currency (0)" xfId="3742"/>
    <cellStyle name="PrePop Currency (0) 2" xfId="3743"/>
    <cellStyle name="PrePop Currency (2)" xfId="3744"/>
    <cellStyle name="PrePop Currency (2) 2" xfId="3745"/>
    <cellStyle name="PrePop Units (0)" xfId="3746"/>
    <cellStyle name="PrePop Units (0) 2" xfId="3747"/>
    <cellStyle name="PrePop Units (1)" xfId="3748"/>
    <cellStyle name="PrePop Units (1) 2" xfId="3749"/>
    <cellStyle name="PrePop Units (2)" xfId="3750"/>
    <cellStyle name="PrePop Units (2) 2" xfId="3751"/>
    <cellStyle name="Pricelist" xfId="3752"/>
    <cellStyle name="pricing" xfId="3753"/>
    <cellStyle name="pricing 2" xfId="3754"/>
    <cellStyle name="Product Title" xfId="3755"/>
    <cellStyle name="Product Title 10" xfId="3756"/>
    <cellStyle name="Product Title 11" xfId="3757"/>
    <cellStyle name="Product Title 12" xfId="3758"/>
    <cellStyle name="Product Title 2" xfId="3759"/>
    <cellStyle name="Product Title 3" xfId="3760"/>
    <cellStyle name="Product Title 4" xfId="3761"/>
    <cellStyle name="Product Title 5" xfId="3762"/>
    <cellStyle name="Product Title 6" xfId="3763"/>
    <cellStyle name="Product Title 7" xfId="3764"/>
    <cellStyle name="Product Title 8" xfId="3765"/>
    <cellStyle name="Product Title 9" xfId="3766"/>
    <cellStyle name="Prozent +line" xfId="3767"/>
    <cellStyle name="Prozent(+line)" xfId="3768"/>
    <cellStyle name="Prozent_7.2.3. CAPEX" xfId="3769"/>
    <cellStyle name="PSChar" xfId="3770"/>
    <cellStyle name="PSDate" xfId="3771"/>
    <cellStyle name="PSDec" xfId="3772"/>
    <cellStyle name="PSHeading" xfId="3773"/>
    <cellStyle name="PSInt" xfId="3774"/>
    <cellStyle name="PSSpacer" xfId="3775"/>
    <cellStyle name="Red font" xfId="3776"/>
    <cellStyle name="réel" xfId="3777"/>
    <cellStyle name="Reference" xfId="3778"/>
    <cellStyle name="Reference (O%)" xfId="3779"/>
    <cellStyle name="Reference (O%) 10" xfId="3780"/>
    <cellStyle name="Reference (O%) 11" xfId="3781"/>
    <cellStyle name="Reference (O%) 12" xfId="3782"/>
    <cellStyle name="Reference (O%) 2" xfId="3783"/>
    <cellStyle name="Reference (O%) 3" xfId="3784"/>
    <cellStyle name="Reference (O%) 4" xfId="3785"/>
    <cellStyle name="Reference (O%) 5" xfId="3786"/>
    <cellStyle name="Reference (O%) 6" xfId="3787"/>
    <cellStyle name="Reference (O%) 7" xfId="3788"/>
    <cellStyle name="Reference (O%) 8" xfId="3789"/>
    <cellStyle name="Reference (O%) 9" xfId="3790"/>
    <cellStyle name="Reference [00]" xfId="3791"/>
    <cellStyle name="Reference [00] 10" xfId="3792"/>
    <cellStyle name="Reference [00] 11" xfId="3793"/>
    <cellStyle name="Reference [00] 12" xfId="3794"/>
    <cellStyle name="Reference [00] 2" xfId="3795"/>
    <cellStyle name="Reference [00] 3" xfId="3796"/>
    <cellStyle name="Reference [00] 4" xfId="3797"/>
    <cellStyle name="Reference [00] 5" xfId="3798"/>
    <cellStyle name="Reference [00] 6" xfId="3799"/>
    <cellStyle name="Reference [00] 7" xfId="3800"/>
    <cellStyle name="Reference [00] 8" xfId="3801"/>
    <cellStyle name="Reference [00] 9" xfId="3802"/>
    <cellStyle name="Reference 10" xfId="3803"/>
    <cellStyle name="Reference 11" xfId="3804"/>
    <cellStyle name="Reference 12" xfId="3805"/>
    <cellStyle name="Reference 2" xfId="3806"/>
    <cellStyle name="Reference 3" xfId="3807"/>
    <cellStyle name="Reference 4" xfId="3808"/>
    <cellStyle name="Reference 5" xfId="3809"/>
    <cellStyle name="Reference 6" xfId="3810"/>
    <cellStyle name="Reference 7" xfId="3811"/>
    <cellStyle name="Reference 8" xfId="3812"/>
    <cellStyle name="Reference 9" xfId="3813"/>
    <cellStyle name="Reference_Form CC 1 2 4 June 05" xfId="3814"/>
    <cellStyle name="regstoresfromspecstores" xfId="3815"/>
    <cellStyle name="ReportTitlePrompt" xfId="3816"/>
    <cellStyle name="ReportTitleValue" xfId="3817"/>
    <cellStyle name="RevList" xfId="3818"/>
    <cellStyle name="RevList 2" xfId="3819"/>
    <cellStyle name="Row Ignore" xfId="3820"/>
    <cellStyle name="Row Ignore 10" xfId="3821"/>
    <cellStyle name="Row Ignore 11" xfId="3822"/>
    <cellStyle name="Row Ignore 12" xfId="3823"/>
    <cellStyle name="Row Ignore 2" xfId="3824"/>
    <cellStyle name="Row Ignore 3" xfId="3825"/>
    <cellStyle name="Row Ignore 4" xfId="3826"/>
    <cellStyle name="Row Ignore 5" xfId="3827"/>
    <cellStyle name="Row Ignore 6" xfId="3828"/>
    <cellStyle name="Row Ignore 7" xfId="3829"/>
    <cellStyle name="Row Ignore 8" xfId="3830"/>
    <cellStyle name="Row Ignore 9" xfId="3831"/>
    <cellStyle name="Row Title 1" xfId="3832"/>
    <cellStyle name="Row Title 2" xfId="3833"/>
    <cellStyle name="Row Title 3" xfId="3834"/>
    <cellStyle name="Row Total" xfId="3835"/>
    <cellStyle name="RowAcctAbovePrompt" xfId="3836"/>
    <cellStyle name="RowAcctSOBAbovePrompt" xfId="3837"/>
    <cellStyle name="RowAcctSOBValue" xfId="3838"/>
    <cellStyle name="RowAcctValue" xfId="3839"/>
    <cellStyle name="RowAttrAbovePrompt" xfId="3840"/>
    <cellStyle name="RowAttrValue" xfId="3841"/>
    <cellStyle name="RowColSetAbovePrompt" xfId="3842"/>
    <cellStyle name="RowColSetLeftPrompt" xfId="3843"/>
    <cellStyle name="RowColSetValue" xfId="3844"/>
    <cellStyle name="RowHeader_Indent3" xfId="3845"/>
    <cellStyle name="RowLeftPrompt" xfId="3846"/>
    <cellStyle name="RowLevel_0" xfId="3847"/>
    <cellStyle name="Saisie" xfId="3848"/>
    <cellStyle name="Salomon Logo" xfId="3849"/>
    <cellStyle name="SampleUsingFormatMask" xfId="3850"/>
    <cellStyle name="SampleWithNoFormatMask" xfId="3851"/>
    <cellStyle name="SectionHeaderNormal" xfId="3852"/>
    <cellStyle name="Shade on" xfId="3853"/>
    <cellStyle name="Shaded" xfId="3854"/>
    <cellStyle name="SHADEDSTORES" xfId="3855"/>
    <cellStyle name="ShOut" xfId="3856"/>
    <cellStyle name="Simbolo" xfId="3857"/>
    <cellStyle name="single" xfId="3858"/>
    <cellStyle name="Single Accounting" xfId="3859"/>
    <cellStyle name="Single Cell Column Heading" xfId="3860"/>
    <cellStyle name="specstores" xfId="3861"/>
    <cellStyle name="Standaard_Residential" xfId="3862"/>
    <cellStyle name="Standard" xfId="3863"/>
    <cellStyle name="Standard format" xfId="3864"/>
    <cellStyle name="Standard_GRPK2005_Q1 - YTD - v2" xfId="3865"/>
    <cellStyle name="STIL1 - Style1" xfId="3866"/>
    <cellStyle name="Style 1" xfId="3867"/>
    <cellStyle name="Style 1 2" xfId="3868"/>
    <cellStyle name="Style 1 3" xfId="3869"/>
    <cellStyle name="Style 1_Cashflow Q1 CY09" xfId="3870"/>
    <cellStyle name="Style 2" xfId="3871"/>
    <cellStyle name="Style 2B" xfId="3872"/>
    <cellStyle name="Style 3" xfId="3873"/>
    <cellStyle name="Style 4" xfId="3874"/>
    <cellStyle name="SubScript" xfId="3875"/>
    <cellStyle name="SubTitle" xfId="3876"/>
    <cellStyle name="Subtotal" xfId="3877"/>
    <cellStyle name="Subtotal 2" xfId="3878"/>
    <cellStyle name="summary info only" xfId="3879"/>
    <cellStyle name="Summe" xfId="3880"/>
    <cellStyle name="SuperScript" xfId="3881"/>
    <cellStyle name="Table Col Head" xfId="3882"/>
    <cellStyle name="Table Head" xfId="3883"/>
    <cellStyle name="Table Head Aligned" xfId="3884"/>
    <cellStyle name="Table Head Blue" xfId="3885"/>
    <cellStyle name="Table Head Green" xfId="3886"/>
    <cellStyle name="Table Head_Val_Sum_Graph" xfId="3887"/>
    <cellStyle name="Table Sub Head" xfId="3888"/>
    <cellStyle name="Table Text" xfId="3889"/>
    <cellStyle name="Table Title" xfId="3890"/>
    <cellStyle name="Table Units" xfId="3891"/>
    <cellStyle name="Table_Header" xfId="3892"/>
    <cellStyle name="Tariff" xfId="3893"/>
    <cellStyle name="task" xfId="3894"/>
    <cellStyle name="TCAM" xfId="3895"/>
    <cellStyle name="TDM" xfId="3896"/>
    <cellStyle name="Testo" xfId="3897"/>
    <cellStyle name="Text" xfId="3898"/>
    <cellStyle name="Text 1" xfId="3899"/>
    <cellStyle name="Text 10" xfId="3900"/>
    <cellStyle name="Text 11" xfId="3901"/>
    <cellStyle name="Text 12" xfId="3902"/>
    <cellStyle name="Text 2" xfId="3903"/>
    <cellStyle name="Text 3" xfId="3904"/>
    <cellStyle name="Text 4" xfId="3905"/>
    <cellStyle name="Text 5" xfId="3906"/>
    <cellStyle name="Text 6" xfId="3907"/>
    <cellStyle name="Text 7" xfId="3908"/>
    <cellStyle name="Text 8" xfId="3909"/>
    <cellStyle name="Text 9" xfId="3910"/>
    <cellStyle name="Text Head 1" xfId="3911"/>
    <cellStyle name="Text Indent A" xfId="3912"/>
    <cellStyle name="Text Indent B" xfId="3913"/>
    <cellStyle name="Text Indent B 2" xfId="3914"/>
    <cellStyle name="Text Indent C" xfId="3915"/>
    <cellStyle name="Text Indent C 2" xfId="3916"/>
    <cellStyle name="Text Level 1" xfId="3917"/>
    <cellStyle name="Text Level 2" xfId="3918"/>
    <cellStyle name="Text Level 3" xfId="3919"/>
    <cellStyle name="Text Level 4" xfId="3920"/>
    <cellStyle name="Text Wrap" xfId="3921"/>
    <cellStyle name="Text_Income statement 2005.06" xfId="3922"/>
    <cellStyle name="TextBold" xfId="3923"/>
    <cellStyle name="TextItalic" xfId="3924"/>
    <cellStyle name="TextNormal" xfId="3925"/>
    <cellStyle name="TFCF" xfId="3926"/>
    <cellStyle name="Thousands" xfId="3927"/>
    <cellStyle name="Times 10" xfId="3928"/>
    <cellStyle name="Times 12" xfId="3929"/>
    <cellStyle name="Title 10" xfId="3930"/>
    <cellStyle name="Title 10 2" xfId="3931"/>
    <cellStyle name="Title 10 3" xfId="3932"/>
    <cellStyle name="Title 10 4" xfId="3933"/>
    <cellStyle name="Title 11" xfId="3934"/>
    <cellStyle name="Title 11 2" xfId="3935"/>
    <cellStyle name="Title 11 3" xfId="3936"/>
    <cellStyle name="Title 11 4" xfId="3937"/>
    <cellStyle name="Title 12" xfId="3938"/>
    <cellStyle name="Title 12 2" xfId="3939"/>
    <cellStyle name="Title 12 3" xfId="3940"/>
    <cellStyle name="Title 12 4" xfId="3941"/>
    <cellStyle name="Title 13" xfId="3942"/>
    <cellStyle name="Title 13 2" xfId="3943"/>
    <cellStyle name="Title 13 3" xfId="3944"/>
    <cellStyle name="Title 13 4" xfId="3945"/>
    <cellStyle name="Title 14" xfId="3946"/>
    <cellStyle name="Title 14 2" xfId="3947"/>
    <cellStyle name="Title 14 3" xfId="3948"/>
    <cellStyle name="Title 14 4" xfId="3949"/>
    <cellStyle name="Title 15" xfId="3950"/>
    <cellStyle name="Title 15 2" xfId="3951"/>
    <cellStyle name="Title 15 3" xfId="3952"/>
    <cellStyle name="Title 15 4" xfId="3953"/>
    <cellStyle name="Title 16" xfId="3954"/>
    <cellStyle name="Title 17" xfId="3955"/>
    <cellStyle name="Title 18" xfId="3956"/>
    <cellStyle name="Title 19" xfId="3957"/>
    <cellStyle name="Title 2" xfId="3958"/>
    <cellStyle name="Title 2 10" xfId="3959"/>
    <cellStyle name="Title 2 10 2" xfId="3960"/>
    <cellStyle name="Title 2 11" xfId="3961"/>
    <cellStyle name="Title 2 12" xfId="3962"/>
    <cellStyle name="Title 2 13" xfId="3963"/>
    <cellStyle name="Title 2 14" xfId="3964"/>
    <cellStyle name="Title 2 15" xfId="3965"/>
    <cellStyle name="Title 2 2" xfId="3966"/>
    <cellStyle name="Title 2 3" xfId="3967"/>
    <cellStyle name="Title 2 4" xfId="3968"/>
    <cellStyle name="Title 2 5" xfId="3969"/>
    <cellStyle name="Title 2 6" xfId="3970"/>
    <cellStyle name="Title 2 7" xfId="3971"/>
    <cellStyle name="Title 2 8" xfId="3972"/>
    <cellStyle name="Title 2 9" xfId="3973"/>
    <cellStyle name="Title 20" xfId="4352"/>
    <cellStyle name="Title 3" xfId="3974"/>
    <cellStyle name="Title 3 2" xfId="3975"/>
    <cellStyle name="Title 3 2 2" xfId="3976"/>
    <cellStyle name="Title 3 2 3" xfId="3977"/>
    <cellStyle name="Title 3 3" xfId="3978"/>
    <cellStyle name="Title 3 4" xfId="3979"/>
    <cellStyle name="Title 3 5" xfId="3980"/>
    <cellStyle name="Title 3 5 2" xfId="3981"/>
    <cellStyle name="Title 3 6" xfId="3982"/>
    <cellStyle name="Title 3 7" xfId="3983"/>
    <cellStyle name="Title 3 8" xfId="3984"/>
    <cellStyle name="Title 3 9" xfId="3985"/>
    <cellStyle name="Title 4" xfId="3986"/>
    <cellStyle name="Title 4 2" xfId="3987"/>
    <cellStyle name="Title 4 3" xfId="3988"/>
    <cellStyle name="Title 5" xfId="3989"/>
    <cellStyle name="Title 5 2" xfId="3990"/>
    <cellStyle name="Title 5 3" xfId="3991"/>
    <cellStyle name="Title 6" xfId="3992"/>
    <cellStyle name="Title 6 2" xfId="3993"/>
    <cellStyle name="Title 6 3" xfId="3994"/>
    <cellStyle name="Title 7" xfId="3995"/>
    <cellStyle name="Title 7 2" xfId="3996"/>
    <cellStyle name="Title 7 3" xfId="3997"/>
    <cellStyle name="Title 8" xfId="3998"/>
    <cellStyle name="Title 8 2" xfId="3999"/>
    <cellStyle name="Title 8 3" xfId="4000"/>
    <cellStyle name="Title 9" xfId="4001"/>
    <cellStyle name="Title 9 2" xfId="4002"/>
    <cellStyle name="Title 9 2 2" xfId="4003"/>
    <cellStyle name="Title 9 3" xfId="4004"/>
    <cellStyle name="Title 9 4" xfId="4005"/>
    <cellStyle name="Title 9 5" xfId="4006"/>
    <cellStyle name="TitleNormal" xfId="4007"/>
    <cellStyle name="Titolo" xfId="4008"/>
    <cellStyle name="Titolo Riga" xfId="4009"/>
    <cellStyle name="Titolo Riga 2" xfId="4010"/>
    <cellStyle name="titre" xfId="4011"/>
    <cellStyle name="Titre 2" xfId="4012"/>
    <cellStyle name="Top_Border" xfId="4013"/>
    <cellStyle name="Tot" xfId="4014"/>
    <cellStyle name="Tot 10" xfId="4015"/>
    <cellStyle name="Tot 11" xfId="4016"/>
    <cellStyle name="Tot 12" xfId="4017"/>
    <cellStyle name="Tot 2" xfId="4018"/>
    <cellStyle name="Tot 3" xfId="4019"/>
    <cellStyle name="Tot 4" xfId="4020"/>
    <cellStyle name="Tot 5" xfId="4021"/>
    <cellStyle name="Tot 6" xfId="4022"/>
    <cellStyle name="Tot 7" xfId="4023"/>
    <cellStyle name="Tot 8" xfId="4024"/>
    <cellStyle name="Tot 9" xfId="4025"/>
    <cellStyle name="Tot Dec" xfId="4026"/>
    <cellStyle name="Tot Dec 10" xfId="4027"/>
    <cellStyle name="Tot Dec 11" xfId="4028"/>
    <cellStyle name="Tot Dec 12" xfId="4029"/>
    <cellStyle name="Tot Dec 2" xfId="4030"/>
    <cellStyle name="Tot Dec 3" xfId="4031"/>
    <cellStyle name="Tot Dec 4" xfId="4032"/>
    <cellStyle name="Tot Dec 5" xfId="4033"/>
    <cellStyle name="Tot Dec 6" xfId="4034"/>
    <cellStyle name="Tot Dec 7" xfId="4035"/>
    <cellStyle name="Tot Dec 8" xfId="4036"/>
    <cellStyle name="Tot Dec 9" xfId="4037"/>
    <cellStyle name="Total 10" xfId="4038"/>
    <cellStyle name="Total 10 2" xfId="4039"/>
    <cellStyle name="Total 10 3" xfId="4040"/>
    <cellStyle name="Total 10 4" xfId="4041"/>
    <cellStyle name="Total 11" xfId="4042"/>
    <cellStyle name="Total 11 2" xfId="4043"/>
    <cellStyle name="Total 11 3" xfId="4044"/>
    <cellStyle name="Total 11 4" xfId="4045"/>
    <cellStyle name="Total 12" xfId="4046"/>
    <cellStyle name="Total 12 2" xfId="4047"/>
    <cellStyle name="Total 12 3" xfId="4048"/>
    <cellStyle name="Total 12 4" xfId="4049"/>
    <cellStyle name="Total 13" xfId="4050"/>
    <cellStyle name="Total 13 2" xfId="4051"/>
    <cellStyle name="Total 13 3" xfId="4052"/>
    <cellStyle name="Total 13 4" xfId="4053"/>
    <cellStyle name="Total 14" xfId="4054"/>
    <cellStyle name="Total 14 2" xfId="4055"/>
    <cellStyle name="Total 14 3" xfId="4056"/>
    <cellStyle name="Total 14 4" xfId="4057"/>
    <cellStyle name="Total 15" xfId="4058"/>
    <cellStyle name="Total 15 2" xfId="4059"/>
    <cellStyle name="Total 15 3" xfId="4060"/>
    <cellStyle name="Total 15 4" xfId="4061"/>
    <cellStyle name="Total 16" xfId="4062"/>
    <cellStyle name="Total 17" xfId="4063"/>
    <cellStyle name="Total 18" xfId="4064"/>
    <cellStyle name="Total 19" xfId="4065"/>
    <cellStyle name="Total 2" xfId="4066"/>
    <cellStyle name="Total 2 10" xfId="4067"/>
    <cellStyle name="Total 2 10 2" xfId="4068"/>
    <cellStyle name="Total 2 11" xfId="4069"/>
    <cellStyle name="Total 2 12" xfId="4070"/>
    <cellStyle name="Total 2 13" xfId="4071"/>
    <cellStyle name="Total 2 14" xfId="4072"/>
    <cellStyle name="Total 2 15" xfId="4073"/>
    <cellStyle name="Total 2 2" xfId="4074"/>
    <cellStyle name="Total 2 3" xfId="4075"/>
    <cellStyle name="Total 2 4" xfId="4076"/>
    <cellStyle name="Total 2 5" xfId="4077"/>
    <cellStyle name="Total 2 6" xfId="4078"/>
    <cellStyle name="Total 2 7" xfId="4079"/>
    <cellStyle name="Total 2 8" xfId="4080"/>
    <cellStyle name="Total 2 9" xfId="4081"/>
    <cellStyle name="Total 20" xfId="4353"/>
    <cellStyle name="Total 3" xfId="4082"/>
    <cellStyle name="Total 3 2" xfId="4083"/>
    <cellStyle name="Total 3 2 2" xfId="4084"/>
    <cellStyle name="Total 3 2 3" xfId="4085"/>
    <cellStyle name="Total 3 3" xfId="4086"/>
    <cellStyle name="Total 3 4" xfId="4087"/>
    <cellStyle name="Total 3 5" xfId="4088"/>
    <cellStyle name="Total 3 5 2" xfId="4089"/>
    <cellStyle name="Total 3 6" xfId="4090"/>
    <cellStyle name="Total 3 7" xfId="4091"/>
    <cellStyle name="Total 3 8" xfId="4092"/>
    <cellStyle name="Total 3 9" xfId="4093"/>
    <cellStyle name="Total 4" xfId="4094"/>
    <cellStyle name="Total 4 2" xfId="4095"/>
    <cellStyle name="Total 4 3" xfId="4096"/>
    <cellStyle name="Total 5" xfId="4097"/>
    <cellStyle name="Total 5 2" xfId="4098"/>
    <cellStyle name="Total 5 3" xfId="4099"/>
    <cellStyle name="Total 6" xfId="4100"/>
    <cellStyle name="Total 6 2" xfId="4101"/>
    <cellStyle name="Total 6 3" xfId="4102"/>
    <cellStyle name="Total 7" xfId="4103"/>
    <cellStyle name="Total 7 2" xfId="4104"/>
    <cellStyle name="Total 7 3" xfId="4105"/>
    <cellStyle name="Total 8" xfId="4106"/>
    <cellStyle name="Total 8 2" xfId="4107"/>
    <cellStyle name="Total 8 3" xfId="4108"/>
    <cellStyle name="Total 9" xfId="4109"/>
    <cellStyle name="Total 9 2" xfId="4110"/>
    <cellStyle name="Total 9 2 2" xfId="4111"/>
    <cellStyle name="Total 9 3" xfId="4112"/>
    <cellStyle name="Total 9 4" xfId="4113"/>
    <cellStyle name="Total 9 5" xfId="4114"/>
    <cellStyle name="Total Data" xfId="4115"/>
    <cellStyle name="Totale" xfId="4116"/>
    <cellStyle name="Totale 10" xfId="4117"/>
    <cellStyle name="Totale 11" xfId="4118"/>
    <cellStyle name="Totale 12" xfId="4119"/>
    <cellStyle name="Totale 2" xfId="4120"/>
    <cellStyle name="Totale 3" xfId="4121"/>
    <cellStyle name="Totale 4" xfId="4122"/>
    <cellStyle name="Totale 5" xfId="4123"/>
    <cellStyle name="Totale 6" xfId="4124"/>
    <cellStyle name="Totale 7" xfId="4125"/>
    <cellStyle name="Totale 8" xfId="4126"/>
    <cellStyle name="Totale 9" xfId="4127"/>
    <cellStyle name="Totale Dec" xfId="4128"/>
    <cellStyle name="Totale Dec 10" xfId="4129"/>
    <cellStyle name="Totale Dec 11" xfId="4130"/>
    <cellStyle name="Totale Dec 12" xfId="4131"/>
    <cellStyle name="Totale Dec 2" xfId="4132"/>
    <cellStyle name="Totale Dec 3" xfId="4133"/>
    <cellStyle name="Totale Dec 4" xfId="4134"/>
    <cellStyle name="Totale Dec 5" xfId="4135"/>
    <cellStyle name="Totale Dec 6" xfId="4136"/>
    <cellStyle name="Totale Dec 7" xfId="4137"/>
    <cellStyle name="Totale Dec 8" xfId="4138"/>
    <cellStyle name="Totale Dec 9" xfId="4139"/>
    <cellStyle name="Undefiniert" xfId="4140"/>
    <cellStyle name="Underline" xfId="4141"/>
    <cellStyle name="Unprot" xfId="4142"/>
    <cellStyle name="Unprot$" xfId="4143"/>
    <cellStyle name="Unprot_All BOMS Metro" xfId="4144"/>
    <cellStyle name="Unprotect" xfId="4145"/>
    <cellStyle name="UploadThisRowValue" xfId="4146"/>
    <cellStyle name="User_Defined_A" xfId="4147"/>
    <cellStyle name="ViewDate" xfId="4148"/>
    <cellStyle name="ViewDetailDate" xfId="4149"/>
    <cellStyle name="ViewDetailInt" xfId="4150"/>
    <cellStyle name="ViewDetailPct" xfId="4151"/>
    <cellStyle name="ViewGrndTotalInt" xfId="4152"/>
    <cellStyle name="ViewGrndTotalInt 10" xfId="4153"/>
    <cellStyle name="ViewGrndTotalInt 11" xfId="4154"/>
    <cellStyle name="ViewGrndTotalInt 12" xfId="4155"/>
    <cellStyle name="ViewGrndTotalInt 2" xfId="4156"/>
    <cellStyle name="ViewGrndTotalInt 3" xfId="4157"/>
    <cellStyle name="ViewGrndTotalInt 4" xfId="4158"/>
    <cellStyle name="ViewGrndTotalInt 5" xfId="4159"/>
    <cellStyle name="ViewGrndTotalInt 6" xfId="4160"/>
    <cellStyle name="ViewGrndTotalInt 7" xfId="4161"/>
    <cellStyle name="ViewGrndTotalInt 8" xfId="4162"/>
    <cellStyle name="ViewGrndTotalInt 9" xfId="4163"/>
    <cellStyle name="ViewGrndTotalPct" xfId="4164"/>
    <cellStyle name="ViewGrndTotalPct 10" xfId="4165"/>
    <cellStyle name="ViewGrndTotalPct 11" xfId="4166"/>
    <cellStyle name="ViewGrndTotalPct 12" xfId="4167"/>
    <cellStyle name="ViewGrndTotalPct 2" xfId="4168"/>
    <cellStyle name="ViewGrndTotalPct 3" xfId="4169"/>
    <cellStyle name="ViewGrndTotalPct 4" xfId="4170"/>
    <cellStyle name="ViewGrndTotalPct 5" xfId="4171"/>
    <cellStyle name="ViewGrndTotalPct 6" xfId="4172"/>
    <cellStyle name="ViewGrndTotalPct 7" xfId="4173"/>
    <cellStyle name="ViewGrndTotalPct 8" xfId="4174"/>
    <cellStyle name="ViewGrndTotalPct 9" xfId="4175"/>
    <cellStyle name="ViewHide" xfId="4176"/>
    <cellStyle name="ViewTotal" xfId="4177"/>
    <cellStyle name="ViewTotalHide" xfId="4178"/>
    <cellStyle name="ViewTotalInt" xfId="4179"/>
    <cellStyle name="ViewTotalPct" xfId="4180"/>
    <cellStyle name="Währung [0]_Acquisition stats" xfId="4181"/>
    <cellStyle name="Währung_Acquisition stats" xfId="4182"/>
    <cellStyle name="Warning" xfId="4183"/>
    <cellStyle name="Warning Text 10" xfId="4184"/>
    <cellStyle name="Warning Text 10 2" xfId="4185"/>
    <cellStyle name="Warning Text 10 3" xfId="4186"/>
    <cellStyle name="Warning Text 11" xfId="4187"/>
    <cellStyle name="Warning Text 11 2" xfId="4188"/>
    <cellStyle name="Warning Text 11 3" xfId="4189"/>
    <cellStyle name="Warning Text 12" xfId="4190"/>
    <cellStyle name="Warning Text 12 2" xfId="4191"/>
    <cellStyle name="Warning Text 12 3" xfId="4192"/>
    <cellStyle name="Warning Text 13" xfId="4193"/>
    <cellStyle name="Warning Text 13 2" xfId="4194"/>
    <cellStyle name="Warning Text 13 3" xfId="4195"/>
    <cellStyle name="Warning Text 14" xfId="4196"/>
    <cellStyle name="Warning Text 14 2" xfId="4197"/>
    <cellStyle name="Warning Text 14 3" xfId="4198"/>
    <cellStyle name="Warning Text 15" xfId="4199"/>
    <cellStyle name="Warning Text 15 2" xfId="4200"/>
    <cellStyle name="Warning Text 15 3" xfId="4201"/>
    <cellStyle name="Warning Text 16" xfId="4202"/>
    <cellStyle name="Warning Text 17" xfId="4203"/>
    <cellStyle name="Warning Text 18" xfId="4204"/>
    <cellStyle name="Warning Text 19" xfId="4205"/>
    <cellStyle name="Warning Text 2" xfId="4206"/>
    <cellStyle name="Warning Text 2 10" xfId="4207"/>
    <cellStyle name="Warning Text 2 11" xfId="4208"/>
    <cellStyle name="Warning Text 2 12" xfId="4209"/>
    <cellStyle name="Warning Text 2 13" xfId="4210"/>
    <cellStyle name="Warning Text 2 14" xfId="4211"/>
    <cellStyle name="Warning Text 2 15" xfId="4212"/>
    <cellStyle name="Warning Text 2 2" xfId="4213"/>
    <cellStyle name="Warning Text 2 3" xfId="4214"/>
    <cellStyle name="Warning Text 2 4" xfId="4215"/>
    <cellStyle name="Warning Text 2 5" xfId="4216"/>
    <cellStyle name="Warning Text 2 6" xfId="4217"/>
    <cellStyle name="Warning Text 2 7" xfId="4218"/>
    <cellStyle name="Warning Text 2 8" xfId="4219"/>
    <cellStyle name="Warning Text 2 9" xfId="4220"/>
    <cellStyle name="Warning Text 20" xfId="4354"/>
    <cellStyle name="Warning Text 3" xfId="4221"/>
    <cellStyle name="Warning Text 3 2" xfId="4222"/>
    <cellStyle name="Warning Text 3 3" xfId="4223"/>
    <cellStyle name="Warning Text 3 4" xfId="4224"/>
    <cellStyle name="Warning Text 3 5" xfId="4225"/>
    <cellStyle name="Warning Text 3 6" xfId="4226"/>
    <cellStyle name="Warning Text 3 7" xfId="4227"/>
    <cellStyle name="Warning Text 3 8" xfId="4228"/>
    <cellStyle name="Warning Text 4" xfId="4229"/>
    <cellStyle name="Warning Text 4 2" xfId="4230"/>
    <cellStyle name="Warning Text 5" xfId="4231"/>
    <cellStyle name="Warning Text 5 2" xfId="4232"/>
    <cellStyle name="Warning Text 6" xfId="4233"/>
    <cellStyle name="Warning Text 6 2" xfId="4234"/>
    <cellStyle name="Warning Text 7" xfId="4235"/>
    <cellStyle name="Warning Text 8" xfId="4236"/>
    <cellStyle name="Warning Text 9" xfId="4237"/>
    <cellStyle name="Warning Text 9 2" xfId="4238"/>
    <cellStyle name="Warning Text 9 3" xfId="4239"/>
    <cellStyle name="Warning Text 9 4" xfId="4240"/>
    <cellStyle name="web_ normal" xfId="4241"/>
    <cellStyle name="Work in progress" xfId="4242"/>
    <cellStyle name="x" xfId="4243"/>
    <cellStyle name="Year" xfId="4244"/>
    <cellStyle name="Yellow" xfId="4245"/>
    <cellStyle name="Yen" xfId="4246"/>
    <cellStyle name="똿뗦먛귟 [0.00]_laroux" xfId="4247"/>
    <cellStyle name="똿뗦먛귟_laroux" xfId="4248"/>
    <cellStyle name="믅됞 [0.00]_laroux" xfId="4249"/>
    <cellStyle name="믅됞_laroux" xfId="4250"/>
    <cellStyle name="백분율_95" xfId="4251"/>
    <cellStyle name="뷭?_BOOKSHIP" xfId="4252"/>
    <cellStyle name="콤마 [0]_1202" xfId="4259"/>
    <cellStyle name="콤마_1202" xfId="4260"/>
    <cellStyle name="통화 [0]_1202" xfId="4261"/>
    <cellStyle name="통화_1202" xfId="4262"/>
    <cellStyle name="표준_(정보부문)월별인원계획" xfId="4264"/>
    <cellStyle name="一般_Sheet1" xfId="4253"/>
    <cellStyle name="中等" xfId="4254"/>
    <cellStyle name="備註" xfId="4255"/>
    <cellStyle name="千位分隔[0]_BOM 3EC 37531 AAAA" xfId="4256"/>
    <cellStyle name="千位分隔_BOM 3EC 37531 AAAA" xfId="4257"/>
    <cellStyle name="合計" xfId="4258"/>
    <cellStyle name="壞" xfId="4263"/>
    <cellStyle name="好" xfId="4265"/>
    <cellStyle name="好_XBOX Total BI Q1'08 0310" xfId="4266"/>
    <cellStyle name="差" xfId="4267"/>
    <cellStyle name="常规_BOM 3EC 37531 AAAA" xfId="4268"/>
    <cellStyle name="强调文字颜色 1" xfId="4269"/>
    <cellStyle name="强调文字颜色 2" xfId="4270"/>
    <cellStyle name="强调文字颜色 3" xfId="4271"/>
    <cellStyle name="强调文字颜色 4" xfId="4272"/>
    <cellStyle name="强调文字颜色 5" xfId="4273"/>
    <cellStyle name="强调文字颜色 6" xfId="4274"/>
    <cellStyle name="标题" xfId="4275"/>
    <cellStyle name="标题 1" xfId="4276"/>
    <cellStyle name="标题 2" xfId="4277"/>
    <cellStyle name="标题 3" xfId="4278"/>
    <cellStyle name="标题 4" xfId="4279"/>
    <cellStyle name="检查单元格" xfId="4280"/>
    <cellStyle name="標題" xfId="4281"/>
    <cellStyle name="標題 1" xfId="4282"/>
    <cellStyle name="標題 2" xfId="4283"/>
    <cellStyle name="標題 3" xfId="4284"/>
    <cellStyle name="標題 4" xfId="4285"/>
    <cellStyle name="檢查儲存格" xfId="4286"/>
    <cellStyle name="汇总" xfId="4287"/>
    <cellStyle name="注释" xfId="4288"/>
    <cellStyle name="解释性文本" xfId="4289"/>
    <cellStyle name="計算方式" xfId="4290"/>
    <cellStyle name="說明文字" xfId="4291"/>
    <cellStyle name="警告文字" xfId="4292"/>
    <cellStyle name="警告文本" xfId="4293"/>
    <cellStyle name="计算" xfId="4294"/>
    <cellStyle name="货币[0]_BOM 3EC 37531 AAAA" xfId="4295"/>
    <cellStyle name="货币_BOM 3EC 37531 AAAA" xfId="4296"/>
    <cellStyle name="輔色1" xfId="4297"/>
    <cellStyle name="輔色2" xfId="4298"/>
    <cellStyle name="輔色3" xfId="4299"/>
    <cellStyle name="輔色4" xfId="4300"/>
    <cellStyle name="輔色5" xfId="4301"/>
    <cellStyle name="輔色6" xfId="4302"/>
    <cellStyle name="輸入" xfId="4303"/>
    <cellStyle name="輸出" xfId="4304"/>
    <cellStyle name="输入" xfId="4305"/>
    <cellStyle name="输出" xfId="4306"/>
    <cellStyle name="适中" xfId="4307"/>
    <cellStyle name="連結的儲存格" xfId="4308"/>
    <cellStyle name="链接单元格" xfId="4309"/>
  </cellStyles>
  <dxfs count="5">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57978</xdr:colOff>
      <xdr:row>1</xdr:row>
      <xdr:rowOff>149087</xdr:rowOff>
    </xdr:from>
    <xdr:to>
      <xdr:col>17</xdr:col>
      <xdr:colOff>404136</xdr:colOff>
      <xdr:row>3</xdr:row>
      <xdr:rowOff>57564</xdr:rowOff>
    </xdr:to>
    <xdr:pic>
      <xdr:nvPicPr>
        <xdr:cNvPr id="4" name="Picture 3"/>
        <xdr:cNvPicPr/>
      </xdr:nvPicPr>
      <xdr:blipFill>
        <a:blip xmlns:r="http://schemas.openxmlformats.org/officeDocument/2006/relationships" r:embed="rId1"/>
        <a:stretch>
          <a:fillRect/>
        </a:stretch>
      </xdr:blipFill>
      <xdr:spPr>
        <a:xfrm>
          <a:off x="8025848" y="314739"/>
          <a:ext cx="2797810" cy="6953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3:S36"/>
  <sheetViews>
    <sheetView showGridLines="0" topLeftCell="A20" zoomScaleNormal="100" zoomScaleSheetLayoutView="100" workbookViewId="0">
      <selection activeCell="A40" sqref="A40"/>
    </sheetView>
  </sheetViews>
  <sheetFormatPr defaultColWidth="9.28515625" defaultRowHeight="12.75"/>
  <cols>
    <col min="1" max="16384" width="9.28515625" style="129"/>
  </cols>
  <sheetData>
    <row r="3" spans="1:18" ht="48.75">
      <c r="A3" s="195" t="s">
        <v>31</v>
      </c>
      <c r="N3" s="196"/>
    </row>
    <row r="4" spans="1:18" ht="12" customHeight="1">
      <c r="A4" s="195"/>
      <c r="N4" s="196"/>
    </row>
    <row r="5" spans="1:18" ht="13.5" thickBot="1">
      <c r="A5" s="197"/>
      <c r="B5" s="197"/>
      <c r="C5" s="197"/>
      <c r="D5" s="197"/>
      <c r="E5" s="197"/>
      <c r="F5" s="197"/>
      <c r="G5" s="197"/>
      <c r="H5" s="197"/>
      <c r="I5" s="197"/>
      <c r="J5" s="197"/>
      <c r="K5" s="197"/>
      <c r="L5" s="197"/>
      <c r="M5" s="197"/>
      <c r="N5" s="197"/>
      <c r="O5" s="197"/>
      <c r="P5" s="197"/>
      <c r="Q5" s="197"/>
      <c r="R5" s="197"/>
    </row>
    <row r="6" spans="1:18" ht="6" customHeight="1">
      <c r="A6" s="199"/>
      <c r="B6" s="198"/>
      <c r="C6" s="198"/>
      <c r="D6" s="198"/>
      <c r="E6" s="198"/>
      <c r="F6" s="198"/>
      <c r="G6" s="198"/>
      <c r="H6" s="198"/>
      <c r="I6" s="198"/>
      <c r="J6" s="198"/>
      <c r="K6" s="198"/>
      <c r="L6" s="198"/>
      <c r="M6" s="198"/>
      <c r="N6" s="198"/>
      <c r="O6" s="198"/>
    </row>
    <row r="7" spans="1:18" ht="13.5">
      <c r="A7" s="473" t="s">
        <v>232</v>
      </c>
      <c r="B7" s="474"/>
      <c r="C7" s="474"/>
      <c r="D7" s="474"/>
      <c r="E7" s="474"/>
      <c r="F7" s="474"/>
      <c r="G7" s="474"/>
      <c r="H7" s="474"/>
      <c r="I7" s="474"/>
      <c r="J7" s="474"/>
      <c r="K7" s="474"/>
      <c r="L7" s="474"/>
      <c r="M7" s="474"/>
      <c r="N7" s="474"/>
      <c r="O7" s="474"/>
      <c r="P7" s="347"/>
      <c r="Q7" s="347"/>
      <c r="R7" s="347"/>
    </row>
    <row r="8" spans="1:18" ht="55.5" customHeight="1">
      <c r="A8" s="675" t="s">
        <v>233</v>
      </c>
      <c r="B8" s="676"/>
      <c r="C8" s="676"/>
      <c r="D8" s="676"/>
      <c r="E8" s="676"/>
      <c r="F8" s="676"/>
      <c r="G8" s="676"/>
      <c r="H8" s="676"/>
      <c r="I8" s="676"/>
      <c r="J8" s="676"/>
      <c r="K8" s="676"/>
      <c r="L8" s="676"/>
      <c r="M8" s="676"/>
      <c r="N8" s="676"/>
      <c r="O8" s="676"/>
      <c r="P8" s="676"/>
      <c r="Q8" s="676"/>
      <c r="R8" s="676"/>
    </row>
    <row r="9" spans="1:18" ht="6" customHeight="1">
      <c r="A9" s="475"/>
      <c r="B9" s="474"/>
      <c r="C9" s="474"/>
      <c r="D9" s="474"/>
      <c r="E9" s="474"/>
      <c r="F9" s="474"/>
      <c r="G9" s="474"/>
      <c r="H9" s="474"/>
      <c r="I9" s="474"/>
      <c r="J9" s="474"/>
      <c r="K9" s="474"/>
      <c r="L9" s="474"/>
      <c r="M9" s="474"/>
      <c r="N9" s="474"/>
      <c r="O9" s="474"/>
      <c r="P9" s="347"/>
      <c r="Q9" s="347"/>
      <c r="R9" s="347"/>
    </row>
    <row r="10" spans="1:18" ht="71.25" customHeight="1">
      <c r="A10" s="675" t="s">
        <v>253</v>
      </c>
      <c r="B10" s="676"/>
      <c r="C10" s="676"/>
      <c r="D10" s="676"/>
      <c r="E10" s="676"/>
      <c r="F10" s="676"/>
      <c r="G10" s="676"/>
      <c r="H10" s="676"/>
      <c r="I10" s="676"/>
      <c r="J10" s="676"/>
      <c r="K10" s="676"/>
      <c r="L10" s="676"/>
      <c r="M10" s="676"/>
      <c r="N10" s="676"/>
      <c r="O10" s="676"/>
      <c r="P10" s="676"/>
      <c r="Q10" s="676"/>
      <c r="R10" s="676"/>
    </row>
    <row r="11" spans="1:18" ht="13.5">
      <c r="A11" s="476"/>
      <c r="B11" s="477"/>
      <c r="C11" s="477"/>
      <c r="D11" s="477"/>
      <c r="E11" s="477"/>
      <c r="F11" s="477"/>
      <c r="G11" s="477"/>
      <c r="H11" s="477"/>
      <c r="I11" s="477"/>
      <c r="J11" s="477"/>
      <c r="K11" s="477"/>
      <c r="L11" s="477"/>
      <c r="M11" s="477"/>
      <c r="N11" s="477"/>
      <c r="O11" s="477"/>
      <c r="P11" s="347"/>
      <c r="Q11" s="347"/>
      <c r="R11" s="347"/>
    </row>
    <row r="12" spans="1:18" ht="13.5">
      <c r="A12" s="478" t="s">
        <v>146</v>
      </c>
      <c r="B12" s="347"/>
      <c r="C12" s="347"/>
      <c r="D12" s="347"/>
      <c r="E12" s="347"/>
      <c r="F12" s="347"/>
      <c r="G12" s="347"/>
      <c r="H12" s="347"/>
      <c r="I12" s="347"/>
      <c r="J12" s="347"/>
      <c r="K12" s="347"/>
      <c r="L12" s="347"/>
      <c r="M12" s="347"/>
      <c r="N12" s="347"/>
      <c r="O12" s="347"/>
      <c r="P12" s="347"/>
      <c r="Q12" s="347"/>
      <c r="R12" s="347"/>
    </row>
    <row r="13" spans="1:18" ht="13.5">
      <c r="A13" s="478" t="s">
        <v>147</v>
      </c>
      <c r="B13" s="347"/>
      <c r="C13" s="347"/>
      <c r="D13" s="347"/>
      <c r="E13" s="347"/>
      <c r="F13" s="347"/>
      <c r="G13" s="347"/>
      <c r="H13" s="347"/>
      <c r="I13" s="347"/>
      <c r="J13" s="347"/>
      <c r="K13" s="347"/>
      <c r="L13" s="347"/>
      <c r="M13" s="347"/>
      <c r="N13" s="347"/>
      <c r="O13" s="347"/>
      <c r="P13" s="347"/>
      <c r="Q13" s="347"/>
      <c r="R13" s="347"/>
    </row>
    <row r="14" spans="1:18" ht="15.75">
      <c r="A14" s="503" t="s">
        <v>255</v>
      </c>
    </row>
    <row r="15" spans="1:18" ht="13.5">
      <c r="A15" s="503" t="s">
        <v>327</v>
      </c>
    </row>
    <row r="16" spans="1:18" ht="13.5">
      <c r="A16" s="503"/>
      <c r="B16" s="129" t="s">
        <v>326</v>
      </c>
    </row>
    <row r="17" spans="1:19" ht="13.5">
      <c r="A17" s="503" t="s">
        <v>328</v>
      </c>
    </row>
    <row r="18" spans="1:19" ht="13.5">
      <c r="A18" s="478" t="s">
        <v>325</v>
      </c>
      <c r="B18" s="347"/>
    </row>
    <row r="19" spans="1:19" ht="13.5">
      <c r="A19" s="478" t="s">
        <v>295</v>
      </c>
      <c r="B19" s="347"/>
      <c r="C19" s="347"/>
      <c r="D19" s="347"/>
      <c r="E19" s="347"/>
      <c r="F19" s="347"/>
      <c r="G19" s="347"/>
      <c r="H19" s="347"/>
      <c r="I19" s="347"/>
      <c r="J19" s="347"/>
      <c r="K19" s="347"/>
      <c r="L19" s="347"/>
      <c r="M19" s="347"/>
      <c r="N19" s="347"/>
      <c r="O19" s="347"/>
      <c r="P19" s="347"/>
      <c r="Q19" s="347"/>
      <c r="R19" s="347"/>
    </row>
    <row r="20" spans="1:19">
      <c r="A20" s="347"/>
      <c r="B20" s="347" t="s">
        <v>296</v>
      </c>
      <c r="C20" s="347"/>
      <c r="D20" s="347"/>
      <c r="E20" s="347"/>
      <c r="F20" s="347"/>
      <c r="G20" s="347"/>
      <c r="H20" s="347"/>
      <c r="I20" s="347"/>
      <c r="J20" s="347"/>
      <c r="K20" s="347"/>
      <c r="L20" s="347"/>
      <c r="M20" s="347"/>
      <c r="N20" s="347"/>
      <c r="O20" s="347"/>
      <c r="P20" s="347"/>
      <c r="Q20" s="347"/>
      <c r="R20" s="347"/>
    </row>
    <row r="21" spans="1:19" ht="13.5">
      <c r="A21" s="478"/>
      <c r="B21" s="347"/>
      <c r="C21" s="347"/>
      <c r="D21" s="347"/>
      <c r="E21" s="347"/>
      <c r="F21" s="347"/>
      <c r="G21" s="347"/>
      <c r="H21" s="347"/>
      <c r="I21" s="347"/>
      <c r="J21" s="347"/>
      <c r="K21" s="347"/>
      <c r="L21" s="347"/>
      <c r="M21" s="347"/>
      <c r="N21" s="347"/>
      <c r="O21" s="347"/>
      <c r="P21" s="347"/>
      <c r="Q21" s="347"/>
      <c r="R21" s="347"/>
    </row>
    <row r="22" spans="1:19" ht="12" customHeight="1">
      <c r="A22" s="475"/>
      <c r="B22" s="474"/>
      <c r="C22" s="474"/>
      <c r="D22" s="474"/>
      <c r="E22" s="474"/>
      <c r="F22" s="474"/>
      <c r="G22" s="474"/>
      <c r="H22" s="474"/>
      <c r="I22" s="474"/>
      <c r="J22" s="474"/>
      <c r="K22" s="474"/>
      <c r="L22" s="474"/>
      <c r="M22" s="474"/>
      <c r="N22" s="474"/>
      <c r="O22" s="474"/>
      <c r="P22" s="347"/>
      <c r="Q22" s="347"/>
      <c r="R22" s="347"/>
    </row>
    <row r="23" spans="1:19" ht="194.65" customHeight="1">
      <c r="A23" s="675" t="s">
        <v>234</v>
      </c>
      <c r="B23" s="677"/>
      <c r="C23" s="677"/>
      <c r="D23" s="677"/>
      <c r="E23" s="677"/>
      <c r="F23" s="677"/>
      <c r="G23" s="677"/>
      <c r="H23" s="677"/>
      <c r="I23" s="677"/>
      <c r="J23" s="677"/>
      <c r="K23" s="677"/>
      <c r="L23" s="677"/>
      <c r="M23" s="677"/>
      <c r="N23" s="677"/>
      <c r="O23" s="677"/>
      <c r="P23" s="677"/>
      <c r="Q23" s="677"/>
      <c r="R23" s="677"/>
    </row>
    <row r="24" spans="1:19" ht="6" customHeight="1">
      <c r="A24" s="475"/>
      <c r="B24" s="474"/>
      <c r="C24" s="474"/>
      <c r="D24" s="474"/>
      <c r="E24" s="474"/>
      <c r="F24" s="474"/>
      <c r="G24" s="474"/>
      <c r="H24" s="474"/>
      <c r="I24" s="474"/>
      <c r="J24" s="474"/>
      <c r="K24" s="474"/>
      <c r="L24" s="474"/>
      <c r="M24" s="474"/>
      <c r="N24" s="474"/>
      <c r="O24" s="474"/>
      <c r="P24" s="347"/>
      <c r="Q24" s="347"/>
      <c r="R24" s="347"/>
    </row>
    <row r="25" spans="1:19" ht="34.5" customHeight="1">
      <c r="A25" s="675" t="s">
        <v>123</v>
      </c>
      <c r="B25" s="677"/>
      <c r="C25" s="677"/>
      <c r="D25" s="677"/>
      <c r="E25" s="677"/>
      <c r="F25" s="677"/>
      <c r="G25" s="677"/>
      <c r="H25" s="677"/>
      <c r="I25" s="677"/>
      <c r="J25" s="677"/>
      <c r="K25" s="677"/>
      <c r="L25" s="677"/>
      <c r="M25" s="677"/>
      <c r="N25" s="677"/>
      <c r="O25" s="677"/>
      <c r="P25" s="677"/>
      <c r="Q25" s="677"/>
      <c r="R25" s="677"/>
    </row>
    <row r="26" spans="1:19" ht="6" customHeight="1">
      <c r="A26" s="475"/>
      <c r="B26" s="474"/>
      <c r="C26" s="474"/>
      <c r="D26" s="474"/>
      <c r="E26" s="474"/>
      <c r="F26" s="474"/>
      <c r="G26" s="474"/>
      <c r="H26" s="474"/>
      <c r="I26" s="474"/>
      <c r="J26" s="474"/>
      <c r="K26" s="474"/>
      <c r="L26" s="474"/>
      <c r="M26" s="474"/>
      <c r="N26" s="474"/>
      <c r="O26" s="474"/>
      <c r="P26" s="347"/>
      <c r="Q26" s="347"/>
      <c r="R26" s="347"/>
    </row>
    <row r="27" spans="1:19">
      <c r="A27" s="675" t="s">
        <v>242</v>
      </c>
      <c r="B27" s="677"/>
      <c r="C27" s="677"/>
      <c r="D27" s="677"/>
      <c r="E27" s="677"/>
      <c r="F27" s="677"/>
      <c r="G27" s="677"/>
      <c r="H27" s="677"/>
      <c r="I27" s="677"/>
      <c r="J27" s="677"/>
      <c r="K27" s="677"/>
      <c r="L27" s="677"/>
      <c r="M27" s="677"/>
      <c r="N27" s="677"/>
      <c r="O27" s="677"/>
      <c r="P27" s="677"/>
      <c r="Q27" s="677"/>
      <c r="R27" s="677"/>
      <c r="S27" s="485"/>
    </row>
    <row r="28" spans="1:19" ht="5.25" customHeight="1">
      <c r="A28" s="479"/>
      <c r="B28" s="480"/>
      <c r="C28" s="480"/>
      <c r="D28" s="480"/>
      <c r="E28" s="480"/>
      <c r="F28" s="480"/>
      <c r="G28" s="480"/>
      <c r="H28" s="480"/>
      <c r="I28" s="480"/>
      <c r="J28" s="480"/>
      <c r="K28" s="480"/>
      <c r="L28" s="480"/>
      <c r="M28" s="480"/>
      <c r="N28" s="480"/>
      <c r="O28" s="480"/>
      <c r="P28" s="480"/>
      <c r="Q28" s="480"/>
      <c r="R28" s="480"/>
    </row>
    <row r="29" spans="1:19">
      <c r="A29" s="675" t="s">
        <v>95</v>
      </c>
      <c r="B29" s="677"/>
      <c r="C29" s="677"/>
      <c r="D29" s="677"/>
      <c r="E29" s="677"/>
      <c r="F29" s="677"/>
      <c r="G29" s="677"/>
      <c r="H29" s="677"/>
      <c r="I29" s="677"/>
      <c r="J29" s="677"/>
      <c r="K29" s="677"/>
      <c r="L29" s="677"/>
      <c r="M29" s="677"/>
      <c r="N29" s="677"/>
      <c r="O29" s="677"/>
      <c r="P29" s="677"/>
      <c r="Q29" s="677"/>
      <c r="R29" s="677"/>
    </row>
    <row r="30" spans="1:19" ht="13.5">
      <c r="A30" s="479"/>
      <c r="B30" s="480"/>
      <c r="C30" s="480"/>
      <c r="D30" s="480"/>
      <c r="E30" s="480"/>
      <c r="F30" s="480"/>
      <c r="G30" s="480"/>
      <c r="H30" s="480"/>
      <c r="I30" s="480"/>
      <c r="J30" s="480"/>
      <c r="K30" s="480"/>
      <c r="L30" s="480"/>
      <c r="M30" s="480"/>
      <c r="N30" s="480"/>
      <c r="O30" s="480"/>
      <c r="P30" s="480"/>
      <c r="Q30" s="480"/>
      <c r="R30" s="480"/>
    </row>
    <row r="31" spans="1:19" ht="13.5">
      <c r="A31" s="481" t="s">
        <v>235</v>
      </c>
      <c r="B31" s="508"/>
      <c r="C31" s="508"/>
      <c r="D31" s="508"/>
      <c r="E31" s="508"/>
      <c r="F31" s="508"/>
      <c r="G31" s="508"/>
      <c r="H31" s="508"/>
      <c r="I31" s="508"/>
      <c r="J31" s="508"/>
      <c r="K31" s="508"/>
      <c r="L31" s="508"/>
      <c r="M31" s="508"/>
      <c r="N31" s="508"/>
      <c r="O31" s="508"/>
      <c r="P31" s="508"/>
      <c r="Q31" s="508"/>
      <c r="R31" s="508"/>
    </row>
    <row r="32" spans="1:19" ht="159" customHeight="1">
      <c r="A32" s="675" t="s">
        <v>329</v>
      </c>
      <c r="B32" s="681"/>
      <c r="C32" s="681"/>
      <c r="D32" s="681"/>
      <c r="E32" s="681"/>
      <c r="F32" s="681"/>
      <c r="G32" s="681"/>
      <c r="H32" s="681"/>
      <c r="I32" s="681"/>
      <c r="J32" s="681"/>
      <c r="K32" s="681"/>
      <c r="L32" s="681"/>
      <c r="M32" s="681"/>
      <c r="N32" s="681"/>
      <c r="O32" s="681"/>
      <c r="P32" s="681"/>
      <c r="Q32" s="681"/>
      <c r="R32" s="681"/>
    </row>
    <row r="33" spans="1:18" ht="5.25" customHeight="1">
      <c r="A33" s="482"/>
      <c r="B33" s="480"/>
      <c r="C33" s="480"/>
      <c r="D33" s="480"/>
      <c r="E33" s="480"/>
      <c r="F33" s="480"/>
      <c r="G33" s="480"/>
      <c r="H33" s="480"/>
      <c r="I33" s="480"/>
      <c r="J33" s="480"/>
      <c r="K33" s="480"/>
      <c r="L33" s="480"/>
      <c r="M33" s="480"/>
      <c r="N33" s="480"/>
      <c r="O33" s="480"/>
      <c r="P33" s="480"/>
      <c r="Q33" s="480"/>
      <c r="R33" s="480"/>
    </row>
    <row r="34" spans="1:18" s="200" customFormat="1">
      <c r="A34" s="678" t="s">
        <v>236</v>
      </c>
      <c r="B34" s="679"/>
      <c r="C34" s="679"/>
      <c r="D34" s="679"/>
      <c r="E34" s="679"/>
      <c r="F34" s="679"/>
      <c r="G34" s="679"/>
      <c r="H34" s="679"/>
      <c r="I34" s="679"/>
      <c r="J34" s="679"/>
      <c r="K34" s="679"/>
      <c r="L34" s="679"/>
      <c r="M34" s="679"/>
      <c r="N34" s="679"/>
      <c r="O34" s="679"/>
      <c r="P34" s="679"/>
      <c r="Q34" s="679"/>
      <c r="R34" s="679"/>
    </row>
    <row r="35" spans="1:18">
      <c r="A35" s="678" t="s">
        <v>132</v>
      </c>
      <c r="B35" s="680"/>
      <c r="C35" s="680"/>
      <c r="D35" s="680"/>
      <c r="E35" s="680"/>
      <c r="F35" s="680"/>
      <c r="G35" s="680"/>
      <c r="H35" s="680"/>
      <c r="I35" s="680"/>
      <c r="J35" s="680"/>
      <c r="K35" s="680"/>
      <c r="L35" s="680"/>
      <c r="M35" s="680"/>
      <c r="N35" s="680"/>
      <c r="O35" s="680"/>
      <c r="P35" s="680"/>
      <c r="Q35" s="680"/>
      <c r="R35" s="680"/>
    </row>
    <row r="36" spans="1:18" ht="39" customHeight="1">
      <c r="A36" s="678" t="s">
        <v>256</v>
      </c>
      <c r="B36" s="680"/>
      <c r="C36" s="680"/>
      <c r="D36" s="680"/>
      <c r="E36" s="680"/>
      <c r="F36" s="680"/>
      <c r="G36" s="680"/>
      <c r="H36" s="680"/>
      <c r="I36" s="680"/>
      <c r="J36" s="680"/>
      <c r="K36" s="680"/>
      <c r="L36" s="680"/>
      <c r="M36" s="680"/>
      <c r="N36" s="680"/>
      <c r="O36" s="680"/>
      <c r="P36" s="680"/>
      <c r="Q36" s="680"/>
      <c r="R36" s="680"/>
    </row>
  </sheetData>
  <mergeCells count="10">
    <mergeCell ref="A34:R34"/>
    <mergeCell ref="A35:R35"/>
    <mergeCell ref="A36:R36"/>
    <mergeCell ref="A32:R32"/>
    <mergeCell ref="A29:R29"/>
    <mergeCell ref="A8:R8"/>
    <mergeCell ref="A10:R10"/>
    <mergeCell ref="A23:R23"/>
    <mergeCell ref="A25:R25"/>
    <mergeCell ref="A27:R27"/>
  </mergeCells>
  <phoneticPr fontId="14" type="noConversion"/>
  <pageMargins left="0.7" right="0.7" top="0.25" bottom="0.44" header="0.3" footer="0.3"/>
  <pageSetup scale="59" orientation="landscape" r:id="rId1"/>
  <headerFooter>
    <oddFooter>&amp;LActivision Blizzard, Inc.&amp;R&amp;P of &amp; 24</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I137"/>
  <sheetViews>
    <sheetView showGridLines="0" zoomScaleNormal="100" zoomScaleSheetLayoutView="90" workbookViewId="0">
      <pane xSplit="2" ySplit="7" topLeftCell="C20" activePane="bottomRight" state="frozen"/>
      <selection activeCell="P71" sqref="P71"/>
      <selection pane="topRight" activeCell="P71" sqref="P71"/>
      <selection pane="bottomLeft" activeCell="P71" sqref="P71"/>
      <selection pane="bottomRight" activeCell="B57" sqref="B57"/>
    </sheetView>
  </sheetViews>
  <sheetFormatPr defaultColWidth="9.28515625" defaultRowHeight="12"/>
  <cols>
    <col min="1" max="1" width="6.5703125" style="170" customWidth="1"/>
    <col min="2" max="2" width="45.7109375" style="170" customWidth="1"/>
    <col min="3" max="14" width="9.7109375" style="177" customWidth="1"/>
    <col min="15" max="15" width="1.7109375" style="170" customWidth="1"/>
    <col min="16" max="16384" width="9.28515625" style="170"/>
  </cols>
  <sheetData>
    <row r="1" spans="1:35" collapsed="1">
      <c r="A1" s="685" t="s">
        <v>33</v>
      </c>
      <c r="B1" s="685"/>
      <c r="C1" s="685"/>
      <c r="D1" s="685"/>
      <c r="E1" s="685"/>
      <c r="F1" s="685"/>
      <c r="G1" s="685"/>
      <c r="H1" s="685"/>
      <c r="I1" s="685"/>
      <c r="J1" s="685"/>
      <c r="K1" s="685"/>
      <c r="L1" s="685"/>
      <c r="M1" s="685"/>
      <c r="N1" s="685"/>
      <c r="O1" s="685"/>
      <c r="P1" s="146"/>
      <c r="Q1" s="146"/>
      <c r="R1" s="146"/>
      <c r="S1" s="146"/>
      <c r="T1" s="146"/>
      <c r="U1" s="146"/>
      <c r="V1" s="146"/>
      <c r="W1" s="146"/>
      <c r="X1" s="146"/>
      <c r="Y1" s="146"/>
      <c r="Z1" s="146"/>
      <c r="AA1" s="146"/>
      <c r="AB1" s="146"/>
      <c r="AC1" s="146"/>
      <c r="AD1" s="146"/>
      <c r="AE1" s="146"/>
      <c r="AF1" s="146"/>
      <c r="AG1" s="146"/>
      <c r="AH1" s="146"/>
      <c r="AI1" s="146"/>
    </row>
    <row r="2" spans="1:35">
      <c r="A2" s="685" t="s">
        <v>26</v>
      </c>
      <c r="B2" s="685"/>
      <c r="C2" s="685"/>
      <c r="D2" s="685"/>
      <c r="E2" s="685"/>
      <c r="F2" s="685"/>
      <c r="G2" s="685"/>
      <c r="H2" s="685"/>
      <c r="I2" s="685"/>
      <c r="J2" s="685"/>
      <c r="K2" s="685"/>
      <c r="L2" s="685"/>
      <c r="M2" s="685"/>
      <c r="N2" s="685"/>
      <c r="O2" s="685"/>
      <c r="P2" s="146"/>
      <c r="Q2" s="146"/>
      <c r="R2" s="146"/>
      <c r="S2" s="146"/>
      <c r="T2" s="146"/>
      <c r="U2" s="146"/>
      <c r="V2" s="146"/>
      <c r="W2" s="146"/>
      <c r="X2" s="146"/>
      <c r="Y2" s="146"/>
      <c r="Z2" s="146"/>
      <c r="AA2" s="146"/>
      <c r="AB2" s="146"/>
      <c r="AC2" s="146"/>
      <c r="AD2" s="146"/>
      <c r="AE2" s="146"/>
      <c r="AF2" s="146"/>
      <c r="AG2" s="146"/>
      <c r="AH2" s="146"/>
      <c r="AI2" s="146"/>
    </row>
    <row r="3" spans="1:35">
      <c r="A3" s="685" t="s">
        <v>25</v>
      </c>
      <c r="B3" s="685"/>
      <c r="C3" s="685"/>
      <c r="D3" s="685"/>
      <c r="E3" s="685"/>
      <c r="F3" s="685"/>
      <c r="G3" s="685"/>
      <c r="H3" s="685"/>
      <c r="I3" s="685"/>
      <c r="J3" s="685"/>
      <c r="K3" s="685"/>
      <c r="L3" s="685"/>
      <c r="M3" s="685"/>
      <c r="N3" s="685"/>
      <c r="O3" s="685"/>
      <c r="P3" s="146"/>
      <c r="Q3" s="146"/>
      <c r="R3" s="146"/>
      <c r="S3" s="146"/>
      <c r="T3" s="146"/>
      <c r="U3" s="146"/>
      <c r="V3" s="146"/>
      <c r="W3" s="146"/>
      <c r="X3" s="146"/>
      <c r="Y3" s="146"/>
      <c r="Z3" s="146"/>
      <c r="AA3" s="146"/>
      <c r="AB3" s="146"/>
      <c r="AC3" s="146"/>
      <c r="AD3" s="146"/>
      <c r="AE3" s="146"/>
      <c r="AF3" s="146"/>
      <c r="AG3" s="146"/>
      <c r="AH3" s="146"/>
      <c r="AI3" s="146"/>
    </row>
    <row r="4" spans="1:35">
      <c r="A4" s="171"/>
      <c r="B4" s="172"/>
      <c r="C4" s="173"/>
      <c r="D4" s="173"/>
      <c r="E4" s="173"/>
      <c r="F4" s="173"/>
      <c r="G4" s="173"/>
      <c r="H4" s="173"/>
      <c r="I4" s="173"/>
      <c r="J4" s="173"/>
      <c r="K4" s="173"/>
      <c r="L4" s="173"/>
      <c r="M4" s="173"/>
      <c r="N4" s="173"/>
    </row>
    <row r="5" spans="1:35">
      <c r="B5" s="174"/>
      <c r="C5" s="131" t="s">
        <v>3</v>
      </c>
      <c r="D5" s="131" t="s">
        <v>4</v>
      </c>
      <c r="E5" s="131" t="s">
        <v>5</v>
      </c>
      <c r="F5" s="131" t="s">
        <v>6</v>
      </c>
      <c r="G5" s="131" t="s">
        <v>3</v>
      </c>
      <c r="H5" s="131" t="s">
        <v>4</v>
      </c>
      <c r="I5" s="131" t="s">
        <v>5</v>
      </c>
      <c r="J5" s="131" t="s">
        <v>6</v>
      </c>
      <c r="K5" s="131" t="s">
        <v>3</v>
      </c>
      <c r="L5" s="131" t="s">
        <v>4</v>
      </c>
      <c r="M5" s="131" t="s">
        <v>5</v>
      </c>
      <c r="N5" s="131" t="s">
        <v>6</v>
      </c>
    </row>
    <row r="6" spans="1:35">
      <c r="A6" s="174" t="s">
        <v>7</v>
      </c>
      <c r="B6" s="174"/>
      <c r="C6" s="132" t="s">
        <v>126</v>
      </c>
      <c r="D6" s="132" t="s">
        <v>126</v>
      </c>
      <c r="E6" s="132" t="s">
        <v>126</v>
      </c>
      <c r="F6" s="132" t="s">
        <v>126</v>
      </c>
      <c r="G6" s="132" t="s">
        <v>136</v>
      </c>
      <c r="H6" s="132" t="s">
        <v>136</v>
      </c>
      <c r="I6" s="132" t="s">
        <v>136</v>
      </c>
      <c r="J6" s="132" t="s">
        <v>136</v>
      </c>
      <c r="K6" s="132" t="s">
        <v>149</v>
      </c>
      <c r="L6" s="132" t="s">
        <v>149</v>
      </c>
      <c r="M6" s="132" t="s">
        <v>149</v>
      </c>
      <c r="N6" s="132" t="s">
        <v>149</v>
      </c>
    </row>
    <row r="7" spans="1:35" ht="5.25" customHeight="1">
      <c r="B7" s="175"/>
      <c r="C7" s="176"/>
      <c r="D7" s="176"/>
      <c r="E7" s="176"/>
      <c r="F7" s="176"/>
      <c r="G7" s="176"/>
      <c r="H7" s="176"/>
      <c r="I7" s="176"/>
      <c r="J7" s="176"/>
      <c r="K7" s="176"/>
      <c r="L7" s="176"/>
      <c r="M7" s="176"/>
      <c r="N7" s="176"/>
    </row>
    <row r="8" spans="1:35">
      <c r="B8" s="170" t="s">
        <v>13</v>
      </c>
      <c r="C8" s="176"/>
      <c r="D8" s="176"/>
      <c r="E8" s="176"/>
      <c r="F8" s="176"/>
      <c r="G8" s="176"/>
      <c r="H8" s="176"/>
      <c r="I8" s="176"/>
      <c r="J8" s="176"/>
      <c r="K8" s="176"/>
      <c r="L8" s="176"/>
      <c r="M8" s="176"/>
      <c r="N8" s="176"/>
    </row>
    <row r="9" spans="1:35">
      <c r="B9" s="170" t="s">
        <v>37</v>
      </c>
      <c r="C9" s="269">
        <v>4279</v>
      </c>
      <c r="D9" s="269">
        <v>4199</v>
      </c>
      <c r="E9" s="269">
        <v>3805</v>
      </c>
      <c r="F9" s="269">
        <v>4848</v>
      </c>
      <c r="G9" s="269">
        <v>4465</v>
      </c>
      <c r="H9" s="269">
        <v>4416</v>
      </c>
      <c r="I9" s="269">
        <v>4365</v>
      </c>
      <c r="J9" s="269">
        <v>1823</v>
      </c>
      <c r="K9" s="269">
        <v>2872</v>
      </c>
      <c r="L9" s="269">
        <v>2271</v>
      </c>
      <c r="M9" s="269">
        <v>4029</v>
      </c>
      <c r="N9" s="269">
        <v>3245</v>
      </c>
    </row>
    <row r="10" spans="1:35">
      <c r="B10" s="170" t="s">
        <v>38</v>
      </c>
      <c r="C10" s="293">
        <v>219</v>
      </c>
      <c r="D10" s="293">
        <v>107</v>
      </c>
      <c r="E10" s="293">
        <v>689</v>
      </c>
      <c r="F10" s="293">
        <v>659</v>
      </c>
      <c r="G10" s="293">
        <v>208</v>
      </c>
      <c r="H10" s="293">
        <v>201</v>
      </c>
      <c r="I10" s="293">
        <v>503</v>
      </c>
      <c r="J10" s="293">
        <v>679</v>
      </c>
      <c r="K10" s="293">
        <v>383</v>
      </c>
      <c r="L10" s="293">
        <v>462</v>
      </c>
      <c r="M10" s="439">
        <v>446</v>
      </c>
      <c r="N10" s="439">
        <v>732</v>
      </c>
    </row>
    <row r="11" spans="1:35">
      <c r="B11" s="170" t="s">
        <v>104</v>
      </c>
      <c r="C11" s="293">
        <v>158</v>
      </c>
      <c r="D11" s="293">
        <v>151</v>
      </c>
      <c r="E11" s="293">
        <v>222</v>
      </c>
      <c r="F11" s="293">
        <v>123</v>
      </c>
      <c r="G11" s="293">
        <v>102</v>
      </c>
      <c r="H11" s="293">
        <v>117</v>
      </c>
      <c r="I11" s="293">
        <v>238</v>
      </c>
      <c r="J11" s="293">
        <v>128</v>
      </c>
      <c r="K11" s="293">
        <v>103</v>
      </c>
      <c r="L11" s="293">
        <v>94</v>
      </c>
      <c r="M11" s="439">
        <v>131</v>
      </c>
      <c r="N11" s="439">
        <v>49</v>
      </c>
    </row>
    <row r="12" spans="1:35">
      <c r="B12" s="170" t="s">
        <v>39</v>
      </c>
      <c r="C12" s="293">
        <v>361</v>
      </c>
      <c r="D12" s="293">
        <v>391</v>
      </c>
      <c r="E12" s="293">
        <v>445</v>
      </c>
      <c r="F12" s="293">
        <v>452</v>
      </c>
      <c r="G12" s="293">
        <v>358</v>
      </c>
      <c r="H12" s="293">
        <v>338</v>
      </c>
      <c r="I12" s="293">
        <v>342</v>
      </c>
      <c r="J12" s="293">
        <v>336</v>
      </c>
      <c r="K12" s="293">
        <v>296</v>
      </c>
      <c r="L12" s="293">
        <v>287</v>
      </c>
      <c r="M12" s="439">
        <v>414</v>
      </c>
      <c r="N12" s="439">
        <v>412</v>
      </c>
    </row>
    <row r="13" spans="1:35">
      <c r="B13" s="170" t="s">
        <v>143</v>
      </c>
      <c r="C13" s="293">
        <v>336</v>
      </c>
      <c r="D13" s="293">
        <v>359</v>
      </c>
      <c r="E13" s="293">
        <v>394</v>
      </c>
      <c r="F13" s="293">
        <v>368</v>
      </c>
      <c r="G13" s="293">
        <v>365</v>
      </c>
      <c r="H13" s="293">
        <v>346</v>
      </c>
      <c r="I13" s="293">
        <v>373</v>
      </c>
      <c r="J13" s="293">
        <v>0</v>
      </c>
      <c r="K13" s="293">
        <v>0</v>
      </c>
      <c r="L13" s="293">
        <v>0</v>
      </c>
      <c r="M13" s="439">
        <v>0</v>
      </c>
      <c r="N13" s="439">
        <v>0</v>
      </c>
    </row>
    <row r="14" spans="1:35" s="174" customFormat="1" ht="13.5">
      <c r="B14" s="170" t="s">
        <v>150</v>
      </c>
      <c r="C14" s="307">
        <v>341</v>
      </c>
      <c r="D14" s="307">
        <v>267</v>
      </c>
      <c r="E14" s="307">
        <v>402</v>
      </c>
      <c r="F14" s="307">
        <v>459</v>
      </c>
      <c r="G14" s="307">
        <v>365</v>
      </c>
      <c r="H14" s="307">
        <v>633</v>
      </c>
      <c r="I14" s="307">
        <v>488</v>
      </c>
      <c r="J14" s="307">
        <v>421</v>
      </c>
      <c r="K14" s="307">
        <v>354</v>
      </c>
      <c r="L14" s="307">
        <v>306</v>
      </c>
      <c r="M14" s="307">
        <v>314</v>
      </c>
      <c r="N14" s="307">
        <v>392</v>
      </c>
    </row>
    <row r="15" spans="1:35">
      <c r="B15" s="174" t="s">
        <v>12</v>
      </c>
      <c r="C15" s="359">
        <f t="shared" ref="C15:M15" si="0">SUM(C9:C14)</f>
        <v>5694</v>
      </c>
      <c r="D15" s="359">
        <f t="shared" si="0"/>
        <v>5474</v>
      </c>
      <c r="E15" s="359">
        <f t="shared" si="0"/>
        <v>5957</v>
      </c>
      <c r="F15" s="359">
        <f t="shared" si="0"/>
        <v>6909</v>
      </c>
      <c r="G15" s="359">
        <f t="shared" si="0"/>
        <v>5863</v>
      </c>
      <c r="H15" s="359">
        <f t="shared" si="0"/>
        <v>6051</v>
      </c>
      <c r="I15" s="359">
        <f t="shared" si="0"/>
        <v>6309</v>
      </c>
      <c r="J15" s="359">
        <f t="shared" si="0"/>
        <v>3387</v>
      </c>
      <c r="K15" s="359">
        <f t="shared" si="0"/>
        <v>4008</v>
      </c>
      <c r="L15" s="359">
        <f t="shared" si="0"/>
        <v>3420</v>
      </c>
      <c r="M15" s="359">
        <f t="shared" si="0"/>
        <v>5334</v>
      </c>
      <c r="N15" s="359">
        <f t="shared" ref="N15" si="1">SUM(N9:N14)</f>
        <v>4830</v>
      </c>
    </row>
    <row r="16" spans="1:35">
      <c r="C16" s="293"/>
      <c r="D16" s="293"/>
      <c r="E16" s="293"/>
      <c r="F16" s="293"/>
      <c r="G16" s="293"/>
      <c r="H16" s="293"/>
      <c r="I16" s="293"/>
      <c r="J16" s="293"/>
      <c r="K16" s="293"/>
      <c r="L16" s="293"/>
      <c r="M16" s="439"/>
      <c r="N16" s="439"/>
    </row>
    <row r="17" spans="1:14">
      <c r="B17" s="170" t="s">
        <v>116</v>
      </c>
      <c r="C17" s="293">
        <v>0</v>
      </c>
      <c r="D17" s="293">
        <v>0</v>
      </c>
      <c r="E17" s="293">
        <v>0</v>
      </c>
      <c r="F17" s="293">
        <v>0</v>
      </c>
      <c r="G17" s="293">
        <v>0</v>
      </c>
      <c r="H17" s="293">
        <v>0</v>
      </c>
      <c r="I17" s="293">
        <v>0</v>
      </c>
      <c r="J17" s="293">
        <v>3561</v>
      </c>
      <c r="K17" s="293">
        <v>0</v>
      </c>
      <c r="L17" s="293">
        <v>0</v>
      </c>
      <c r="M17" s="439">
        <v>0</v>
      </c>
      <c r="N17" s="439">
        <v>0</v>
      </c>
    </row>
    <row r="18" spans="1:14" s="174" customFormat="1">
      <c r="B18" s="170" t="s">
        <v>39</v>
      </c>
      <c r="C18" s="293">
        <v>44</v>
      </c>
      <c r="D18" s="293">
        <v>68</v>
      </c>
      <c r="E18" s="293">
        <v>78</v>
      </c>
      <c r="F18" s="293">
        <v>20</v>
      </c>
      <c r="G18" s="293">
        <v>46</v>
      </c>
      <c r="H18" s="293">
        <v>80</v>
      </c>
      <c r="I18" s="293">
        <v>73</v>
      </c>
      <c r="J18" s="293">
        <v>80</v>
      </c>
      <c r="K18" s="293">
        <v>114</v>
      </c>
      <c r="L18" s="293">
        <v>150</v>
      </c>
      <c r="M18" s="439">
        <v>64</v>
      </c>
      <c r="N18" s="439">
        <v>54</v>
      </c>
    </row>
    <row r="19" spans="1:14" s="174" customFormat="1">
      <c r="B19" s="170" t="s">
        <v>14</v>
      </c>
      <c r="C19" s="293">
        <v>152</v>
      </c>
      <c r="D19" s="293">
        <v>162</v>
      </c>
      <c r="E19" s="293">
        <v>162</v>
      </c>
      <c r="F19" s="293">
        <v>157</v>
      </c>
      <c r="G19" s="293">
        <v>158</v>
      </c>
      <c r="H19" s="293">
        <v>179</v>
      </c>
      <c r="I19" s="293">
        <v>200</v>
      </c>
      <c r="J19" s="293">
        <v>189</v>
      </c>
      <c r="K19" s="293">
        <v>246</v>
      </c>
      <c r="L19" s="293">
        <v>260</v>
      </c>
      <c r="M19" s="439">
        <v>258</v>
      </c>
      <c r="N19" s="439">
        <v>258</v>
      </c>
    </row>
    <row r="20" spans="1:14" s="174" customFormat="1">
      <c r="B20" s="170" t="s">
        <v>143</v>
      </c>
      <c r="C20" s="293">
        <v>0</v>
      </c>
      <c r="D20" s="293">
        <v>0</v>
      </c>
      <c r="E20" s="293">
        <v>0</v>
      </c>
      <c r="F20" s="293">
        <v>0</v>
      </c>
      <c r="G20" s="293">
        <v>0</v>
      </c>
      <c r="H20" s="293">
        <v>0</v>
      </c>
      <c r="I20" s="293">
        <v>0</v>
      </c>
      <c r="J20" s="293">
        <v>275</v>
      </c>
      <c r="K20" s="293">
        <v>362</v>
      </c>
      <c r="L20" s="293">
        <v>405</v>
      </c>
      <c r="M20" s="439">
        <v>485</v>
      </c>
      <c r="N20" s="439">
        <v>283</v>
      </c>
    </row>
    <row r="21" spans="1:14" s="174" customFormat="1" ht="13.5">
      <c r="B21" s="170" t="s">
        <v>151</v>
      </c>
      <c r="C21" s="293">
        <v>75</v>
      </c>
      <c r="D21" s="293">
        <v>95</v>
      </c>
      <c r="E21" s="293">
        <v>99</v>
      </c>
      <c r="F21" s="293">
        <v>112</v>
      </c>
      <c r="G21" s="293">
        <v>165</v>
      </c>
      <c r="H21" s="293">
        <v>162</v>
      </c>
      <c r="I21" s="293">
        <v>180</v>
      </c>
      <c r="J21" s="293">
        <v>182</v>
      </c>
      <c r="K21" s="293">
        <v>316</v>
      </c>
      <c r="L21" s="293">
        <v>320</v>
      </c>
      <c r="M21" s="439">
        <v>382</v>
      </c>
      <c r="N21" s="439">
        <v>401</v>
      </c>
    </row>
    <row r="22" spans="1:14" s="174" customFormat="1" ht="13.5">
      <c r="B22" s="170" t="s">
        <v>152</v>
      </c>
      <c r="C22" s="293">
        <v>474</v>
      </c>
      <c r="D22" s="293">
        <v>472</v>
      </c>
      <c r="E22" s="293">
        <v>471</v>
      </c>
      <c r="F22" s="293">
        <v>462</v>
      </c>
      <c r="G22" s="293">
        <v>461</v>
      </c>
      <c r="H22" s="293">
        <v>459</v>
      </c>
      <c r="I22" s="293">
        <v>457</v>
      </c>
      <c r="J22" s="293">
        <v>482</v>
      </c>
      <c r="K22" s="293">
        <v>2484</v>
      </c>
      <c r="L22" s="293">
        <v>2281</v>
      </c>
      <c r="M22" s="439">
        <v>2070</v>
      </c>
      <c r="N22" s="439">
        <v>1858</v>
      </c>
    </row>
    <row r="23" spans="1:14">
      <c r="B23" s="170" t="s">
        <v>8</v>
      </c>
      <c r="C23" s="307">
        <v>7089</v>
      </c>
      <c r="D23" s="307">
        <v>7089</v>
      </c>
      <c r="E23" s="307">
        <v>7088</v>
      </c>
      <c r="F23" s="307">
        <v>7086</v>
      </c>
      <c r="G23" s="307">
        <v>7084</v>
      </c>
      <c r="H23" s="307">
        <v>7084</v>
      </c>
      <c r="I23" s="307">
        <v>7083</v>
      </c>
      <c r="J23" s="307">
        <v>7095</v>
      </c>
      <c r="K23" s="307">
        <v>9772</v>
      </c>
      <c r="L23" s="307">
        <v>9771</v>
      </c>
      <c r="M23" s="307">
        <v>9787</v>
      </c>
      <c r="N23" s="307">
        <v>9768</v>
      </c>
    </row>
    <row r="24" spans="1:14" ht="12.75" thickBot="1">
      <c r="B24" s="174" t="s">
        <v>19</v>
      </c>
      <c r="C24" s="361">
        <f t="shared" ref="C24:J24" si="2">SUM(C15:C23)</f>
        <v>13528</v>
      </c>
      <c r="D24" s="361">
        <f t="shared" si="2"/>
        <v>13360</v>
      </c>
      <c r="E24" s="361">
        <f t="shared" si="2"/>
        <v>13855</v>
      </c>
      <c r="F24" s="361">
        <f t="shared" si="2"/>
        <v>14746</v>
      </c>
      <c r="G24" s="361">
        <f t="shared" si="2"/>
        <v>13777</v>
      </c>
      <c r="H24" s="361">
        <f t="shared" si="2"/>
        <v>14015</v>
      </c>
      <c r="I24" s="361">
        <f t="shared" si="2"/>
        <v>14302</v>
      </c>
      <c r="J24" s="361">
        <f t="shared" si="2"/>
        <v>15251</v>
      </c>
      <c r="K24" s="361">
        <f>SUM(K15:K23)</f>
        <v>17302</v>
      </c>
      <c r="L24" s="361">
        <f>SUM(L15:L23)</f>
        <v>16607</v>
      </c>
      <c r="M24" s="361">
        <f>SUM(M15:M23)</f>
        <v>18380</v>
      </c>
      <c r="N24" s="361">
        <f>SUM(N15:N23)</f>
        <v>17452</v>
      </c>
    </row>
    <row r="25" spans="1:14" ht="12.75" thickTop="1">
      <c r="B25" s="174"/>
      <c r="C25" s="359"/>
      <c r="D25" s="359"/>
      <c r="E25" s="359"/>
      <c r="F25" s="359"/>
      <c r="G25" s="359"/>
      <c r="H25" s="359"/>
      <c r="I25" s="359"/>
      <c r="J25" s="359"/>
      <c r="K25" s="359"/>
      <c r="L25" s="359"/>
      <c r="M25" s="359"/>
      <c r="N25" s="359"/>
    </row>
    <row r="26" spans="1:14">
      <c r="A26" s="174" t="s">
        <v>15</v>
      </c>
      <c r="B26" s="174"/>
      <c r="C26" s="293"/>
      <c r="D26" s="293"/>
      <c r="E26" s="293"/>
      <c r="F26" s="293"/>
      <c r="G26" s="293"/>
      <c r="H26" s="293"/>
      <c r="I26" s="293"/>
      <c r="J26" s="293"/>
      <c r="K26" s="293"/>
      <c r="L26" s="293"/>
      <c r="M26" s="439"/>
      <c r="N26" s="439"/>
    </row>
    <row r="27" spans="1:14">
      <c r="B27" s="174"/>
      <c r="C27" s="293"/>
      <c r="D27" s="293"/>
      <c r="E27" s="293"/>
      <c r="F27" s="293"/>
      <c r="G27" s="293"/>
      <c r="H27" s="293"/>
      <c r="I27" s="293"/>
      <c r="J27" s="293"/>
      <c r="K27" s="293"/>
      <c r="L27" s="293"/>
      <c r="M27" s="439"/>
      <c r="N27" s="439"/>
    </row>
    <row r="28" spans="1:14">
      <c r="B28" s="170" t="s">
        <v>16</v>
      </c>
      <c r="C28" s="293"/>
      <c r="D28" s="293"/>
      <c r="E28" s="293"/>
      <c r="F28" s="293"/>
      <c r="G28" s="293"/>
      <c r="H28" s="293"/>
      <c r="I28" s="293"/>
      <c r="J28" s="293"/>
      <c r="K28" s="293"/>
      <c r="L28" s="293"/>
      <c r="M28" s="439"/>
      <c r="N28" s="439"/>
    </row>
    <row r="29" spans="1:14">
      <c r="B29" s="170" t="s">
        <v>40</v>
      </c>
      <c r="C29" s="269">
        <v>166</v>
      </c>
      <c r="D29" s="269">
        <v>167</v>
      </c>
      <c r="E29" s="269">
        <v>266</v>
      </c>
      <c r="F29" s="269">
        <v>325</v>
      </c>
      <c r="G29" s="269">
        <v>123</v>
      </c>
      <c r="H29" s="269">
        <v>198</v>
      </c>
      <c r="I29" s="269">
        <v>309</v>
      </c>
      <c r="J29" s="269">
        <v>284</v>
      </c>
      <c r="K29" s="269">
        <v>150</v>
      </c>
      <c r="L29" s="269">
        <v>176</v>
      </c>
      <c r="M29" s="269">
        <v>211</v>
      </c>
      <c r="N29" s="269">
        <v>222</v>
      </c>
    </row>
    <row r="30" spans="1:14" s="174" customFormat="1">
      <c r="B30" s="170" t="s">
        <v>41</v>
      </c>
      <c r="C30" s="293">
        <v>1092</v>
      </c>
      <c r="D30" s="293">
        <v>769</v>
      </c>
      <c r="E30" s="293">
        <v>1305</v>
      </c>
      <c r="F30" s="293">
        <v>1797</v>
      </c>
      <c r="G30" s="293">
        <v>1161</v>
      </c>
      <c r="H30" s="293">
        <v>837</v>
      </c>
      <c r="I30" s="293">
        <v>907</v>
      </c>
      <c r="J30" s="293">
        <v>1702</v>
      </c>
      <c r="K30" s="293">
        <v>1207</v>
      </c>
      <c r="L30" s="293">
        <v>1238</v>
      </c>
      <c r="M30" s="439">
        <v>1320</v>
      </c>
      <c r="N30" s="439">
        <v>1628</v>
      </c>
    </row>
    <row r="31" spans="1:14" s="174" customFormat="1">
      <c r="B31" s="170" t="s">
        <v>42</v>
      </c>
      <c r="C31" s="293">
        <v>635</v>
      </c>
      <c r="D31" s="293">
        <v>507</v>
      </c>
      <c r="E31" s="293">
        <v>541</v>
      </c>
      <c r="F31" s="293">
        <v>592</v>
      </c>
      <c r="G31" s="293">
        <v>615</v>
      </c>
      <c r="H31" s="293">
        <v>510</v>
      </c>
      <c r="I31" s="293">
        <v>394</v>
      </c>
      <c r="J31" s="293">
        <v>625</v>
      </c>
      <c r="K31" s="293">
        <v>901</v>
      </c>
      <c r="L31" s="293">
        <v>721</v>
      </c>
      <c r="M31" s="439">
        <v>689</v>
      </c>
      <c r="N31" s="439">
        <v>806</v>
      </c>
    </row>
    <row r="32" spans="1:14" s="174" customFormat="1">
      <c r="B32" s="170" t="s">
        <v>250</v>
      </c>
      <c r="C32" s="307">
        <v>0</v>
      </c>
      <c r="D32" s="307">
        <v>0</v>
      </c>
      <c r="E32" s="307">
        <v>0</v>
      </c>
      <c r="F32" s="307">
        <v>0</v>
      </c>
      <c r="G32" s="307">
        <v>0</v>
      </c>
      <c r="H32" s="307">
        <v>0</v>
      </c>
      <c r="I32" s="307">
        <v>0</v>
      </c>
      <c r="J32" s="307">
        <v>0</v>
      </c>
      <c r="K32" s="307">
        <v>64</v>
      </c>
      <c r="L32" s="307">
        <v>56</v>
      </c>
      <c r="M32" s="307">
        <v>1481</v>
      </c>
      <c r="N32" s="307">
        <v>0</v>
      </c>
    </row>
    <row r="33" spans="2:14">
      <c r="B33" s="174" t="s">
        <v>20</v>
      </c>
      <c r="C33" s="359">
        <f t="shared" ref="C33:D33" si="3">SUM(C29:C32)</f>
        <v>1893</v>
      </c>
      <c r="D33" s="359">
        <f t="shared" si="3"/>
        <v>1443</v>
      </c>
      <c r="E33" s="359">
        <f t="shared" ref="E33:F33" si="4">SUM(E29:E32)</f>
        <v>2112</v>
      </c>
      <c r="F33" s="359">
        <f t="shared" si="4"/>
        <v>2714</v>
      </c>
      <c r="G33" s="359">
        <f t="shared" ref="G33:H33" si="5">SUM(G29:G32)</f>
        <v>1899</v>
      </c>
      <c r="H33" s="359">
        <f t="shared" si="5"/>
        <v>1545</v>
      </c>
      <c r="I33" s="359">
        <f t="shared" ref="I33:N33" si="6">SUM(I29:I32)</f>
        <v>1610</v>
      </c>
      <c r="J33" s="359">
        <f t="shared" si="6"/>
        <v>2611</v>
      </c>
      <c r="K33" s="359">
        <f t="shared" si="6"/>
        <v>2322</v>
      </c>
      <c r="L33" s="359">
        <f t="shared" si="6"/>
        <v>2191</v>
      </c>
      <c r="M33" s="359">
        <f t="shared" si="6"/>
        <v>3701</v>
      </c>
      <c r="N33" s="359">
        <f t="shared" si="6"/>
        <v>2656</v>
      </c>
    </row>
    <row r="34" spans="2:14">
      <c r="C34" s="293"/>
      <c r="D34" s="293"/>
      <c r="E34" s="293"/>
      <c r="F34" s="293"/>
      <c r="G34" s="293"/>
      <c r="H34" s="293"/>
      <c r="I34" s="293"/>
      <c r="J34" s="293"/>
      <c r="K34" s="293"/>
      <c r="L34" s="293"/>
      <c r="M34" s="439"/>
      <c r="N34" s="439"/>
    </row>
    <row r="35" spans="2:14">
      <c r="B35" s="170" t="s">
        <v>117</v>
      </c>
      <c r="C35" s="293">
        <v>4320</v>
      </c>
      <c r="D35" s="293">
        <v>4321</v>
      </c>
      <c r="E35" s="293">
        <v>4322</v>
      </c>
      <c r="F35" s="293">
        <v>4324</v>
      </c>
      <c r="G35" s="293">
        <v>4075</v>
      </c>
      <c r="H35" s="293">
        <v>4077</v>
      </c>
      <c r="I35" s="293">
        <v>4078</v>
      </c>
      <c r="J35" s="293">
        <v>4079</v>
      </c>
      <c r="K35" s="293">
        <v>5777</v>
      </c>
      <c r="L35" s="293">
        <v>4977</v>
      </c>
      <c r="M35" s="439">
        <v>4881</v>
      </c>
      <c r="N35" s="439">
        <v>4887</v>
      </c>
    </row>
    <row r="36" spans="2:14" s="174" customFormat="1">
      <c r="B36" s="170" t="s">
        <v>143</v>
      </c>
      <c r="C36" s="293">
        <v>86</v>
      </c>
      <c r="D36" s="293">
        <v>82</v>
      </c>
      <c r="E36" s="293">
        <v>82</v>
      </c>
      <c r="F36" s="293">
        <v>114</v>
      </c>
      <c r="G36" s="293">
        <v>124</v>
      </c>
      <c r="H36" s="293">
        <v>126</v>
      </c>
      <c r="I36" s="293">
        <v>110</v>
      </c>
      <c r="J36" s="293">
        <v>10</v>
      </c>
      <c r="K36" s="293">
        <v>57</v>
      </c>
      <c r="L36" s="293">
        <v>50</v>
      </c>
      <c r="M36" s="439">
        <v>43</v>
      </c>
      <c r="N36" s="439">
        <v>44</v>
      </c>
    </row>
    <row r="37" spans="2:14">
      <c r="B37" s="170" t="s">
        <v>10</v>
      </c>
      <c r="C37" s="307">
        <v>305</v>
      </c>
      <c r="D37" s="307">
        <v>343</v>
      </c>
      <c r="E37" s="307">
        <v>347</v>
      </c>
      <c r="F37" s="307">
        <v>361</v>
      </c>
      <c r="G37" s="307">
        <v>441</v>
      </c>
      <c r="H37" s="307">
        <v>466</v>
      </c>
      <c r="I37" s="307">
        <v>515</v>
      </c>
      <c r="J37" s="307">
        <v>483</v>
      </c>
      <c r="K37" s="307">
        <v>798</v>
      </c>
      <c r="L37" s="307">
        <v>835</v>
      </c>
      <c r="M37" s="307">
        <v>937</v>
      </c>
      <c r="N37" s="307">
        <v>746</v>
      </c>
    </row>
    <row r="38" spans="2:14">
      <c r="B38" s="174" t="s">
        <v>17</v>
      </c>
      <c r="C38" s="359">
        <f t="shared" ref="C38:D38" si="7">SUM(C33:C37)</f>
        <v>6604</v>
      </c>
      <c r="D38" s="359">
        <f t="shared" si="7"/>
        <v>6189</v>
      </c>
      <c r="E38" s="359">
        <f t="shared" ref="E38:F38" si="8">SUM(E33:E37)</f>
        <v>6863</v>
      </c>
      <c r="F38" s="359">
        <f t="shared" si="8"/>
        <v>7513</v>
      </c>
      <c r="G38" s="359">
        <f t="shared" ref="G38:H38" si="9">SUM(G33:G37)</f>
        <v>6539</v>
      </c>
      <c r="H38" s="359">
        <f t="shared" si="9"/>
        <v>6214</v>
      </c>
      <c r="I38" s="359">
        <f t="shared" ref="I38:J38" si="10">SUM(I33:I37)</f>
        <v>6313</v>
      </c>
      <c r="J38" s="359">
        <f t="shared" si="10"/>
        <v>7183</v>
      </c>
      <c r="K38" s="359">
        <f t="shared" ref="K38:L38" si="11">SUM(K33:K37)</f>
        <v>8954</v>
      </c>
      <c r="L38" s="359">
        <f t="shared" si="11"/>
        <v>8053</v>
      </c>
      <c r="M38" s="359">
        <f t="shared" ref="M38:N38" si="12">SUM(M33:M37)</f>
        <v>9562</v>
      </c>
      <c r="N38" s="359">
        <f t="shared" si="12"/>
        <v>8333</v>
      </c>
    </row>
    <row r="39" spans="2:14">
      <c r="C39" s="293"/>
      <c r="D39" s="293"/>
      <c r="E39" s="293"/>
      <c r="F39" s="293"/>
      <c r="G39" s="293"/>
      <c r="H39" s="293"/>
      <c r="I39" s="293"/>
      <c r="J39" s="293"/>
      <c r="K39" s="293"/>
      <c r="L39" s="293"/>
      <c r="M39" s="439"/>
      <c r="N39" s="439"/>
    </row>
    <row r="40" spans="2:14">
      <c r="B40" s="170" t="s">
        <v>18</v>
      </c>
      <c r="C40" s="293">
        <v>0</v>
      </c>
      <c r="D40" s="293">
        <v>0</v>
      </c>
      <c r="E40" s="293">
        <v>0</v>
      </c>
      <c r="F40" s="293">
        <v>0</v>
      </c>
      <c r="G40" s="293">
        <v>0</v>
      </c>
      <c r="H40" s="293">
        <v>0</v>
      </c>
      <c r="I40" s="293">
        <v>0</v>
      </c>
      <c r="J40" s="293">
        <v>0</v>
      </c>
      <c r="K40" s="293">
        <v>0</v>
      </c>
      <c r="L40" s="293">
        <v>0</v>
      </c>
      <c r="M40" s="439">
        <v>0</v>
      </c>
      <c r="N40" s="439">
        <v>0</v>
      </c>
    </row>
    <row r="41" spans="2:14" ht="13.5">
      <c r="B41" s="170" t="s">
        <v>265</v>
      </c>
      <c r="C41" s="293">
        <v>9812</v>
      </c>
      <c r="D41" s="293">
        <v>9853</v>
      </c>
      <c r="E41" s="293">
        <v>9900</v>
      </c>
      <c r="F41" s="293">
        <v>9924</v>
      </c>
      <c r="G41" s="293">
        <v>9968</v>
      </c>
      <c r="H41" s="293">
        <v>10163</v>
      </c>
      <c r="I41" s="293">
        <v>10209</v>
      </c>
      <c r="J41" s="293">
        <v>10242</v>
      </c>
      <c r="K41" s="439">
        <f>10343-27</f>
        <v>10316</v>
      </c>
      <c r="L41" s="439">
        <f>10425-51</f>
        <v>10374</v>
      </c>
      <c r="M41" s="439">
        <v>10427</v>
      </c>
      <c r="N41" s="439">
        <v>10442</v>
      </c>
    </row>
    <row r="42" spans="2:14">
      <c r="B42" s="170" t="s">
        <v>43</v>
      </c>
      <c r="C42" s="293">
        <v>-5783</v>
      </c>
      <c r="D42" s="293">
        <v>-5762</v>
      </c>
      <c r="E42" s="293">
        <v>-5764</v>
      </c>
      <c r="F42" s="293">
        <v>-5762</v>
      </c>
      <c r="G42" s="293">
        <v>-5709</v>
      </c>
      <c r="H42" s="293">
        <v>-5627</v>
      </c>
      <c r="I42" s="293">
        <v>-5613</v>
      </c>
      <c r="J42" s="293">
        <v>-5637</v>
      </c>
      <c r="K42" s="293">
        <v>-5591</v>
      </c>
      <c r="L42" s="293">
        <v>-5588</v>
      </c>
      <c r="M42" s="439">
        <v>-5572</v>
      </c>
      <c r="N42" s="439">
        <v>-5563</v>
      </c>
    </row>
    <row r="43" spans="2:14" ht="13.5">
      <c r="B43" s="170" t="s">
        <v>266</v>
      </c>
      <c r="C43" s="293">
        <v>2832</v>
      </c>
      <c r="D43" s="293">
        <v>3036</v>
      </c>
      <c r="E43" s="293">
        <v>3013</v>
      </c>
      <c r="F43" s="293">
        <v>3374</v>
      </c>
      <c r="G43" s="293">
        <v>3598</v>
      </c>
      <c r="H43" s="293">
        <v>3810</v>
      </c>
      <c r="I43" s="293">
        <v>3937</v>
      </c>
      <c r="J43" s="293">
        <v>4096</v>
      </c>
      <c r="K43" s="439">
        <f>4239+27</f>
        <v>4266</v>
      </c>
      <c r="L43" s="439">
        <f>4366+51</f>
        <v>4417</v>
      </c>
      <c r="M43" s="439">
        <v>4616</v>
      </c>
      <c r="N43" s="439">
        <v>4869</v>
      </c>
    </row>
    <row r="44" spans="2:14">
      <c r="B44" s="170" t="s">
        <v>94</v>
      </c>
      <c r="C44" s="293">
        <v>63</v>
      </c>
      <c r="D44" s="293">
        <v>44</v>
      </c>
      <c r="E44" s="293">
        <v>-157</v>
      </c>
      <c r="F44" s="293">
        <v>-303</v>
      </c>
      <c r="G44" s="293">
        <v>-619</v>
      </c>
      <c r="H44" s="293">
        <v>-545</v>
      </c>
      <c r="I44" s="293">
        <v>-544</v>
      </c>
      <c r="J44" s="293">
        <v>-633</v>
      </c>
      <c r="K44" s="293">
        <v>-643</v>
      </c>
      <c r="L44" s="293">
        <v>-649</v>
      </c>
      <c r="M44" s="439">
        <v>-653</v>
      </c>
      <c r="N44" s="439">
        <v>-629</v>
      </c>
    </row>
    <row r="45" spans="2:14">
      <c r="B45" s="174" t="s">
        <v>21</v>
      </c>
      <c r="C45" s="360">
        <f t="shared" ref="C45:D45" si="13">SUM(C40:C44)</f>
        <v>6924</v>
      </c>
      <c r="D45" s="360">
        <f t="shared" si="13"/>
        <v>7171</v>
      </c>
      <c r="E45" s="360">
        <f t="shared" ref="E45:F45" si="14">SUM(E40:E44)</f>
        <v>6992</v>
      </c>
      <c r="F45" s="360">
        <f t="shared" si="14"/>
        <v>7233</v>
      </c>
      <c r="G45" s="360">
        <f t="shared" ref="G45:H45" si="15">SUM(G40:G44)</f>
        <v>7238</v>
      </c>
      <c r="H45" s="360">
        <f t="shared" si="15"/>
        <v>7801</v>
      </c>
      <c r="I45" s="360">
        <f t="shared" ref="I45:N45" si="16">SUM(I40:I44)</f>
        <v>7989</v>
      </c>
      <c r="J45" s="360">
        <f t="shared" si="16"/>
        <v>8068</v>
      </c>
      <c r="K45" s="360">
        <f t="shared" si="16"/>
        <v>8348</v>
      </c>
      <c r="L45" s="360">
        <f t="shared" si="16"/>
        <v>8554</v>
      </c>
      <c r="M45" s="360">
        <f t="shared" si="16"/>
        <v>8818</v>
      </c>
      <c r="N45" s="360">
        <f t="shared" si="16"/>
        <v>9119</v>
      </c>
    </row>
    <row r="46" spans="2:14">
      <c r="B46" s="174"/>
      <c r="C46" s="360"/>
      <c r="D46" s="360"/>
      <c r="E46" s="360"/>
      <c r="F46" s="360"/>
      <c r="G46" s="360"/>
      <c r="H46" s="360"/>
      <c r="I46" s="360"/>
      <c r="J46" s="360"/>
      <c r="K46" s="360"/>
      <c r="L46" s="360"/>
      <c r="M46" s="360"/>
      <c r="N46" s="360"/>
    </row>
    <row r="47" spans="2:14" ht="12.75" thickBot="1">
      <c r="B47" s="174" t="s">
        <v>22</v>
      </c>
      <c r="C47" s="361">
        <f t="shared" ref="C47:D47" si="17">C38+C45</f>
        <v>13528</v>
      </c>
      <c r="D47" s="361">
        <f t="shared" si="17"/>
        <v>13360</v>
      </c>
      <c r="E47" s="361">
        <f t="shared" ref="E47:F47" si="18">E38+E45</f>
        <v>13855</v>
      </c>
      <c r="F47" s="361">
        <f t="shared" si="18"/>
        <v>14746</v>
      </c>
      <c r="G47" s="361">
        <f t="shared" ref="G47:H47" si="19">G38+G45</f>
        <v>13777</v>
      </c>
      <c r="H47" s="361">
        <f t="shared" si="19"/>
        <v>14015</v>
      </c>
      <c r="I47" s="361">
        <f t="shared" ref="I47:J47" si="20">I38+I45</f>
        <v>14302</v>
      </c>
      <c r="J47" s="361">
        <f t="shared" si="20"/>
        <v>15251</v>
      </c>
      <c r="K47" s="361">
        <f t="shared" ref="K47:L47" si="21">K38+K45</f>
        <v>17302</v>
      </c>
      <c r="L47" s="361">
        <f t="shared" si="21"/>
        <v>16607</v>
      </c>
      <c r="M47" s="361">
        <f t="shared" ref="M47:N47" si="22">M38+M45</f>
        <v>18380</v>
      </c>
      <c r="N47" s="361">
        <f t="shared" si="22"/>
        <v>17452</v>
      </c>
    </row>
    <row r="48" spans="2:14" ht="12.75" thickTop="1">
      <c r="C48" s="259"/>
      <c r="D48" s="259"/>
      <c r="E48" s="259"/>
      <c r="F48" s="259"/>
      <c r="G48" s="259"/>
      <c r="H48" s="259"/>
      <c r="I48" s="259"/>
      <c r="J48" s="259"/>
      <c r="K48" s="259"/>
      <c r="L48" s="259"/>
      <c r="M48" s="259"/>
      <c r="N48" s="259"/>
    </row>
    <row r="50" spans="1:14" ht="13.5">
      <c r="A50" s="263">
        <v>1</v>
      </c>
      <c r="B50" s="470" t="s">
        <v>225</v>
      </c>
    </row>
    <row r="51" spans="1:14">
      <c r="B51" s="470" t="s">
        <v>226</v>
      </c>
    </row>
    <row r="52" spans="1:14">
      <c r="B52" s="470" t="s">
        <v>227</v>
      </c>
    </row>
    <row r="53" spans="1:14" ht="13.5">
      <c r="A53" s="263">
        <v>2</v>
      </c>
      <c r="B53" s="170" t="s">
        <v>154</v>
      </c>
    </row>
    <row r="54" spans="1:14" ht="13.5">
      <c r="A54" s="263">
        <v>3</v>
      </c>
      <c r="B54" s="170" t="s">
        <v>155</v>
      </c>
    </row>
    <row r="55" spans="1:14" ht="13.5">
      <c r="A55" s="263">
        <v>4</v>
      </c>
      <c r="B55" s="170" t="s">
        <v>156</v>
      </c>
    </row>
    <row r="56" spans="1:14" ht="48.6" customHeight="1">
      <c r="A56" s="581">
        <v>5</v>
      </c>
      <c r="B56" s="700" t="s">
        <v>343</v>
      </c>
      <c r="C56" s="700"/>
      <c r="D56" s="700"/>
      <c r="E56" s="700"/>
      <c r="F56" s="700"/>
      <c r="G56" s="700"/>
      <c r="H56" s="700"/>
      <c r="I56" s="700"/>
      <c r="J56" s="700"/>
      <c r="K56" s="700"/>
      <c r="L56" s="700"/>
      <c r="M56" s="700"/>
      <c r="N56" s="663"/>
    </row>
    <row r="58" spans="1:14">
      <c r="C58" s="269"/>
      <c r="D58" s="269"/>
      <c r="E58" s="269"/>
      <c r="F58" s="269"/>
      <c r="G58" s="269"/>
      <c r="H58" s="269"/>
      <c r="I58" s="269"/>
      <c r="J58" s="269"/>
      <c r="K58" s="269"/>
      <c r="L58" s="269"/>
    </row>
    <row r="59" spans="1:14">
      <c r="C59" s="439"/>
      <c r="D59" s="439"/>
      <c r="E59" s="439"/>
      <c r="F59" s="439"/>
      <c r="G59" s="439"/>
      <c r="H59" s="439"/>
      <c r="I59" s="439"/>
      <c r="J59" s="439"/>
      <c r="K59" s="439"/>
      <c r="L59" s="439"/>
    </row>
    <row r="60" spans="1:14">
      <c r="C60" s="439"/>
      <c r="D60" s="439"/>
      <c r="E60" s="439"/>
      <c r="F60" s="439"/>
      <c r="G60" s="439"/>
      <c r="H60" s="439"/>
      <c r="I60" s="439"/>
      <c r="J60" s="439"/>
      <c r="K60" s="439"/>
      <c r="L60" s="439"/>
    </row>
    <row r="61" spans="1:14">
      <c r="C61" s="439"/>
      <c r="D61" s="439"/>
      <c r="E61" s="439"/>
      <c r="F61" s="439"/>
      <c r="G61" s="439"/>
      <c r="H61" s="439"/>
      <c r="I61" s="439"/>
      <c r="J61" s="439"/>
      <c r="K61" s="439"/>
      <c r="L61" s="439"/>
    </row>
    <row r="62" spans="1:14">
      <c r="C62" s="439"/>
      <c r="D62" s="439"/>
      <c r="E62" s="439"/>
      <c r="F62" s="439"/>
      <c r="G62" s="439"/>
      <c r="H62" s="439"/>
      <c r="I62" s="439"/>
      <c r="J62" s="439"/>
      <c r="K62" s="439"/>
      <c r="L62" s="439"/>
    </row>
    <row r="63" spans="1:14">
      <c r="C63" s="439"/>
      <c r="D63" s="439"/>
      <c r="E63" s="439"/>
      <c r="F63" s="439"/>
      <c r="G63" s="439"/>
      <c r="H63" s="439"/>
      <c r="I63" s="439"/>
      <c r="J63" s="439"/>
      <c r="K63" s="439"/>
      <c r="L63" s="439"/>
    </row>
    <row r="64" spans="1:14">
      <c r="C64" s="439"/>
      <c r="D64" s="439"/>
      <c r="E64" s="439"/>
      <c r="F64" s="439"/>
      <c r="G64" s="439"/>
      <c r="H64" s="439"/>
      <c r="I64" s="439"/>
      <c r="J64" s="439"/>
      <c r="K64" s="439"/>
      <c r="L64" s="439"/>
    </row>
    <row r="65" spans="3:12">
      <c r="C65" s="359"/>
      <c r="D65" s="359"/>
      <c r="E65" s="359"/>
      <c r="F65" s="359"/>
      <c r="G65" s="359"/>
      <c r="H65" s="359"/>
      <c r="I65" s="359"/>
      <c r="J65" s="359"/>
      <c r="K65" s="359"/>
      <c r="L65" s="359"/>
    </row>
    <row r="66" spans="3:12">
      <c r="C66" s="439"/>
      <c r="D66" s="439"/>
      <c r="E66" s="439"/>
      <c r="F66" s="439"/>
      <c r="G66" s="439"/>
      <c r="H66" s="439"/>
      <c r="I66" s="439"/>
      <c r="J66" s="439"/>
      <c r="K66" s="439"/>
      <c r="L66" s="439"/>
    </row>
    <row r="67" spans="3:12">
      <c r="C67" s="439"/>
      <c r="D67" s="439"/>
      <c r="E67" s="439"/>
      <c r="F67" s="439"/>
      <c r="G67" s="439"/>
      <c r="H67" s="439"/>
      <c r="I67" s="439"/>
      <c r="J67" s="439"/>
      <c r="K67" s="439"/>
      <c r="L67" s="439"/>
    </row>
    <row r="68" spans="3:12">
      <c r="C68" s="439"/>
      <c r="D68" s="439"/>
      <c r="E68" s="439"/>
      <c r="F68" s="439"/>
      <c r="G68" s="439"/>
      <c r="H68" s="439"/>
      <c r="I68" s="439"/>
      <c r="J68" s="439"/>
      <c r="K68" s="439"/>
      <c r="L68" s="439"/>
    </row>
    <row r="69" spans="3:12">
      <c r="C69" s="439"/>
      <c r="D69" s="439"/>
      <c r="E69" s="439"/>
      <c r="F69" s="439"/>
      <c r="G69" s="439"/>
      <c r="H69" s="439"/>
      <c r="I69" s="439"/>
      <c r="J69" s="439"/>
      <c r="K69" s="439"/>
      <c r="L69" s="439"/>
    </row>
    <row r="70" spans="3:12">
      <c r="C70" s="439"/>
      <c r="D70" s="439"/>
      <c r="E70" s="439"/>
      <c r="F70" s="439"/>
      <c r="G70" s="439"/>
      <c r="H70" s="439"/>
      <c r="I70" s="439"/>
      <c r="J70" s="439"/>
      <c r="K70" s="439"/>
      <c r="L70" s="439"/>
    </row>
    <row r="71" spans="3:12">
      <c r="C71" s="439"/>
      <c r="D71" s="439"/>
      <c r="E71" s="439"/>
      <c r="F71" s="439"/>
      <c r="G71" s="439"/>
      <c r="H71" s="439"/>
      <c r="I71" s="439"/>
      <c r="J71" s="439"/>
      <c r="K71" s="439"/>
      <c r="L71" s="439"/>
    </row>
    <row r="72" spans="3:12">
      <c r="C72" s="439"/>
      <c r="D72" s="439"/>
      <c r="E72" s="439"/>
      <c r="F72" s="439"/>
      <c r="G72" s="439"/>
      <c r="H72" s="439"/>
      <c r="I72" s="439"/>
      <c r="J72" s="439"/>
      <c r="K72" s="439"/>
      <c r="L72" s="439"/>
    </row>
    <row r="73" spans="3:12">
      <c r="C73" s="439"/>
      <c r="D73" s="439"/>
      <c r="E73" s="439"/>
      <c r="F73" s="439"/>
      <c r="G73" s="439"/>
      <c r="H73" s="439"/>
      <c r="I73" s="439"/>
      <c r="J73" s="439"/>
      <c r="K73" s="439"/>
      <c r="L73" s="439"/>
    </row>
    <row r="74" spans="3:12">
      <c r="C74" s="580"/>
      <c r="D74" s="580"/>
      <c r="E74" s="580"/>
      <c r="F74" s="580"/>
      <c r="G74" s="580"/>
      <c r="H74" s="580"/>
      <c r="I74" s="580"/>
      <c r="J74" s="580"/>
      <c r="K74" s="580"/>
      <c r="L74" s="580"/>
    </row>
    <row r="75" spans="3:12">
      <c r="C75" s="359"/>
      <c r="D75" s="359"/>
      <c r="E75" s="359"/>
      <c r="F75" s="359"/>
      <c r="G75" s="359"/>
      <c r="H75" s="359"/>
      <c r="I75" s="359"/>
      <c r="J75" s="359"/>
      <c r="K75" s="359"/>
      <c r="L75" s="359"/>
    </row>
    <row r="76" spans="3:12">
      <c r="C76" s="439"/>
      <c r="D76" s="439"/>
      <c r="E76" s="439"/>
      <c r="F76" s="439"/>
      <c r="G76" s="439"/>
      <c r="H76" s="439"/>
      <c r="I76" s="439"/>
      <c r="J76" s="439"/>
      <c r="K76" s="439"/>
      <c r="L76" s="439"/>
    </row>
    <row r="77" spans="3:12">
      <c r="C77" s="439"/>
      <c r="D77" s="439"/>
      <c r="E77" s="439"/>
      <c r="F77" s="439"/>
      <c r="G77" s="439"/>
      <c r="H77" s="439"/>
      <c r="I77" s="439"/>
      <c r="J77" s="439"/>
      <c r="K77" s="439"/>
      <c r="L77" s="439"/>
    </row>
    <row r="78" spans="3:12">
      <c r="C78" s="439"/>
      <c r="D78" s="439"/>
      <c r="E78" s="439"/>
      <c r="F78" s="439"/>
      <c r="G78" s="439"/>
      <c r="H78" s="439"/>
      <c r="I78" s="439"/>
      <c r="J78" s="439"/>
      <c r="K78" s="439"/>
      <c r="L78" s="439"/>
    </row>
    <row r="79" spans="3:12">
      <c r="C79" s="269"/>
      <c r="D79" s="269"/>
      <c r="E79" s="269"/>
      <c r="F79" s="269"/>
      <c r="G79" s="269"/>
      <c r="H79" s="269"/>
      <c r="I79" s="269"/>
      <c r="J79" s="269"/>
      <c r="K79" s="269"/>
      <c r="L79" s="269"/>
    </row>
    <row r="80" spans="3:12">
      <c r="C80" s="439"/>
      <c r="D80" s="439"/>
      <c r="E80" s="439"/>
      <c r="F80" s="439"/>
      <c r="G80" s="439"/>
      <c r="H80" s="439"/>
      <c r="I80" s="439"/>
      <c r="J80" s="439"/>
      <c r="K80" s="439"/>
      <c r="L80" s="439"/>
    </row>
    <row r="81" spans="3:12">
      <c r="C81" s="439"/>
      <c r="D81" s="439"/>
      <c r="E81" s="439"/>
      <c r="F81" s="439"/>
      <c r="G81" s="439"/>
      <c r="H81" s="439"/>
      <c r="I81" s="439"/>
      <c r="J81" s="439"/>
      <c r="K81" s="439"/>
      <c r="L81" s="439"/>
    </row>
    <row r="82" spans="3:12">
      <c r="C82" s="439"/>
      <c r="D82" s="439"/>
      <c r="E82" s="439"/>
      <c r="F82" s="439"/>
      <c r="G82" s="439"/>
      <c r="H82" s="439"/>
      <c r="I82" s="439"/>
      <c r="J82" s="439"/>
      <c r="K82" s="439"/>
      <c r="L82" s="439"/>
    </row>
    <row r="83" spans="3:12">
      <c r="C83" s="359"/>
      <c r="D83" s="359"/>
      <c r="E83" s="359"/>
      <c r="F83" s="359"/>
      <c r="G83" s="359"/>
      <c r="H83" s="359"/>
      <c r="I83" s="359"/>
      <c r="J83" s="359"/>
      <c r="K83" s="359"/>
      <c r="L83" s="359"/>
    </row>
    <row r="84" spans="3:12">
      <c r="C84" s="439"/>
      <c r="D84" s="439"/>
      <c r="E84" s="439"/>
      <c r="F84" s="439"/>
      <c r="G84" s="439"/>
      <c r="H84" s="439"/>
      <c r="I84" s="439"/>
      <c r="J84" s="439"/>
      <c r="K84" s="439"/>
      <c r="L84" s="439"/>
    </row>
    <row r="85" spans="3:12">
      <c r="C85" s="439"/>
      <c r="D85" s="439"/>
      <c r="E85" s="439"/>
      <c r="F85" s="439"/>
      <c r="G85" s="439"/>
      <c r="H85" s="439"/>
      <c r="I85" s="439"/>
      <c r="J85" s="439"/>
      <c r="K85" s="439"/>
      <c r="L85" s="439"/>
    </row>
    <row r="86" spans="3:12">
      <c r="C86" s="439"/>
      <c r="D86" s="439"/>
      <c r="E86" s="439"/>
      <c r="F86" s="439"/>
      <c r="G86" s="439"/>
      <c r="H86" s="439"/>
      <c r="I86" s="439"/>
      <c r="J86" s="439"/>
      <c r="K86" s="439"/>
      <c r="L86" s="439"/>
    </row>
    <row r="87" spans="3:12">
      <c r="C87" s="439"/>
      <c r="D87" s="439"/>
      <c r="E87" s="439"/>
      <c r="F87" s="439"/>
      <c r="G87" s="439"/>
      <c r="H87" s="439"/>
      <c r="I87" s="439"/>
      <c r="J87" s="439"/>
      <c r="K87" s="439"/>
      <c r="L87" s="439"/>
    </row>
    <row r="88" spans="3:12">
      <c r="C88" s="359"/>
      <c r="D88" s="359"/>
      <c r="E88" s="359"/>
      <c r="F88" s="359"/>
      <c r="G88" s="359"/>
      <c r="H88" s="359"/>
      <c r="I88" s="359"/>
      <c r="J88" s="359"/>
      <c r="K88" s="359"/>
      <c r="L88" s="359"/>
    </row>
    <row r="89" spans="3:12">
      <c r="C89" s="439"/>
      <c r="D89" s="439"/>
      <c r="E89" s="439"/>
      <c r="F89" s="439"/>
      <c r="G89" s="439"/>
      <c r="H89" s="439"/>
      <c r="I89" s="439"/>
      <c r="J89" s="439"/>
      <c r="K89" s="439"/>
      <c r="L89" s="439"/>
    </row>
    <row r="90" spans="3:12">
      <c r="C90" s="439"/>
      <c r="D90" s="439"/>
      <c r="E90" s="439"/>
      <c r="F90" s="439"/>
      <c r="G90" s="439"/>
      <c r="H90" s="439"/>
      <c r="I90" s="439"/>
      <c r="J90" s="439"/>
      <c r="K90" s="439"/>
      <c r="L90" s="439"/>
    </row>
    <row r="91" spans="3:12">
      <c r="C91" s="439"/>
      <c r="D91" s="439"/>
      <c r="E91" s="439"/>
      <c r="F91" s="439"/>
      <c r="G91" s="439"/>
      <c r="H91" s="439"/>
      <c r="I91" s="439"/>
      <c r="J91" s="439"/>
      <c r="K91" s="439"/>
      <c r="L91" s="439"/>
    </row>
    <row r="92" spans="3:12">
      <c r="C92" s="439"/>
      <c r="D92" s="439"/>
      <c r="E92" s="439"/>
      <c r="F92" s="439"/>
      <c r="G92" s="439"/>
      <c r="H92" s="439"/>
      <c r="I92" s="439"/>
      <c r="J92" s="439"/>
      <c r="K92" s="439"/>
      <c r="L92" s="439"/>
    </row>
    <row r="93" spans="3:12">
      <c r="C93" s="439"/>
      <c r="D93" s="439"/>
      <c r="E93" s="439"/>
      <c r="F93" s="439"/>
      <c r="G93" s="439"/>
      <c r="H93" s="439"/>
      <c r="I93" s="439"/>
      <c r="J93" s="439"/>
      <c r="K93" s="439"/>
      <c r="L93" s="439"/>
    </row>
    <row r="94" spans="3:12">
      <c r="C94" s="439"/>
      <c r="D94" s="439"/>
      <c r="E94" s="439"/>
      <c r="F94" s="439"/>
      <c r="G94" s="439"/>
      <c r="H94" s="439"/>
      <c r="I94" s="439"/>
      <c r="J94" s="439"/>
      <c r="K94" s="439"/>
      <c r="L94" s="439"/>
    </row>
    <row r="95" spans="3:12">
      <c r="C95" s="359"/>
      <c r="D95" s="359"/>
      <c r="E95" s="359"/>
      <c r="F95" s="359"/>
      <c r="G95" s="359"/>
      <c r="H95" s="359"/>
      <c r="I95" s="359"/>
      <c r="J95" s="359"/>
      <c r="K95" s="359"/>
      <c r="L95" s="359"/>
    </row>
    <row r="96" spans="3:12">
      <c r="C96" s="359"/>
      <c r="D96" s="359"/>
      <c r="E96" s="359"/>
      <c r="F96" s="359"/>
      <c r="G96" s="359"/>
      <c r="H96" s="359"/>
      <c r="I96" s="359"/>
      <c r="J96" s="359"/>
      <c r="K96" s="359"/>
      <c r="L96" s="359"/>
    </row>
    <row r="97" spans="3:14">
      <c r="C97" s="580"/>
      <c r="D97" s="580"/>
      <c r="E97" s="580"/>
      <c r="F97" s="580"/>
      <c r="G97" s="580"/>
      <c r="H97" s="580"/>
      <c r="I97" s="580"/>
      <c r="J97" s="580"/>
      <c r="K97" s="580"/>
      <c r="L97" s="580"/>
    </row>
    <row r="98" spans="3:14">
      <c r="C98" s="259"/>
      <c r="D98" s="259"/>
      <c r="E98" s="259"/>
      <c r="F98" s="259"/>
      <c r="G98" s="259"/>
      <c r="H98" s="259"/>
      <c r="I98" s="259"/>
      <c r="J98" s="259"/>
    </row>
    <row r="100" spans="3:14">
      <c r="M100" s="273"/>
      <c r="N100" s="273"/>
    </row>
    <row r="101" spans="3:14">
      <c r="M101" s="273"/>
      <c r="N101" s="273"/>
    </row>
    <row r="102" spans="3:14">
      <c r="M102" s="273"/>
      <c r="N102" s="273"/>
    </row>
    <row r="103" spans="3:14">
      <c r="M103" s="273"/>
      <c r="N103" s="273"/>
    </row>
    <row r="104" spans="3:14">
      <c r="M104" s="273"/>
      <c r="N104" s="273"/>
    </row>
    <row r="105" spans="3:14">
      <c r="M105" s="273"/>
      <c r="N105" s="273"/>
    </row>
    <row r="106" spans="3:14">
      <c r="M106" s="273"/>
      <c r="N106" s="273"/>
    </row>
    <row r="107" spans="3:14">
      <c r="M107" s="273"/>
      <c r="N107" s="273"/>
    </row>
    <row r="108" spans="3:14">
      <c r="M108" s="273"/>
      <c r="N108" s="273"/>
    </row>
    <row r="109" spans="3:14">
      <c r="M109" s="273"/>
      <c r="N109" s="273"/>
    </row>
    <row r="110" spans="3:14">
      <c r="M110" s="273"/>
      <c r="N110" s="273"/>
    </row>
    <row r="111" spans="3:14">
      <c r="M111" s="273"/>
      <c r="N111" s="273"/>
    </row>
    <row r="112" spans="3:14">
      <c r="M112" s="273"/>
      <c r="N112" s="273"/>
    </row>
    <row r="113" spans="13:14">
      <c r="M113" s="273"/>
      <c r="N113" s="273"/>
    </row>
    <row r="114" spans="13:14">
      <c r="M114" s="273"/>
      <c r="N114" s="273"/>
    </row>
    <row r="115" spans="13:14">
      <c r="M115" s="273"/>
      <c r="N115" s="273"/>
    </row>
    <row r="116" spans="13:14">
      <c r="M116" s="273"/>
      <c r="N116" s="273"/>
    </row>
    <row r="117" spans="13:14">
      <c r="M117" s="273"/>
      <c r="N117" s="273"/>
    </row>
    <row r="118" spans="13:14">
      <c r="M118" s="273"/>
      <c r="N118" s="273"/>
    </row>
    <row r="119" spans="13:14">
      <c r="M119" s="273"/>
      <c r="N119" s="273"/>
    </row>
    <row r="120" spans="13:14">
      <c r="M120" s="273"/>
      <c r="N120" s="273"/>
    </row>
    <row r="121" spans="13:14">
      <c r="M121" s="273"/>
      <c r="N121" s="273"/>
    </row>
    <row r="122" spans="13:14">
      <c r="M122" s="273"/>
      <c r="N122" s="273"/>
    </row>
    <row r="123" spans="13:14">
      <c r="M123" s="273"/>
      <c r="N123" s="273"/>
    </row>
    <row r="124" spans="13:14">
      <c r="M124" s="273"/>
      <c r="N124" s="273"/>
    </row>
    <row r="125" spans="13:14">
      <c r="M125" s="273"/>
      <c r="N125" s="273"/>
    </row>
    <row r="126" spans="13:14">
      <c r="M126" s="273"/>
      <c r="N126" s="273"/>
    </row>
    <row r="127" spans="13:14">
      <c r="M127" s="273"/>
      <c r="N127" s="273"/>
    </row>
    <row r="128" spans="13:14">
      <c r="M128" s="273"/>
      <c r="N128" s="273"/>
    </row>
    <row r="129" spans="13:14">
      <c r="M129" s="273"/>
      <c r="N129" s="273"/>
    </row>
    <row r="130" spans="13:14">
      <c r="M130" s="273"/>
      <c r="N130" s="273"/>
    </row>
    <row r="131" spans="13:14">
      <c r="M131" s="273"/>
      <c r="N131" s="273"/>
    </row>
    <row r="132" spans="13:14">
      <c r="M132" s="273"/>
      <c r="N132" s="273"/>
    </row>
    <row r="133" spans="13:14">
      <c r="M133" s="273"/>
      <c r="N133" s="273"/>
    </row>
    <row r="134" spans="13:14">
      <c r="M134" s="273"/>
      <c r="N134" s="273"/>
    </row>
    <row r="135" spans="13:14">
      <c r="M135" s="273"/>
      <c r="N135" s="273"/>
    </row>
    <row r="136" spans="13:14">
      <c r="M136" s="273"/>
      <c r="N136" s="273"/>
    </row>
    <row r="137" spans="13:14">
      <c r="M137" s="273"/>
      <c r="N137" s="273"/>
    </row>
  </sheetData>
  <mergeCells count="4">
    <mergeCell ref="A1:O1"/>
    <mergeCell ref="A2:O2"/>
    <mergeCell ref="A3:O3"/>
    <mergeCell ref="B56:M56"/>
  </mergeCells>
  <pageMargins left="0.7" right="0.7" top="0.25" bottom="0.44" header="0.3" footer="0.3"/>
  <pageSetup scale="73" orientation="landscape" r:id="rId1"/>
  <headerFooter>
    <oddFooter>&amp;LActivision Blizzard, Inc.&amp;R&amp;P of &amp; 24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Q40"/>
  <sheetViews>
    <sheetView showGridLines="0" zoomScaleNormal="100" zoomScaleSheetLayoutView="100" workbookViewId="0">
      <pane xSplit="3" ySplit="8" topLeftCell="D9" activePane="bottomRight" state="frozen"/>
      <selection activeCell="P71" sqref="P71"/>
      <selection pane="topRight" activeCell="P71" sqref="P71"/>
      <selection pane="bottomLeft" activeCell="P71" sqref="P71"/>
      <selection pane="bottomRight" activeCell="B23" sqref="B23:Q23"/>
    </sheetView>
  </sheetViews>
  <sheetFormatPr defaultColWidth="9.28515625" defaultRowHeight="12"/>
  <cols>
    <col min="1" max="1" width="2.28515625" style="60" customWidth="1"/>
    <col min="2" max="2" width="30.7109375" style="60" customWidth="1"/>
    <col min="3" max="3" width="2.5703125" style="60" customWidth="1"/>
    <col min="4" max="13" width="8.7109375" style="60" customWidth="1"/>
    <col min="14" max="15" width="8.7109375" style="426" customWidth="1"/>
    <col min="16" max="16" width="1.28515625" style="60" customWidth="1"/>
    <col min="17" max="16384" width="9.28515625" style="60"/>
  </cols>
  <sheetData>
    <row r="1" spans="1:16" ht="15" customHeight="1">
      <c r="B1" s="701" t="s">
        <v>70</v>
      </c>
      <c r="C1" s="701"/>
      <c r="D1" s="701"/>
      <c r="E1" s="701"/>
      <c r="F1" s="701"/>
      <c r="G1" s="701"/>
      <c r="H1" s="701"/>
      <c r="I1" s="701"/>
      <c r="J1" s="701"/>
      <c r="K1" s="701"/>
      <c r="L1" s="701"/>
      <c r="M1" s="701"/>
      <c r="N1" s="701"/>
      <c r="O1" s="701"/>
      <c r="P1" s="701"/>
    </row>
    <row r="2" spans="1:16">
      <c r="B2" s="701" t="s">
        <v>111</v>
      </c>
      <c r="C2" s="701"/>
      <c r="D2" s="701"/>
      <c r="E2" s="701"/>
      <c r="F2" s="701"/>
      <c r="G2" s="701"/>
      <c r="H2" s="701"/>
      <c r="I2" s="701"/>
      <c r="J2" s="701"/>
      <c r="K2" s="701"/>
      <c r="L2" s="701"/>
      <c r="M2" s="701"/>
      <c r="N2" s="701"/>
      <c r="O2" s="701"/>
      <c r="P2" s="701"/>
    </row>
    <row r="3" spans="1:16" s="71" customFormat="1">
      <c r="B3" s="701" t="s">
        <v>46</v>
      </c>
      <c r="C3" s="701"/>
      <c r="D3" s="701"/>
      <c r="E3" s="701"/>
      <c r="F3" s="701"/>
      <c r="G3" s="701"/>
      <c r="H3" s="701"/>
      <c r="I3" s="701"/>
      <c r="J3" s="701"/>
      <c r="K3" s="701"/>
      <c r="L3" s="701"/>
      <c r="M3" s="701"/>
      <c r="N3" s="701"/>
      <c r="O3" s="701"/>
      <c r="P3" s="701"/>
    </row>
    <row r="4" spans="1:16">
      <c r="B4" s="224"/>
      <c r="C4" s="224"/>
      <c r="D4" s="228"/>
      <c r="E4" s="239"/>
      <c r="F4" s="241"/>
      <c r="G4" s="244"/>
      <c r="H4" s="246"/>
      <c r="I4" s="252"/>
      <c r="J4" s="254"/>
      <c r="K4" s="260"/>
      <c r="L4" s="265"/>
      <c r="M4" s="332"/>
      <c r="N4" s="504"/>
      <c r="O4" s="664"/>
    </row>
    <row r="5" spans="1:16">
      <c r="B5" s="61"/>
      <c r="C5" s="61"/>
      <c r="D5" s="61"/>
      <c r="E5" s="61"/>
      <c r="F5" s="61"/>
      <c r="G5" s="61"/>
      <c r="H5" s="61"/>
      <c r="I5" s="61"/>
      <c r="J5" s="61"/>
      <c r="K5" s="61"/>
      <c r="L5" s="61"/>
      <c r="M5" s="61"/>
      <c r="N5" s="61"/>
      <c r="O5" s="61"/>
    </row>
    <row r="6" spans="1:16" ht="15" customHeight="1">
      <c r="A6" s="71"/>
      <c r="B6" s="190"/>
      <c r="C6" s="225"/>
      <c r="D6" s="229"/>
      <c r="E6" s="240"/>
      <c r="F6" s="242"/>
      <c r="G6" s="245"/>
      <c r="H6" s="247"/>
      <c r="I6" s="253"/>
      <c r="J6" s="255"/>
      <c r="K6" s="261"/>
      <c r="L6" s="266"/>
      <c r="M6" s="333"/>
      <c r="N6" s="505"/>
      <c r="O6" s="665"/>
    </row>
    <row r="7" spans="1:16" ht="15" customHeight="1">
      <c r="A7" s="71"/>
      <c r="B7" s="190"/>
      <c r="C7" s="225"/>
      <c r="D7" s="19" t="s">
        <v>3</v>
      </c>
      <c r="E7" s="19" t="s">
        <v>4</v>
      </c>
      <c r="F7" s="19" t="s">
        <v>5</v>
      </c>
      <c r="G7" s="19" t="s">
        <v>6</v>
      </c>
      <c r="H7" s="19" t="s">
        <v>3</v>
      </c>
      <c r="I7" s="19" t="s">
        <v>4</v>
      </c>
      <c r="J7" s="19" t="s">
        <v>5</v>
      </c>
      <c r="K7" s="19" t="s">
        <v>6</v>
      </c>
      <c r="L7" s="19" t="s">
        <v>3</v>
      </c>
      <c r="M7" s="19" t="s">
        <v>4</v>
      </c>
      <c r="N7" s="19" t="s">
        <v>5</v>
      </c>
      <c r="O7" s="19" t="s">
        <v>6</v>
      </c>
    </row>
    <row r="8" spans="1:16" ht="12.75" thickBot="1">
      <c r="B8" s="120"/>
      <c r="C8" s="223"/>
      <c r="D8" s="40" t="s">
        <v>126</v>
      </c>
      <c r="E8" s="40" t="s">
        <v>126</v>
      </c>
      <c r="F8" s="40" t="s">
        <v>126</v>
      </c>
      <c r="G8" s="40" t="s">
        <v>126</v>
      </c>
      <c r="H8" s="40" t="s">
        <v>136</v>
      </c>
      <c r="I8" s="40" t="s">
        <v>136</v>
      </c>
      <c r="J8" s="40" t="s">
        <v>136</v>
      </c>
      <c r="K8" s="40" t="s">
        <v>136</v>
      </c>
      <c r="L8" s="40" t="s">
        <v>149</v>
      </c>
      <c r="M8" s="40" t="s">
        <v>149</v>
      </c>
      <c r="N8" s="40" t="s">
        <v>149</v>
      </c>
      <c r="O8" s="40" t="s">
        <v>149</v>
      </c>
    </row>
    <row r="9" spans="1:16">
      <c r="B9" s="121" t="s">
        <v>93</v>
      </c>
      <c r="C9" s="119"/>
      <c r="D9" s="126"/>
      <c r="E9" s="126"/>
      <c r="F9" s="126"/>
      <c r="G9" s="126"/>
      <c r="H9" s="126"/>
      <c r="I9" s="126"/>
      <c r="J9" s="126"/>
      <c r="K9" s="126"/>
      <c r="L9" s="126"/>
      <c r="M9" s="126"/>
      <c r="N9" s="126"/>
      <c r="O9" s="126"/>
    </row>
    <row r="10" spans="1:16" ht="13.5">
      <c r="B10" s="123" t="s">
        <v>267</v>
      </c>
      <c r="C10" s="119"/>
      <c r="D10" s="234">
        <v>153</v>
      </c>
      <c r="E10" s="234">
        <v>112</v>
      </c>
      <c r="F10" s="234">
        <v>-139</v>
      </c>
      <c r="G10" s="234">
        <v>1205</v>
      </c>
      <c r="H10" s="234">
        <v>223</v>
      </c>
      <c r="I10" s="234">
        <v>144</v>
      </c>
      <c r="J10" s="234">
        <v>-171</v>
      </c>
      <c r="K10" s="234">
        <v>1063</v>
      </c>
      <c r="L10" s="234">
        <v>337</v>
      </c>
      <c r="M10" s="234">
        <v>503</v>
      </c>
      <c r="N10" s="234">
        <v>456</v>
      </c>
      <c r="O10" s="234">
        <v>859</v>
      </c>
      <c r="P10" s="204"/>
    </row>
    <row r="11" spans="1:16">
      <c r="B11" s="123" t="s">
        <v>107</v>
      </c>
      <c r="C11" s="119"/>
      <c r="D11" s="235">
        <v>37</v>
      </c>
      <c r="E11" s="235">
        <v>25</v>
      </c>
      <c r="F11" s="235">
        <v>28</v>
      </c>
      <c r="G11" s="235">
        <v>17</v>
      </c>
      <c r="H11" s="235">
        <v>21</v>
      </c>
      <c r="I11" s="235">
        <v>28</v>
      </c>
      <c r="J11" s="235">
        <v>46</v>
      </c>
      <c r="K11" s="235">
        <v>16</v>
      </c>
      <c r="L11" s="235">
        <v>27</v>
      </c>
      <c r="M11" s="235">
        <v>44</v>
      </c>
      <c r="N11" s="235">
        <v>28</v>
      </c>
      <c r="O11" s="235">
        <v>37</v>
      </c>
      <c r="P11" s="204"/>
    </row>
    <row r="12" spans="1:16">
      <c r="B12" s="123" t="s">
        <v>99</v>
      </c>
      <c r="C12" s="119"/>
      <c r="D12" s="234">
        <f t="shared" ref="D12" si="0">D10-D11</f>
        <v>116</v>
      </c>
      <c r="E12" s="234">
        <f t="shared" ref="E12:F12" si="1">E10-E11</f>
        <v>87</v>
      </c>
      <c r="F12" s="234">
        <f t="shared" si="1"/>
        <v>-167</v>
      </c>
      <c r="G12" s="234">
        <f t="shared" ref="G12:H12" si="2">G10-G11</f>
        <v>1188</v>
      </c>
      <c r="H12" s="234">
        <f t="shared" si="2"/>
        <v>202</v>
      </c>
      <c r="I12" s="234">
        <f t="shared" ref="I12" si="3">I10-I11</f>
        <v>116</v>
      </c>
      <c r="J12" s="234">
        <f t="shared" ref="J12:O12" si="4">J10-J11</f>
        <v>-217</v>
      </c>
      <c r="K12" s="234">
        <f t="shared" si="4"/>
        <v>1047</v>
      </c>
      <c r="L12" s="234">
        <f t="shared" si="4"/>
        <v>310</v>
      </c>
      <c r="M12" s="234">
        <f t="shared" si="4"/>
        <v>459</v>
      </c>
      <c r="N12" s="234">
        <f t="shared" si="4"/>
        <v>428</v>
      </c>
      <c r="O12" s="234">
        <f t="shared" si="4"/>
        <v>822</v>
      </c>
    </row>
    <row r="14" spans="1:16">
      <c r="B14" s="123" t="s">
        <v>119</v>
      </c>
      <c r="D14" s="67">
        <v>1117</v>
      </c>
      <c r="E14" s="67">
        <v>1119</v>
      </c>
      <c r="F14" s="67">
        <f>SUM(D10:F10)</f>
        <v>126</v>
      </c>
      <c r="G14" s="67">
        <f t="shared" ref="G14:G15" si="5">SUM(D10:G10)</f>
        <v>1331</v>
      </c>
      <c r="H14" s="234">
        <f t="shared" ref="H14:K15" si="6">SUM(E10:H10)</f>
        <v>1401</v>
      </c>
      <c r="I14" s="234">
        <f t="shared" si="6"/>
        <v>1433</v>
      </c>
      <c r="J14" s="234">
        <f t="shared" ref="J14:O14" si="7">SUM(G10:J10)</f>
        <v>1401</v>
      </c>
      <c r="K14" s="234">
        <f t="shared" si="7"/>
        <v>1259</v>
      </c>
      <c r="L14" s="234">
        <f t="shared" si="7"/>
        <v>1373</v>
      </c>
      <c r="M14" s="234">
        <f t="shared" si="7"/>
        <v>1732</v>
      </c>
      <c r="N14" s="234">
        <f t="shared" si="7"/>
        <v>2359</v>
      </c>
      <c r="O14" s="234">
        <f t="shared" si="7"/>
        <v>2155</v>
      </c>
    </row>
    <row r="15" spans="1:16">
      <c r="B15" s="123" t="s">
        <v>120</v>
      </c>
      <c r="D15" s="127">
        <v>94</v>
      </c>
      <c r="E15" s="127">
        <v>100</v>
      </c>
      <c r="F15" s="127">
        <f>SUM(D11:F11)</f>
        <v>90</v>
      </c>
      <c r="G15" s="127">
        <f t="shared" si="5"/>
        <v>107</v>
      </c>
      <c r="H15" s="235">
        <f t="shared" si="6"/>
        <v>91</v>
      </c>
      <c r="I15" s="235">
        <f t="shared" si="6"/>
        <v>94</v>
      </c>
      <c r="J15" s="235">
        <f t="shared" si="6"/>
        <v>112</v>
      </c>
      <c r="K15" s="235">
        <f t="shared" si="6"/>
        <v>111</v>
      </c>
      <c r="L15" s="235">
        <f>SUM(I11:L11)</f>
        <v>117</v>
      </c>
      <c r="M15" s="235">
        <f>SUM(J11:M11)</f>
        <v>133</v>
      </c>
      <c r="N15" s="235">
        <f>SUM(K11:N11)</f>
        <v>115</v>
      </c>
      <c r="O15" s="235">
        <f>SUM(L11:O11)</f>
        <v>136</v>
      </c>
    </row>
    <row r="16" spans="1:16">
      <c r="B16" s="123" t="s">
        <v>121</v>
      </c>
      <c r="D16" s="67">
        <f t="shared" ref="D16" si="8">D14-D15</f>
        <v>1023</v>
      </c>
      <c r="E16" s="67">
        <f t="shared" ref="E16:I16" si="9">E14-E15</f>
        <v>1019</v>
      </c>
      <c r="F16" s="67">
        <f t="shared" si="9"/>
        <v>36</v>
      </c>
      <c r="G16" s="67">
        <f t="shared" si="9"/>
        <v>1224</v>
      </c>
      <c r="H16" s="67">
        <f t="shared" si="9"/>
        <v>1310</v>
      </c>
      <c r="I16" s="67">
        <f t="shared" si="9"/>
        <v>1339</v>
      </c>
      <c r="J16" s="67">
        <f t="shared" ref="J16:O16" si="10">J14-J15</f>
        <v>1289</v>
      </c>
      <c r="K16" s="67">
        <f t="shared" si="10"/>
        <v>1148</v>
      </c>
      <c r="L16" s="67">
        <f t="shared" si="10"/>
        <v>1256</v>
      </c>
      <c r="M16" s="67">
        <f t="shared" si="10"/>
        <v>1599</v>
      </c>
      <c r="N16" s="67">
        <f t="shared" si="10"/>
        <v>2244</v>
      </c>
      <c r="O16" s="67">
        <f t="shared" si="10"/>
        <v>2019</v>
      </c>
    </row>
    <row r="19" spans="2:17">
      <c r="B19" s="60" t="s">
        <v>148</v>
      </c>
    </row>
    <row r="21" spans="2:17">
      <c r="B21" s="60" t="s">
        <v>114</v>
      </c>
    </row>
    <row r="22" spans="2:17" s="426" customFormat="1"/>
    <row r="23" spans="2:17" ht="53.65" customHeight="1">
      <c r="B23" s="702" t="s">
        <v>293</v>
      </c>
      <c r="C23" s="702"/>
      <c r="D23" s="702"/>
      <c r="E23" s="702"/>
      <c r="F23" s="702"/>
      <c r="G23" s="702"/>
      <c r="H23" s="702"/>
      <c r="I23" s="702"/>
      <c r="J23" s="702"/>
      <c r="K23" s="702"/>
      <c r="L23" s="702"/>
      <c r="M23" s="702"/>
      <c r="N23" s="702"/>
      <c r="O23" s="702"/>
      <c r="P23" s="702"/>
      <c r="Q23" s="702"/>
    </row>
    <row r="25" spans="2:17">
      <c r="D25" s="234"/>
      <c r="E25" s="234"/>
      <c r="F25" s="234"/>
      <c r="G25" s="234"/>
      <c r="H25" s="234"/>
      <c r="I25" s="234"/>
      <c r="J25" s="234"/>
      <c r="K25" s="234"/>
      <c r="L25" s="234"/>
      <c r="M25" s="234"/>
    </row>
    <row r="26" spans="2:17">
      <c r="D26" s="235"/>
      <c r="E26" s="235"/>
      <c r="F26" s="235"/>
      <c r="G26" s="235"/>
      <c r="H26" s="235"/>
      <c r="I26" s="235"/>
      <c r="J26" s="235"/>
      <c r="K26" s="235"/>
      <c r="L26" s="235"/>
      <c r="M26" s="235"/>
    </row>
    <row r="27" spans="2:17">
      <c r="D27" s="234"/>
      <c r="E27" s="234"/>
      <c r="F27" s="234"/>
      <c r="G27" s="234"/>
      <c r="H27" s="234"/>
      <c r="I27" s="234"/>
      <c r="J27" s="234"/>
      <c r="K27" s="234"/>
      <c r="L27" s="234"/>
      <c r="M27" s="234"/>
    </row>
    <row r="28" spans="2:17">
      <c r="D28" s="426"/>
      <c r="E28" s="426"/>
      <c r="F28" s="426"/>
      <c r="G28" s="426"/>
      <c r="H28" s="426"/>
      <c r="I28" s="426"/>
      <c r="J28" s="426"/>
      <c r="K28" s="426"/>
      <c r="L28" s="426"/>
      <c r="M28" s="426"/>
    </row>
    <row r="29" spans="2:17">
      <c r="D29" s="67"/>
      <c r="E29" s="67"/>
      <c r="F29" s="67"/>
      <c r="G29" s="67"/>
      <c r="H29" s="234"/>
      <c r="I29" s="234"/>
      <c r="J29" s="234"/>
      <c r="K29" s="234"/>
      <c r="L29" s="234"/>
      <c r="M29" s="234"/>
    </row>
    <row r="30" spans="2:17">
      <c r="D30" s="127"/>
      <c r="E30" s="127"/>
      <c r="F30" s="127"/>
      <c r="G30" s="127"/>
      <c r="H30" s="235"/>
      <c r="I30" s="235"/>
      <c r="J30" s="235"/>
      <c r="K30" s="235"/>
      <c r="L30" s="235"/>
      <c r="M30" s="235"/>
    </row>
    <row r="31" spans="2:17">
      <c r="D31" s="67"/>
      <c r="E31" s="67"/>
      <c r="F31" s="67"/>
      <c r="G31" s="67"/>
      <c r="H31" s="67"/>
      <c r="I31" s="67"/>
      <c r="J31" s="67"/>
      <c r="K31" s="67"/>
      <c r="L31" s="67"/>
      <c r="M31" s="67"/>
    </row>
    <row r="33" spans="4:13">
      <c r="D33" s="428"/>
      <c r="E33" s="428"/>
      <c r="F33" s="428"/>
      <c r="G33" s="428"/>
      <c r="H33" s="428"/>
      <c r="I33" s="428"/>
      <c r="J33" s="428"/>
      <c r="K33" s="428"/>
      <c r="L33" s="428"/>
      <c r="M33" s="428"/>
    </row>
    <row r="34" spans="4:13">
      <c r="D34" s="428"/>
      <c r="E34" s="428"/>
      <c r="F34" s="428"/>
      <c r="G34" s="428"/>
      <c r="H34" s="428"/>
      <c r="I34" s="428"/>
      <c r="J34" s="428"/>
      <c r="K34" s="428"/>
      <c r="L34" s="428"/>
      <c r="M34" s="428"/>
    </row>
    <row r="35" spans="4:13">
      <c r="D35" s="428"/>
      <c r="E35" s="428"/>
      <c r="F35" s="428"/>
      <c r="G35" s="428"/>
      <c r="H35" s="428"/>
      <c r="I35" s="428"/>
      <c r="J35" s="428"/>
      <c r="K35" s="428"/>
      <c r="L35" s="428"/>
      <c r="M35" s="428"/>
    </row>
    <row r="36" spans="4:13">
      <c r="D36" s="428"/>
      <c r="E36" s="428"/>
      <c r="F36" s="428"/>
      <c r="G36" s="428"/>
      <c r="H36" s="428"/>
      <c r="I36" s="428"/>
      <c r="J36" s="428"/>
      <c r="K36" s="428"/>
      <c r="L36" s="428"/>
      <c r="M36" s="428"/>
    </row>
    <row r="37" spans="4:13">
      <c r="D37" s="428"/>
      <c r="E37" s="428"/>
      <c r="F37" s="428"/>
      <c r="G37" s="428"/>
      <c r="H37" s="428"/>
      <c r="I37" s="428"/>
      <c r="J37" s="428"/>
      <c r="K37" s="428"/>
      <c r="L37" s="428"/>
      <c r="M37" s="428"/>
    </row>
    <row r="38" spans="4:13">
      <c r="D38" s="428"/>
      <c r="E38" s="428"/>
      <c r="F38" s="428"/>
      <c r="G38" s="428"/>
      <c r="H38" s="428"/>
      <c r="I38" s="428"/>
      <c r="J38" s="428"/>
      <c r="K38" s="428"/>
      <c r="L38" s="428"/>
      <c r="M38" s="428"/>
    </row>
    <row r="39" spans="4:13">
      <c r="D39" s="428"/>
      <c r="E39" s="428"/>
      <c r="F39" s="428"/>
      <c r="G39" s="428"/>
      <c r="H39" s="428"/>
      <c r="I39" s="428"/>
      <c r="J39" s="428"/>
      <c r="K39" s="428"/>
      <c r="L39" s="428"/>
      <c r="M39" s="428"/>
    </row>
    <row r="40" spans="4:13">
      <c r="D40" s="274"/>
      <c r="E40" s="274"/>
      <c r="F40" s="274"/>
      <c r="G40" s="274"/>
      <c r="H40" s="274"/>
      <c r="I40" s="274"/>
      <c r="J40" s="274"/>
      <c r="K40" s="274"/>
    </row>
  </sheetData>
  <mergeCells count="4">
    <mergeCell ref="B1:P1"/>
    <mergeCell ref="B2:P2"/>
    <mergeCell ref="B3:P3"/>
    <mergeCell ref="B23:Q23"/>
  </mergeCells>
  <pageMargins left="0.7" right="0.7" top="0.25" bottom="0.44" header="0.3" footer="0.3"/>
  <pageSetup scale="88" orientation="landscape" r:id="rId1"/>
  <headerFooter>
    <oddFooter>&amp;LActivision Blizzard, Inc.&amp;R&amp;P of &amp; 24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N26"/>
  <sheetViews>
    <sheetView showGridLines="0" zoomScaleNormal="100" zoomScaleSheetLayoutView="100" workbookViewId="0">
      <selection activeCell="H14" sqref="H14"/>
    </sheetView>
  </sheetViews>
  <sheetFormatPr defaultColWidth="9.28515625" defaultRowHeight="12"/>
  <cols>
    <col min="1" max="1" width="2.28515625" style="60" customWidth="1"/>
    <col min="2" max="2" width="30.7109375" style="60" customWidth="1"/>
    <col min="3" max="3" width="2.28515625" style="60" customWidth="1"/>
    <col min="4" max="4" width="15.7109375" style="60" customWidth="1"/>
    <col min="5" max="5" width="2.5703125" style="60" customWidth="1"/>
    <col min="6" max="6" width="15.7109375" style="60" customWidth="1"/>
    <col min="7" max="7" width="2.5703125" style="60" customWidth="1"/>
    <col min="8" max="8" width="15.7109375" style="60" customWidth="1"/>
    <col min="9" max="16384" width="9.28515625" style="60"/>
  </cols>
  <sheetData>
    <row r="1" spans="1:8" ht="15" customHeight="1">
      <c r="B1" s="701" t="s">
        <v>70</v>
      </c>
      <c r="C1" s="701"/>
      <c r="D1" s="701"/>
      <c r="E1" s="701"/>
      <c r="F1" s="701"/>
    </row>
    <row r="2" spans="1:8">
      <c r="B2" s="701" t="s">
        <v>111</v>
      </c>
      <c r="C2" s="701"/>
      <c r="D2" s="701"/>
      <c r="E2" s="701"/>
      <c r="F2" s="701"/>
    </row>
    <row r="3" spans="1:8" s="71" customFormat="1">
      <c r="B3" s="701" t="s">
        <v>46</v>
      </c>
      <c r="C3" s="701"/>
      <c r="D3" s="701"/>
      <c r="E3" s="701"/>
      <c r="F3" s="701"/>
    </row>
    <row r="4" spans="1:8">
      <c r="B4" s="189"/>
      <c r="C4" s="194"/>
      <c r="D4" s="244"/>
      <c r="E4" s="260"/>
      <c r="F4" s="260"/>
    </row>
    <row r="5" spans="1:8">
      <c r="B5" s="61"/>
      <c r="C5" s="61"/>
      <c r="D5" s="61"/>
      <c r="E5" s="61"/>
      <c r="F5" s="61"/>
    </row>
    <row r="6" spans="1:8" ht="15" customHeight="1">
      <c r="A6" s="71"/>
      <c r="B6" s="190"/>
      <c r="C6" s="190"/>
      <c r="D6" s="703" t="s">
        <v>122</v>
      </c>
      <c r="E6" s="703"/>
      <c r="F6" s="703"/>
      <c r="G6" s="703"/>
      <c r="H6" s="703"/>
    </row>
    <row r="7" spans="1:8" ht="12.75" thickBot="1">
      <c r="B7" s="120"/>
      <c r="C7" s="193"/>
      <c r="D7" s="191">
        <v>2014</v>
      </c>
      <c r="E7" s="261"/>
      <c r="F7" s="191">
        <v>2015</v>
      </c>
      <c r="H7" s="191">
        <v>2016</v>
      </c>
    </row>
    <row r="8" spans="1:8">
      <c r="B8" s="121" t="s">
        <v>93</v>
      </c>
      <c r="C8" s="119"/>
      <c r="D8" s="126"/>
      <c r="E8" s="262"/>
      <c r="F8" s="126"/>
      <c r="H8" s="126"/>
    </row>
    <row r="9" spans="1:8" ht="13.5">
      <c r="B9" s="123" t="s">
        <v>267</v>
      </c>
      <c r="C9" s="119"/>
      <c r="D9" s="362">
        <f>'Cashflow YE'!F28</f>
        <v>1331</v>
      </c>
      <c r="E9" s="362"/>
      <c r="F9" s="362">
        <f>'Cashflow YE'!G28</f>
        <v>1259</v>
      </c>
      <c r="H9" s="362">
        <f>'Cashflow YE'!H28</f>
        <v>2155</v>
      </c>
    </row>
    <row r="10" spans="1:8">
      <c r="B10" s="123" t="s">
        <v>107</v>
      </c>
      <c r="C10" s="119"/>
      <c r="D10" s="127">
        <f>-'Cashflow YE'!F35</f>
        <v>107</v>
      </c>
      <c r="E10" s="127"/>
      <c r="F10" s="127">
        <f>-'Cashflow YE'!G35</f>
        <v>111</v>
      </c>
      <c r="H10" s="127">
        <f>-'Cashflow YE'!H35</f>
        <v>136</v>
      </c>
    </row>
    <row r="11" spans="1:8">
      <c r="B11" s="123" t="s">
        <v>99</v>
      </c>
      <c r="C11" s="119"/>
      <c r="D11" s="67">
        <f>D9-D10</f>
        <v>1224</v>
      </c>
      <c r="E11" s="67"/>
      <c r="F11" s="67">
        <f>F9-F10</f>
        <v>1148</v>
      </c>
      <c r="H11" s="67">
        <f>H9-H10</f>
        <v>2019</v>
      </c>
    </row>
    <row r="14" spans="1:8">
      <c r="B14" s="60" t="s">
        <v>148</v>
      </c>
    </row>
    <row r="16" spans="1:8">
      <c r="B16" s="60" t="s">
        <v>114</v>
      </c>
    </row>
    <row r="18" spans="2:14" ht="36" customHeight="1">
      <c r="B18" s="702" t="s">
        <v>311</v>
      </c>
      <c r="C18" s="702"/>
      <c r="D18" s="702"/>
      <c r="E18" s="702"/>
      <c r="F18" s="702"/>
      <c r="G18" s="702"/>
      <c r="H18" s="702"/>
      <c r="I18" s="702"/>
      <c r="J18" s="702"/>
      <c r="K18" s="702"/>
      <c r="L18" s="702"/>
      <c r="M18" s="702"/>
      <c r="N18" s="702"/>
    </row>
    <row r="19" spans="2:14">
      <c r="D19" s="127"/>
      <c r="E19" s="127"/>
      <c r="F19" s="127"/>
    </row>
    <row r="20" spans="2:14">
      <c r="D20" s="127"/>
      <c r="E20" s="127"/>
      <c r="F20" s="127"/>
    </row>
    <row r="21" spans="2:14">
      <c r="D21" s="67"/>
      <c r="E21" s="67"/>
      <c r="F21" s="67"/>
    </row>
    <row r="24" spans="2:14">
      <c r="D24" s="187"/>
      <c r="E24" s="187"/>
      <c r="F24" s="187"/>
    </row>
    <row r="25" spans="2:14">
      <c r="D25" s="187"/>
      <c r="E25" s="187"/>
      <c r="F25" s="187"/>
    </row>
    <row r="26" spans="2:14">
      <c r="D26" s="187"/>
      <c r="E26" s="187"/>
      <c r="F26" s="187"/>
    </row>
  </sheetData>
  <mergeCells count="5">
    <mergeCell ref="B1:F1"/>
    <mergeCell ref="B2:F2"/>
    <mergeCell ref="B3:F3"/>
    <mergeCell ref="B18:N18"/>
    <mergeCell ref="D6:H6"/>
  </mergeCells>
  <pageMargins left="0.7" right="0.7" top="0.25" bottom="0.44" header="0.3" footer="0.3"/>
  <pageSetup orientation="landscape" r:id="rId1"/>
  <headerFooter>
    <oddFooter>&amp;LActivision Blizzard, Inc.&amp;R&amp;P of &amp; 24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K162"/>
  <sheetViews>
    <sheetView zoomScaleNormal="100" zoomScaleSheetLayoutView="115" workbookViewId="0">
      <pane xSplit="5" ySplit="7" topLeftCell="F24" activePane="bottomRight" state="frozen"/>
      <selection activeCell="P71" sqref="P71"/>
      <selection pane="topRight" activeCell="P71" sqref="P71"/>
      <selection pane="bottomLeft" activeCell="P71" sqref="P71"/>
      <selection pane="bottomRight" activeCell="B62" sqref="B62:G62"/>
    </sheetView>
  </sheetViews>
  <sheetFormatPr defaultColWidth="9.28515625" defaultRowHeight="12"/>
  <cols>
    <col min="1" max="1" width="1.7109375" style="60" customWidth="1"/>
    <col min="2" max="3" width="2.7109375" style="60" customWidth="1"/>
    <col min="4" max="4" width="34.7109375" style="60" customWidth="1"/>
    <col min="5" max="5" width="50.28515625" style="60" customWidth="1"/>
    <col min="6" max="8" width="15.7109375" style="60" customWidth="1"/>
    <col min="9" max="16384" width="9.28515625" style="60"/>
  </cols>
  <sheetData>
    <row r="1" spans="2:11" ht="15" customHeight="1">
      <c r="B1" s="701" t="s">
        <v>70</v>
      </c>
      <c r="C1" s="701"/>
      <c r="D1" s="701"/>
      <c r="E1" s="701"/>
      <c r="F1" s="701"/>
      <c r="G1" s="701"/>
    </row>
    <row r="2" spans="2:11" ht="15" customHeight="1">
      <c r="B2" s="701" t="s">
        <v>108</v>
      </c>
      <c r="C2" s="701"/>
      <c r="D2" s="701"/>
      <c r="E2" s="701"/>
      <c r="F2" s="701"/>
      <c r="G2" s="701"/>
    </row>
    <row r="3" spans="2:11" ht="15" customHeight="1">
      <c r="B3" s="701" t="s">
        <v>46</v>
      </c>
      <c r="C3" s="701"/>
      <c r="D3" s="701"/>
      <c r="E3" s="701"/>
      <c r="F3" s="701"/>
      <c r="G3" s="701"/>
    </row>
    <row r="4" spans="2:11">
      <c r="B4" s="61"/>
      <c r="C4" s="61"/>
      <c r="D4" s="61"/>
      <c r="E4" s="61"/>
      <c r="F4" s="61"/>
      <c r="G4" s="61"/>
    </row>
    <row r="5" spans="2:11">
      <c r="B5" s="61"/>
      <c r="C5" s="61"/>
      <c r="E5" s="61"/>
      <c r="F5" s="61"/>
      <c r="G5" s="61"/>
    </row>
    <row r="6" spans="2:11" ht="15.75" customHeight="1" thickBot="1">
      <c r="B6" s="62"/>
      <c r="C6" s="62"/>
      <c r="D6" s="62"/>
      <c r="E6" s="63"/>
      <c r="F6" s="704"/>
      <c r="G6" s="704"/>
    </row>
    <row r="7" spans="2:11" ht="12.75" thickBot="1">
      <c r="B7" s="62"/>
      <c r="C7" s="62"/>
      <c r="D7" s="62"/>
      <c r="E7" s="63"/>
      <c r="F7" s="64">
        <v>2014</v>
      </c>
      <c r="G7" s="64">
        <v>2015</v>
      </c>
      <c r="H7" s="64">
        <v>2016</v>
      </c>
    </row>
    <row r="8" spans="2:11">
      <c r="B8" s="65" t="s">
        <v>71</v>
      </c>
      <c r="C8" s="65"/>
      <c r="D8" s="65"/>
      <c r="E8" s="61"/>
      <c r="F8" s="61"/>
      <c r="G8" s="61"/>
      <c r="H8" s="61"/>
    </row>
    <row r="9" spans="2:11">
      <c r="B9" s="61"/>
      <c r="C9" s="65" t="s">
        <v>102</v>
      </c>
      <c r="D9" s="65"/>
      <c r="E9" s="61"/>
      <c r="F9" s="66">
        <v>835</v>
      </c>
      <c r="G9" s="66">
        <v>892</v>
      </c>
      <c r="H9" s="66">
        <v>966</v>
      </c>
      <c r="J9" s="673"/>
      <c r="K9" s="428"/>
    </row>
    <row r="10" spans="2:11">
      <c r="B10" s="61"/>
      <c r="C10" s="65" t="s">
        <v>72</v>
      </c>
      <c r="D10" s="65"/>
      <c r="E10" s="61"/>
      <c r="F10" s="61"/>
      <c r="G10" s="61"/>
      <c r="H10" s="61"/>
      <c r="J10" s="426"/>
      <c r="K10" s="428"/>
    </row>
    <row r="11" spans="2:11">
      <c r="B11" s="61"/>
      <c r="C11" s="61"/>
      <c r="D11" s="61" t="s">
        <v>44</v>
      </c>
      <c r="E11" s="61"/>
      <c r="F11" s="117">
        <v>-44</v>
      </c>
      <c r="G11" s="117">
        <v>-27</v>
      </c>
      <c r="H11" s="117">
        <v>-9</v>
      </c>
      <c r="J11" s="426"/>
      <c r="K11" s="428"/>
    </row>
    <row r="12" spans="2:11">
      <c r="B12" s="61"/>
      <c r="C12" s="61"/>
      <c r="D12" s="61" t="s">
        <v>135</v>
      </c>
      <c r="E12" s="61"/>
      <c r="F12" s="68">
        <v>39</v>
      </c>
      <c r="G12" s="68">
        <v>43</v>
      </c>
      <c r="H12" s="68">
        <v>42</v>
      </c>
      <c r="J12" s="426"/>
      <c r="K12" s="428"/>
    </row>
    <row r="13" spans="2:11">
      <c r="B13" s="61"/>
      <c r="C13" s="61"/>
      <c r="D13" s="61" t="s">
        <v>73</v>
      </c>
      <c r="E13" s="61"/>
      <c r="F13" s="68">
        <v>90</v>
      </c>
      <c r="G13" s="68">
        <v>95</v>
      </c>
      <c r="H13" s="68">
        <v>829</v>
      </c>
      <c r="J13" s="426"/>
      <c r="K13" s="428"/>
    </row>
    <row r="14" spans="2:11">
      <c r="B14" s="61"/>
      <c r="C14" s="61"/>
      <c r="D14" s="61" t="s">
        <v>74</v>
      </c>
      <c r="E14" s="61"/>
      <c r="F14" s="68">
        <v>256</v>
      </c>
      <c r="G14" s="68">
        <v>399</v>
      </c>
      <c r="H14" s="68">
        <v>321</v>
      </c>
      <c r="J14" s="426"/>
      <c r="K14" s="428"/>
    </row>
    <row r="15" spans="2:11" s="426" customFormat="1">
      <c r="B15" s="61"/>
      <c r="C15" s="61"/>
      <c r="D15" s="61" t="s">
        <v>300</v>
      </c>
      <c r="E15" s="61"/>
      <c r="F15" s="68">
        <v>0</v>
      </c>
      <c r="G15" s="68">
        <v>0</v>
      </c>
      <c r="H15" s="68">
        <v>63</v>
      </c>
      <c r="K15" s="428"/>
    </row>
    <row r="16" spans="2:11">
      <c r="B16" s="61"/>
      <c r="C16" s="61"/>
      <c r="D16" s="61" t="s">
        <v>305</v>
      </c>
      <c r="E16" s="61"/>
      <c r="F16" s="68">
        <v>7</v>
      </c>
      <c r="G16" s="68">
        <v>7</v>
      </c>
      <c r="H16" s="68">
        <v>50</v>
      </c>
      <c r="J16" s="426"/>
      <c r="K16" s="428"/>
    </row>
    <row r="17" spans="2:11">
      <c r="B17" s="61"/>
      <c r="C17" s="61"/>
      <c r="D17" s="61" t="s">
        <v>75</v>
      </c>
      <c r="E17" s="61"/>
      <c r="F17" s="68">
        <v>104</v>
      </c>
      <c r="G17" s="68">
        <v>92</v>
      </c>
      <c r="H17" s="68">
        <v>147</v>
      </c>
      <c r="J17" s="426"/>
      <c r="K17" s="428"/>
    </row>
    <row r="18" spans="2:11" s="426" customFormat="1">
      <c r="B18" s="61"/>
      <c r="C18" s="61"/>
      <c r="D18" s="61" t="s">
        <v>303</v>
      </c>
      <c r="E18" s="61"/>
      <c r="F18" s="68">
        <v>1</v>
      </c>
      <c r="G18" s="68">
        <v>0</v>
      </c>
      <c r="H18" s="68">
        <v>4</v>
      </c>
      <c r="K18" s="428"/>
    </row>
    <row r="19" spans="2:11">
      <c r="B19" s="61"/>
      <c r="C19" s="65" t="s">
        <v>76</v>
      </c>
      <c r="D19" s="65"/>
      <c r="E19" s="61"/>
      <c r="F19" s="68"/>
      <c r="G19" s="68"/>
      <c r="H19" s="68"/>
      <c r="J19" s="426"/>
      <c r="K19" s="428"/>
    </row>
    <row r="20" spans="2:11">
      <c r="B20" s="61"/>
      <c r="C20" s="61"/>
      <c r="D20" s="61" t="s">
        <v>105</v>
      </c>
      <c r="E20" s="61"/>
      <c r="F20" s="68">
        <v>-177</v>
      </c>
      <c r="G20" s="68">
        <v>-40</v>
      </c>
      <c r="H20" s="68">
        <v>84</v>
      </c>
      <c r="J20" s="426"/>
      <c r="K20" s="428"/>
    </row>
    <row r="21" spans="2:11">
      <c r="B21" s="61"/>
      <c r="C21" s="61"/>
      <c r="D21" s="61" t="s">
        <v>104</v>
      </c>
      <c r="E21" s="61"/>
      <c r="F21" s="68">
        <v>-2</v>
      </c>
      <c r="G21" s="68">
        <v>-54</v>
      </c>
      <c r="H21" s="68">
        <v>32</v>
      </c>
      <c r="J21" s="426"/>
      <c r="K21" s="428"/>
    </row>
    <row r="22" spans="2:11">
      <c r="B22" s="61"/>
      <c r="C22" s="61"/>
      <c r="D22" s="61" t="s">
        <v>77</v>
      </c>
      <c r="E22" s="61"/>
      <c r="F22" s="68">
        <v>-349</v>
      </c>
      <c r="G22" s="68">
        <v>-350</v>
      </c>
      <c r="H22" s="68">
        <v>-362</v>
      </c>
      <c r="J22" s="426"/>
      <c r="K22" s="428"/>
    </row>
    <row r="23" spans="2:11">
      <c r="B23" s="61"/>
      <c r="C23" s="61"/>
      <c r="D23" s="61" t="s">
        <v>9</v>
      </c>
      <c r="E23" s="61"/>
      <c r="F23" s="68">
        <v>18</v>
      </c>
      <c r="G23" s="68">
        <v>21</v>
      </c>
      <c r="H23" s="68">
        <v>-10</v>
      </c>
      <c r="J23" s="426"/>
      <c r="K23" s="428"/>
    </row>
    <row r="24" spans="2:11">
      <c r="B24" s="61"/>
      <c r="C24" s="61"/>
      <c r="D24" s="61" t="s">
        <v>41</v>
      </c>
      <c r="E24" s="61"/>
      <c r="F24" s="68">
        <v>475</v>
      </c>
      <c r="G24" s="68">
        <v>-27</v>
      </c>
      <c r="H24" s="68">
        <v>-35</v>
      </c>
      <c r="J24" s="426"/>
      <c r="K24" s="428"/>
    </row>
    <row r="25" spans="2:11">
      <c r="B25" s="61"/>
      <c r="C25" s="61"/>
      <c r="D25" s="61" t="s">
        <v>40</v>
      </c>
      <c r="E25" s="61"/>
      <c r="F25" s="68">
        <v>-12</v>
      </c>
      <c r="G25" s="68">
        <v>-25</v>
      </c>
      <c r="H25" s="68">
        <v>-50</v>
      </c>
      <c r="J25" s="426"/>
      <c r="K25" s="428"/>
    </row>
    <row r="26" spans="2:11">
      <c r="B26" s="61"/>
      <c r="C26" s="61"/>
      <c r="D26" s="61" t="s">
        <v>42</v>
      </c>
      <c r="E26" s="61"/>
      <c r="F26" s="68">
        <v>90</v>
      </c>
      <c r="G26" s="68">
        <v>233</v>
      </c>
      <c r="H26" s="68">
        <v>83</v>
      </c>
      <c r="J26" s="674"/>
      <c r="K26" s="428"/>
    </row>
    <row r="27" spans="2:11">
      <c r="B27" s="65"/>
      <c r="C27" s="65"/>
      <c r="D27" s="65"/>
      <c r="E27" s="61"/>
      <c r="F27" s="115"/>
      <c r="G27" s="115"/>
      <c r="H27" s="115"/>
      <c r="J27" s="674"/>
      <c r="K27" s="428"/>
    </row>
    <row r="28" spans="2:11">
      <c r="B28" s="61"/>
      <c r="C28" s="65" t="s">
        <v>78</v>
      </c>
      <c r="D28" s="65"/>
      <c r="E28" s="61"/>
      <c r="F28" s="116">
        <f>SUM(F9:F26)</f>
        <v>1331</v>
      </c>
      <c r="G28" s="116">
        <f>SUM(G9:G26)</f>
        <v>1259</v>
      </c>
      <c r="H28" s="116">
        <f>SUM(H9:H26)</f>
        <v>2155</v>
      </c>
      <c r="J28" s="426"/>
      <c r="K28" s="673"/>
    </row>
    <row r="29" spans="2:11" s="71" customFormat="1">
      <c r="B29" s="70"/>
      <c r="C29" s="70"/>
      <c r="D29" s="70"/>
      <c r="E29" s="114"/>
      <c r="F29" s="115"/>
      <c r="G29" s="115"/>
      <c r="H29" s="115"/>
      <c r="K29" s="673"/>
    </row>
    <row r="30" spans="2:11">
      <c r="B30" s="65" t="s">
        <v>79</v>
      </c>
      <c r="C30" s="65"/>
      <c r="D30" s="65"/>
      <c r="E30" s="61"/>
      <c r="F30" s="68"/>
      <c r="G30" s="68"/>
      <c r="H30" s="68"/>
      <c r="J30" s="674"/>
      <c r="K30" s="673"/>
    </row>
    <row r="31" spans="2:11">
      <c r="B31" s="61"/>
      <c r="C31" s="65" t="s">
        <v>101</v>
      </c>
      <c r="D31" s="65"/>
      <c r="E31" s="61"/>
      <c r="F31" s="68">
        <v>21</v>
      </c>
      <c r="G31" s="68">
        <v>145</v>
      </c>
      <c r="H31" s="68">
        <v>0</v>
      </c>
      <c r="K31" s="673"/>
    </row>
    <row r="32" spans="2:11">
      <c r="B32" s="61"/>
      <c r="C32" s="65" t="s">
        <v>80</v>
      </c>
      <c r="D32" s="65"/>
      <c r="E32" s="61"/>
      <c r="F32" s="69">
        <v>0</v>
      </c>
      <c r="G32" s="69">
        <v>-145</v>
      </c>
      <c r="H32" s="69">
        <v>0</v>
      </c>
      <c r="K32" s="673"/>
    </row>
    <row r="33" spans="2:11">
      <c r="B33" s="61"/>
      <c r="C33" s="65" t="s">
        <v>142</v>
      </c>
      <c r="D33" s="65"/>
      <c r="E33" s="61"/>
      <c r="F33" s="69">
        <v>0</v>
      </c>
      <c r="G33" s="69">
        <v>-46</v>
      </c>
      <c r="H33" s="69">
        <v>-4588</v>
      </c>
      <c r="J33" s="674"/>
      <c r="K33" s="673"/>
    </row>
    <row r="34" spans="2:11">
      <c r="B34" s="61"/>
      <c r="C34" s="65" t="s">
        <v>304</v>
      </c>
      <c r="D34" s="65"/>
      <c r="E34" s="61"/>
      <c r="F34" s="69">
        <v>0</v>
      </c>
      <c r="G34" s="69">
        <v>-3561</v>
      </c>
      <c r="H34" s="69">
        <v>3561</v>
      </c>
      <c r="J34" s="674"/>
      <c r="K34" s="673"/>
    </row>
    <row r="35" spans="2:11">
      <c r="B35" s="61"/>
      <c r="C35" s="65" t="s">
        <v>11</v>
      </c>
      <c r="D35" s="65"/>
      <c r="E35" s="61"/>
      <c r="F35" s="69">
        <v>-107</v>
      </c>
      <c r="G35" s="69">
        <v>-111</v>
      </c>
      <c r="H35" s="69">
        <v>-136</v>
      </c>
      <c r="J35" s="426"/>
      <c r="K35" s="673"/>
    </row>
    <row r="36" spans="2:11">
      <c r="B36" s="61"/>
      <c r="C36" s="65" t="s">
        <v>312</v>
      </c>
      <c r="D36" s="65"/>
      <c r="E36" s="61"/>
      <c r="F36" s="68">
        <v>2</v>
      </c>
      <c r="G36" s="68">
        <v>2</v>
      </c>
      <c r="H36" s="68">
        <v>-14</v>
      </c>
      <c r="J36" s="674"/>
      <c r="K36" s="673"/>
    </row>
    <row r="37" spans="2:11">
      <c r="B37" s="65"/>
      <c r="C37" s="65"/>
      <c r="D37" s="65"/>
      <c r="E37" s="61"/>
      <c r="F37" s="115"/>
      <c r="G37" s="115"/>
      <c r="H37" s="115"/>
      <c r="J37" s="674"/>
      <c r="K37" s="673"/>
    </row>
    <row r="38" spans="2:11">
      <c r="B38" s="61"/>
      <c r="C38" s="65" t="s">
        <v>315</v>
      </c>
      <c r="D38" s="65"/>
      <c r="E38" s="61"/>
      <c r="F38" s="116">
        <f>SUM(F31:F36)</f>
        <v>-84</v>
      </c>
      <c r="G38" s="116">
        <f>SUM(G31:G36)</f>
        <v>-3716</v>
      </c>
      <c r="H38" s="116">
        <f>SUM(H31:H36)</f>
        <v>-1177</v>
      </c>
      <c r="J38" s="426"/>
      <c r="K38" s="673"/>
    </row>
    <row r="39" spans="2:11">
      <c r="B39" s="65"/>
      <c r="C39" s="65"/>
      <c r="D39" s="65"/>
      <c r="E39" s="61"/>
      <c r="F39" s="115"/>
      <c r="G39" s="115"/>
      <c r="H39" s="115"/>
      <c r="J39" s="426"/>
      <c r="K39" s="673"/>
    </row>
    <row r="40" spans="2:11">
      <c r="B40" s="65" t="s">
        <v>81</v>
      </c>
      <c r="C40" s="65"/>
      <c r="D40" s="65"/>
      <c r="E40" s="61"/>
      <c r="F40" s="117"/>
      <c r="G40" s="117"/>
      <c r="H40" s="117"/>
      <c r="J40" s="426"/>
      <c r="K40" s="673"/>
    </row>
    <row r="41" spans="2:11">
      <c r="B41" s="61"/>
      <c r="C41" s="65" t="s">
        <v>82</v>
      </c>
      <c r="D41" s="65"/>
      <c r="E41" s="61"/>
      <c r="F41" s="68">
        <v>175</v>
      </c>
      <c r="G41" s="68">
        <v>106</v>
      </c>
      <c r="H41" s="68">
        <v>106</v>
      </c>
      <c r="J41" s="674"/>
      <c r="K41" s="673"/>
    </row>
    <row r="42" spans="2:11">
      <c r="B42" s="61"/>
      <c r="C42" s="65" t="s">
        <v>106</v>
      </c>
      <c r="D42" s="65"/>
      <c r="E42" s="61"/>
      <c r="F42" s="68">
        <v>-66</v>
      </c>
      <c r="G42" s="68">
        <v>-83</v>
      </c>
      <c r="H42" s="68">
        <v>-115</v>
      </c>
      <c r="J42" s="674"/>
      <c r="K42" s="673"/>
    </row>
    <row r="43" spans="2:11">
      <c r="B43" s="61"/>
      <c r="C43" s="65" t="s">
        <v>83</v>
      </c>
      <c r="D43" s="65"/>
      <c r="E43" s="61"/>
      <c r="F43" s="69">
        <v>-147</v>
      </c>
      <c r="G43" s="69">
        <v>-170</v>
      </c>
      <c r="H43" s="69">
        <v>-195</v>
      </c>
      <c r="J43" s="426"/>
      <c r="K43" s="673"/>
    </row>
    <row r="44" spans="2:11" s="426" customFormat="1">
      <c r="B44" s="61"/>
      <c r="C44" s="65" t="s">
        <v>301</v>
      </c>
      <c r="D44" s="65"/>
      <c r="E44" s="61"/>
      <c r="F44" s="69">
        <v>0</v>
      </c>
      <c r="G44" s="69">
        <v>0</v>
      </c>
      <c r="H44" s="69">
        <v>6925</v>
      </c>
      <c r="K44" s="673"/>
    </row>
    <row r="45" spans="2:11">
      <c r="B45" s="61"/>
      <c r="C45" s="65" t="s">
        <v>124</v>
      </c>
      <c r="D45" s="65"/>
      <c r="E45" s="61"/>
      <c r="F45" s="69">
        <v>-375</v>
      </c>
      <c r="G45" s="69">
        <v>-250</v>
      </c>
      <c r="H45" s="69">
        <v>-6104</v>
      </c>
      <c r="J45" s="674"/>
      <c r="K45" s="673"/>
    </row>
    <row r="46" spans="2:11">
      <c r="B46" s="61"/>
      <c r="C46" s="65" t="s">
        <v>302</v>
      </c>
      <c r="D46" s="65"/>
      <c r="E46" s="61"/>
      <c r="F46" s="69">
        <v>0</v>
      </c>
      <c r="G46" s="69">
        <v>-7</v>
      </c>
      <c r="H46" s="69">
        <v>-54</v>
      </c>
      <c r="J46" s="674"/>
      <c r="K46" s="673"/>
    </row>
    <row r="47" spans="2:11" s="426" customFormat="1">
      <c r="B47" s="61"/>
      <c r="C47" s="65" t="s">
        <v>300</v>
      </c>
      <c r="D47" s="65"/>
      <c r="E47" s="61"/>
      <c r="F47" s="69">
        <v>0</v>
      </c>
      <c r="G47" s="69">
        <v>0</v>
      </c>
      <c r="H47" s="69">
        <v>-63</v>
      </c>
      <c r="J47" s="673"/>
      <c r="K47" s="673"/>
    </row>
    <row r="48" spans="2:11">
      <c r="B48" s="61"/>
      <c r="C48" s="65" t="s">
        <v>145</v>
      </c>
      <c r="D48" s="65"/>
      <c r="E48" s="61"/>
      <c r="F48" s="69">
        <v>0</v>
      </c>
      <c r="G48" s="69">
        <v>202</v>
      </c>
      <c r="H48" s="69">
        <v>0</v>
      </c>
      <c r="J48" s="426"/>
      <c r="K48" s="673"/>
    </row>
    <row r="49" spans="2:11">
      <c r="B49" s="65"/>
      <c r="C49" s="65"/>
      <c r="D49" s="65"/>
      <c r="E49" s="61"/>
      <c r="F49" s="118"/>
      <c r="G49" s="118"/>
      <c r="H49" s="118"/>
      <c r="J49" s="673"/>
      <c r="K49" s="673"/>
    </row>
    <row r="50" spans="2:11">
      <c r="B50" s="61"/>
      <c r="C50" s="65" t="s">
        <v>314</v>
      </c>
      <c r="D50" s="65"/>
      <c r="E50" s="61"/>
      <c r="F50" s="116">
        <f>SUM(F41:F49)</f>
        <v>-413</v>
      </c>
      <c r="G50" s="116">
        <f>SUM(G41:G49)</f>
        <v>-202</v>
      </c>
      <c r="H50" s="116">
        <f>SUM(H41:H49)</f>
        <v>500</v>
      </c>
      <c r="K50" s="673"/>
    </row>
    <row r="51" spans="2:11">
      <c r="B51" s="65"/>
      <c r="C51" s="65"/>
      <c r="D51" s="65"/>
      <c r="E51" s="61"/>
      <c r="F51" s="115"/>
      <c r="G51" s="115"/>
      <c r="H51" s="115"/>
      <c r="K51" s="673"/>
    </row>
    <row r="52" spans="2:11">
      <c r="B52" s="65" t="s">
        <v>84</v>
      </c>
      <c r="C52" s="65"/>
      <c r="D52" s="65"/>
      <c r="E52" s="61"/>
      <c r="F52" s="68">
        <v>-396</v>
      </c>
      <c r="G52" s="68">
        <v>-366</v>
      </c>
      <c r="H52" s="68">
        <v>-56</v>
      </c>
      <c r="K52" s="673"/>
    </row>
    <row r="53" spans="2:11">
      <c r="B53" s="65"/>
      <c r="C53" s="65"/>
      <c r="D53" s="65"/>
      <c r="E53" s="61"/>
      <c r="F53" s="118"/>
      <c r="G53" s="118"/>
      <c r="H53" s="118"/>
      <c r="K53" s="673"/>
    </row>
    <row r="54" spans="2:11">
      <c r="B54" s="65" t="s">
        <v>144</v>
      </c>
      <c r="C54" s="65"/>
      <c r="D54" s="65"/>
      <c r="E54" s="61"/>
      <c r="F54" s="68">
        <f>F28+F38+F50+F52</f>
        <v>438</v>
      </c>
      <c r="G54" s="68">
        <f>G28+G38+G50+G52</f>
        <v>-3025</v>
      </c>
      <c r="H54" s="68">
        <f>H28+H38+H50+H52</f>
        <v>1422</v>
      </c>
      <c r="K54" s="673"/>
    </row>
    <row r="55" spans="2:11">
      <c r="B55" s="65" t="s">
        <v>85</v>
      </c>
      <c r="C55" s="65"/>
      <c r="D55" s="65"/>
      <c r="E55" s="61"/>
      <c r="F55" s="68">
        <v>4410</v>
      </c>
      <c r="G55" s="68">
        <f t="shared" ref="G55" si="0">F57</f>
        <v>4848</v>
      </c>
      <c r="H55" s="68">
        <f>G57</f>
        <v>1823</v>
      </c>
      <c r="K55" s="673"/>
    </row>
    <row r="56" spans="2:11">
      <c r="B56" s="65"/>
      <c r="C56" s="65"/>
      <c r="D56" s="65"/>
      <c r="E56" s="61"/>
      <c r="F56" s="70"/>
      <c r="G56" s="70"/>
      <c r="H56" s="70"/>
      <c r="K56" s="673"/>
    </row>
    <row r="57" spans="2:11" ht="12.75" thickBot="1">
      <c r="B57" s="65" t="s">
        <v>86</v>
      </c>
      <c r="C57" s="65"/>
      <c r="D57" s="65"/>
      <c r="E57" s="61"/>
      <c r="F57" s="363">
        <f t="shared" ref="F57" si="1">F54+F55</f>
        <v>4848</v>
      </c>
      <c r="G57" s="363">
        <f>G54+G55</f>
        <v>1823</v>
      </c>
      <c r="H57" s="363">
        <f>H54+H55</f>
        <v>3245</v>
      </c>
      <c r="K57" s="673"/>
    </row>
    <row r="58" spans="2:11" ht="12.75" thickTop="1">
      <c r="B58" s="65"/>
      <c r="C58" s="65"/>
      <c r="D58" s="65"/>
      <c r="E58" s="61"/>
      <c r="F58" s="70"/>
      <c r="G58" s="70"/>
    </row>
    <row r="59" spans="2:11">
      <c r="E59" s="71"/>
      <c r="F59" s="71"/>
      <c r="G59" s="71"/>
    </row>
    <row r="60" spans="2:11">
      <c r="B60" s="119" t="s">
        <v>88</v>
      </c>
    </row>
    <row r="61" spans="2:11">
      <c r="B61" s="119" t="s">
        <v>89</v>
      </c>
      <c r="F61" s="274"/>
      <c r="G61" s="274"/>
    </row>
    <row r="62" spans="2:11" ht="48.6" customHeight="1">
      <c r="B62" s="702" t="s">
        <v>313</v>
      </c>
      <c r="C62" s="702"/>
      <c r="D62" s="702"/>
      <c r="E62" s="702"/>
      <c r="F62" s="702"/>
      <c r="G62" s="702"/>
    </row>
    <row r="63" spans="2:11">
      <c r="F63" s="187"/>
      <c r="G63" s="187"/>
    </row>
    <row r="64" spans="2:11">
      <c r="F64" s="187"/>
      <c r="G64" s="187"/>
    </row>
    <row r="65" spans="6:7">
      <c r="F65" s="187"/>
      <c r="G65" s="187"/>
    </row>
    <row r="66" spans="6:7">
      <c r="F66" s="187"/>
      <c r="G66" s="187"/>
    </row>
    <row r="67" spans="6:7">
      <c r="F67" s="187"/>
      <c r="G67" s="187"/>
    </row>
    <row r="68" spans="6:7">
      <c r="F68" s="187"/>
      <c r="G68" s="187"/>
    </row>
    <row r="69" spans="6:7">
      <c r="F69" s="187"/>
      <c r="G69" s="187"/>
    </row>
    <row r="70" spans="6:7">
      <c r="F70" s="187"/>
      <c r="G70" s="187"/>
    </row>
    <row r="71" spans="6:7">
      <c r="F71" s="187"/>
      <c r="G71" s="187"/>
    </row>
    <row r="72" spans="6:7">
      <c r="F72" s="187"/>
      <c r="G72" s="187"/>
    </row>
    <row r="73" spans="6:7">
      <c r="F73" s="187"/>
      <c r="G73" s="187"/>
    </row>
    <row r="74" spans="6:7">
      <c r="F74" s="187"/>
      <c r="G74" s="187"/>
    </row>
    <row r="75" spans="6:7">
      <c r="F75" s="187"/>
      <c r="G75" s="187"/>
    </row>
    <row r="76" spans="6:7">
      <c r="F76" s="187"/>
      <c r="G76" s="187"/>
    </row>
    <row r="77" spans="6:7">
      <c r="F77" s="187"/>
      <c r="G77" s="187"/>
    </row>
    <row r="78" spans="6:7">
      <c r="F78" s="187"/>
      <c r="G78" s="187"/>
    </row>
    <row r="79" spans="6:7">
      <c r="F79" s="187"/>
      <c r="G79" s="187"/>
    </row>
    <row r="80" spans="6:7">
      <c r="F80" s="187"/>
      <c r="G80" s="187"/>
    </row>
    <row r="81" spans="6:7">
      <c r="F81" s="187"/>
      <c r="G81" s="187"/>
    </row>
    <row r="82" spans="6:7">
      <c r="F82" s="187"/>
      <c r="G82" s="187"/>
    </row>
    <row r="83" spans="6:7">
      <c r="F83" s="187"/>
      <c r="G83" s="187"/>
    </row>
    <row r="84" spans="6:7">
      <c r="F84" s="187"/>
      <c r="G84" s="187"/>
    </row>
    <row r="85" spans="6:7">
      <c r="F85" s="187"/>
      <c r="G85" s="187"/>
    </row>
    <row r="86" spans="6:7">
      <c r="F86" s="187"/>
      <c r="G86" s="187"/>
    </row>
    <row r="87" spans="6:7">
      <c r="F87" s="187"/>
      <c r="G87" s="187"/>
    </row>
    <row r="88" spans="6:7">
      <c r="F88" s="187"/>
      <c r="G88" s="187"/>
    </row>
    <row r="89" spans="6:7">
      <c r="F89" s="187"/>
      <c r="G89" s="187"/>
    </row>
    <row r="90" spans="6:7">
      <c r="F90" s="187"/>
      <c r="G90" s="187"/>
    </row>
    <row r="91" spans="6:7">
      <c r="F91" s="187"/>
      <c r="G91" s="187"/>
    </row>
    <row r="92" spans="6:7">
      <c r="F92" s="187"/>
      <c r="G92" s="187"/>
    </row>
    <row r="93" spans="6:7">
      <c r="F93" s="187"/>
      <c r="G93" s="187"/>
    </row>
    <row r="94" spans="6:7">
      <c r="F94" s="187"/>
      <c r="G94" s="187"/>
    </row>
    <row r="95" spans="6:7">
      <c r="F95" s="187"/>
      <c r="G95" s="187"/>
    </row>
    <row r="96" spans="6:7">
      <c r="F96" s="187"/>
      <c r="G96" s="187"/>
    </row>
    <row r="97" spans="6:7">
      <c r="F97" s="187"/>
      <c r="G97" s="187"/>
    </row>
    <row r="98" spans="6:7">
      <c r="F98" s="187"/>
      <c r="G98" s="187"/>
    </row>
    <row r="99" spans="6:7">
      <c r="F99" s="187"/>
      <c r="G99" s="187"/>
    </row>
    <row r="100" spans="6:7">
      <c r="F100" s="187"/>
      <c r="G100" s="187"/>
    </row>
    <row r="101" spans="6:7">
      <c r="F101" s="187"/>
      <c r="G101" s="187"/>
    </row>
    <row r="102" spans="6:7">
      <c r="F102" s="187"/>
      <c r="G102" s="187"/>
    </row>
    <row r="103" spans="6:7">
      <c r="F103" s="187"/>
      <c r="G103" s="187"/>
    </row>
    <row r="104" spans="6:7">
      <c r="F104" s="187"/>
      <c r="G104" s="187"/>
    </row>
    <row r="105" spans="6:7">
      <c r="F105" s="187"/>
      <c r="G105" s="187"/>
    </row>
    <row r="106" spans="6:7">
      <c r="F106" s="187"/>
      <c r="G106" s="187"/>
    </row>
    <row r="107" spans="6:7">
      <c r="F107" s="187"/>
      <c r="G107" s="187"/>
    </row>
    <row r="108" spans="6:7">
      <c r="F108" s="187"/>
      <c r="G108" s="187"/>
    </row>
    <row r="109" spans="6:7">
      <c r="F109" s="187"/>
      <c r="G109" s="187"/>
    </row>
    <row r="110" spans="6:7">
      <c r="F110" s="187"/>
      <c r="G110" s="187"/>
    </row>
    <row r="111" spans="6:7">
      <c r="F111" s="187"/>
      <c r="G111" s="187"/>
    </row>
    <row r="112" spans="6:7">
      <c r="F112" s="187"/>
      <c r="G112" s="187"/>
    </row>
    <row r="113" spans="6:7">
      <c r="F113" s="187"/>
      <c r="G113" s="187"/>
    </row>
    <row r="115" spans="6:7">
      <c r="F115" s="274"/>
      <c r="G115" s="274"/>
    </row>
    <row r="118" spans="6:7">
      <c r="F118" s="274"/>
      <c r="G118" s="274"/>
    </row>
    <row r="119" spans="6:7">
      <c r="F119" s="274"/>
      <c r="G119" s="274"/>
    </row>
    <row r="120" spans="6:7">
      <c r="F120" s="274"/>
      <c r="G120" s="274"/>
    </row>
    <row r="121" spans="6:7">
      <c r="F121" s="274"/>
      <c r="G121" s="274"/>
    </row>
    <row r="122" spans="6:7">
      <c r="F122" s="274"/>
      <c r="G122" s="274"/>
    </row>
    <row r="123" spans="6:7">
      <c r="F123" s="274"/>
      <c r="G123" s="274"/>
    </row>
    <row r="124" spans="6:7">
      <c r="F124" s="274"/>
      <c r="G124" s="274"/>
    </row>
    <row r="125" spans="6:7">
      <c r="F125" s="274"/>
      <c r="G125" s="274"/>
    </row>
    <row r="126" spans="6:7">
      <c r="F126" s="274"/>
      <c r="G126" s="274"/>
    </row>
    <row r="127" spans="6:7">
      <c r="F127" s="274"/>
      <c r="G127" s="274"/>
    </row>
    <row r="128" spans="6:7">
      <c r="F128" s="274"/>
      <c r="G128" s="274"/>
    </row>
    <row r="129" spans="6:7">
      <c r="F129" s="274"/>
      <c r="G129" s="274"/>
    </row>
    <row r="130" spans="6:7">
      <c r="F130" s="274"/>
      <c r="G130" s="274"/>
    </row>
    <row r="131" spans="6:7">
      <c r="F131" s="274"/>
      <c r="G131" s="274"/>
    </row>
    <row r="132" spans="6:7">
      <c r="F132" s="274"/>
      <c r="G132" s="274"/>
    </row>
    <row r="133" spans="6:7">
      <c r="F133" s="274"/>
      <c r="G133" s="274"/>
    </row>
    <row r="134" spans="6:7">
      <c r="F134" s="274"/>
      <c r="G134" s="274"/>
    </row>
    <row r="135" spans="6:7">
      <c r="F135" s="274"/>
      <c r="G135" s="274"/>
    </row>
    <row r="136" spans="6:7">
      <c r="F136" s="274"/>
      <c r="G136" s="274"/>
    </row>
    <row r="137" spans="6:7">
      <c r="F137" s="274"/>
      <c r="G137" s="274"/>
    </row>
    <row r="138" spans="6:7">
      <c r="F138" s="274"/>
      <c r="G138" s="274"/>
    </row>
    <row r="139" spans="6:7">
      <c r="F139" s="274"/>
      <c r="G139" s="274"/>
    </row>
    <row r="140" spans="6:7">
      <c r="F140" s="274"/>
      <c r="G140" s="274"/>
    </row>
    <row r="141" spans="6:7">
      <c r="F141" s="274"/>
      <c r="G141" s="274"/>
    </row>
    <row r="142" spans="6:7">
      <c r="F142" s="274"/>
      <c r="G142" s="274"/>
    </row>
    <row r="143" spans="6:7">
      <c r="F143" s="274"/>
      <c r="G143" s="274"/>
    </row>
    <row r="144" spans="6:7">
      <c r="F144" s="274"/>
      <c r="G144" s="274"/>
    </row>
    <row r="145" spans="6:7">
      <c r="F145" s="274"/>
      <c r="G145" s="274"/>
    </row>
    <row r="146" spans="6:7">
      <c r="F146" s="274"/>
      <c r="G146" s="274"/>
    </row>
    <row r="147" spans="6:7">
      <c r="F147" s="274"/>
      <c r="G147" s="274"/>
    </row>
    <row r="148" spans="6:7">
      <c r="F148" s="274"/>
      <c r="G148" s="274"/>
    </row>
    <row r="149" spans="6:7">
      <c r="F149" s="274"/>
      <c r="G149" s="274"/>
    </row>
    <row r="150" spans="6:7">
      <c r="F150" s="274"/>
      <c r="G150" s="274"/>
    </row>
    <row r="151" spans="6:7">
      <c r="F151" s="274"/>
      <c r="G151" s="274"/>
    </row>
    <row r="152" spans="6:7">
      <c r="F152" s="274"/>
      <c r="G152" s="274"/>
    </row>
    <row r="153" spans="6:7">
      <c r="F153" s="274"/>
      <c r="G153" s="274"/>
    </row>
    <row r="154" spans="6:7">
      <c r="F154" s="274"/>
      <c r="G154" s="274"/>
    </row>
    <row r="155" spans="6:7">
      <c r="F155" s="274"/>
      <c r="G155" s="274"/>
    </row>
    <row r="156" spans="6:7">
      <c r="F156" s="274"/>
      <c r="G156" s="274"/>
    </row>
    <row r="157" spans="6:7">
      <c r="F157" s="274"/>
      <c r="G157" s="274"/>
    </row>
    <row r="158" spans="6:7">
      <c r="F158" s="274"/>
      <c r="G158" s="274"/>
    </row>
    <row r="159" spans="6:7">
      <c r="F159" s="274"/>
      <c r="G159" s="274"/>
    </row>
    <row r="160" spans="6:7">
      <c r="F160" s="274"/>
      <c r="G160" s="274"/>
    </row>
    <row r="161" spans="6:7">
      <c r="F161" s="274"/>
      <c r="G161" s="274"/>
    </row>
    <row r="162" spans="6:7">
      <c r="F162" s="274"/>
      <c r="G162" s="274"/>
    </row>
  </sheetData>
  <mergeCells count="5">
    <mergeCell ref="B1:G1"/>
    <mergeCell ref="B2:G2"/>
    <mergeCell ref="B3:G3"/>
    <mergeCell ref="F6:G6"/>
    <mergeCell ref="B62:G62"/>
  </mergeCells>
  <pageMargins left="0.7" right="0.7" top="0.25" bottom="0.44" header="0.3" footer="0.3"/>
  <pageSetup scale="74" orientation="landscape" r:id="rId1"/>
  <headerFooter>
    <oddFooter>&amp;LActivision Blizzard, Inc.&amp;R&amp;P of &amp; 24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N117"/>
  <sheetViews>
    <sheetView showGridLines="0" tabSelected="1" topLeftCell="A91" zoomScaleNormal="100" zoomScaleSheetLayoutView="115" workbookViewId="0">
      <selection activeCell="C115" sqref="C115:M115"/>
    </sheetView>
  </sheetViews>
  <sheetFormatPr defaultColWidth="9.28515625" defaultRowHeight="12"/>
  <cols>
    <col min="1" max="1" width="2.7109375" style="72" customWidth="1"/>
    <col min="2" max="2" width="2.5703125" style="72" customWidth="1"/>
    <col min="3" max="3" width="51.7109375" style="72" customWidth="1"/>
    <col min="4" max="4" width="3.42578125" style="72" customWidth="1"/>
    <col min="5" max="5" width="12.7109375" style="72" customWidth="1"/>
    <col min="6" max="6" width="14" style="72" customWidth="1"/>
    <col min="7" max="7" width="17.7109375" style="72" customWidth="1"/>
    <col min="8" max="8" width="22.7109375" style="72" customWidth="1"/>
    <col min="9" max="9" width="17.7109375" style="72" customWidth="1"/>
    <col min="10" max="10" width="13.7109375" style="72" customWidth="1"/>
    <col min="11" max="11" width="12.7109375" style="72" customWidth="1"/>
    <col min="12" max="12" width="15.28515625" style="72" customWidth="1"/>
    <col min="13" max="13" width="12.7109375" style="72" customWidth="1"/>
    <col min="14" max="14" width="3.7109375" style="72" customWidth="1"/>
    <col min="15" max="16384" width="9.28515625" style="72"/>
  </cols>
  <sheetData>
    <row r="1" spans="1:14">
      <c r="B1" s="709" t="s">
        <v>45</v>
      </c>
      <c r="C1" s="709"/>
      <c r="D1" s="709"/>
      <c r="E1" s="709"/>
      <c r="F1" s="709"/>
      <c r="G1" s="709"/>
      <c r="H1" s="709"/>
      <c r="I1" s="709"/>
      <c r="J1" s="709"/>
      <c r="K1" s="709"/>
      <c r="L1" s="709"/>
      <c r="M1" s="709"/>
      <c r="N1" s="709"/>
    </row>
    <row r="2" spans="1:14">
      <c r="B2" s="709" t="s">
        <v>112</v>
      </c>
      <c r="C2" s="709"/>
      <c r="D2" s="709"/>
      <c r="E2" s="709"/>
      <c r="F2" s="709"/>
      <c r="G2" s="709"/>
      <c r="H2" s="709"/>
      <c r="I2" s="709"/>
      <c r="J2" s="709"/>
      <c r="K2" s="709"/>
      <c r="L2" s="709"/>
      <c r="M2" s="709"/>
      <c r="N2" s="709"/>
    </row>
    <row r="3" spans="1:14">
      <c r="B3" s="709" t="s">
        <v>55</v>
      </c>
      <c r="C3" s="709"/>
      <c r="D3" s="709"/>
      <c r="E3" s="709"/>
      <c r="F3" s="709"/>
      <c r="G3" s="709"/>
      <c r="H3" s="709"/>
      <c r="I3" s="709"/>
      <c r="J3" s="709"/>
      <c r="K3" s="709"/>
      <c r="L3" s="709"/>
      <c r="M3" s="709"/>
      <c r="N3" s="709"/>
    </row>
    <row r="4" spans="1:14">
      <c r="B4" s="267"/>
      <c r="C4" s="267"/>
      <c r="D4" s="267"/>
      <c r="E4" s="267"/>
      <c r="F4" s="267"/>
      <c r="G4" s="267"/>
      <c r="H4" s="267"/>
      <c r="I4" s="267"/>
      <c r="J4" s="267"/>
      <c r="K4" s="267"/>
      <c r="L4" s="267"/>
      <c r="M4" s="267"/>
    </row>
    <row r="5" spans="1:14" ht="12.75" thickBot="1">
      <c r="B5" s="73"/>
      <c r="C5" s="74"/>
      <c r="D5" s="75"/>
      <c r="E5" s="74"/>
      <c r="F5" s="74"/>
      <c r="G5" s="75"/>
      <c r="H5" s="75"/>
      <c r="I5" s="75"/>
      <c r="J5" s="75"/>
      <c r="K5" s="76"/>
      <c r="L5" s="76"/>
      <c r="M5" s="76"/>
    </row>
    <row r="6" spans="1:14" ht="48">
      <c r="A6" s="297"/>
      <c r="B6" s="466" t="s">
        <v>153</v>
      </c>
      <c r="C6" s="95"/>
      <c r="D6" s="458"/>
      <c r="E6" s="454" t="s">
        <v>56</v>
      </c>
      <c r="F6" s="455" t="s">
        <v>200</v>
      </c>
      <c r="G6" s="455" t="s">
        <v>244</v>
      </c>
      <c r="H6" s="455" t="s">
        <v>243</v>
      </c>
      <c r="I6" s="455" t="s">
        <v>245</v>
      </c>
      <c r="J6" s="454" t="s">
        <v>57</v>
      </c>
      <c r="K6" s="454" t="s">
        <v>58</v>
      </c>
      <c r="L6" s="454" t="s">
        <v>59</v>
      </c>
      <c r="M6" s="456" t="s">
        <v>60</v>
      </c>
      <c r="N6" s="297"/>
    </row>
    <row r="7" spans="1:14">
      <c r="A7" s="297"/>
      <c r="B7" s="705" t="s">
        <v>61</v>
      </c>
      <c r="C7" s="706"/>
      <c r="D7" s="447"/>
      <c r="E7" s="448">
        <v>1455</v>
      </c>
      <c r="F7" s="411">
        <v>169</v>
      </c>
      <c r="G7" s="411">
        <v>128</v>
      </c>
      <c r="H7" s="411">
        <v>142</v>
      </c>
      <c r="I7" s="448">
        <v>52</v>
      </c>
      <c r="J7" s="448">
        <v>175</v>
      </c>
      <c r="K7" s="448">
        <v>168</v>
      </c>
      <c r="L7" s="448">
        <v>160</v>
      </c>
      <c r="M7" s="457">
        <f>SUM(F7:L7)</f>
        <v>994</v>
      </c>
      <c r="N7" s="297"/>
    </row>
    <row r="8" spans="1:14" ht="13.5">
      <c r="A8" s="297"/>
      <c r="B8" s="77"/>
      <c r="C8" s="78" t="s">
        <v>166</v>
      </c>
      <c r="D8" s="282">
        <v>1</v>
      </c>
      <c r="E8" s="449">
        <v>0</v>
      </c>
      <c r="F8" s="450">
        <v>0</v>
      </c>
      <c r="G8" s="450">
        <v>-8</v>
      </c>
      <c r="H8" s="450">
        <v>0</v>
      </c>
      <c r="I8" s="451">
        <v>0</v>
      </c>
      <c r="J8" s="101">
        <v>-10</v>
      </c>
      <c r="K8" s="101">
        <v>-3</v>
      </c>
      <c r="L8" s="101">
        <v>-23</v>
      </c>
      <c r="M8" s="96">
        <f>SUM(F8:L8)</f>
        <v>-44</v>
      </c>
      <c r="N8" s="297"/>
    </row>
    <row r="9" spans="1:14" ht="13.5">
      <c r="A9" s="297"/>
      <c r="B9" s="77"/>
      <c r="C9" s="78" t="s">
        <v>167</v>
      </c>
      <c r="D9" s="282">
        <v>2</v>
      </c>
      <c r="E9" s="449">
        <v>0</v>
      </c>
      <c r="F9" s="450">
        <v>0</v>
      </c>
      <c r="G9" s="450">
        <v>-1</v>
      </c>
      <c r="H9" s="450">
        <v>-1</v>
      </c>
      <c r="I9" s="450">
        <v>-46</v>
      </c>
      <c r="J9" s="450">
        <v>0</v>
      </c>
      <c r="K9" s="101">
        <v>-33</v>
      </c>
      <c r="L9" s="101">
        <v>-1</v>
      </c>
      <c r="M9" s="96">
        <f>SUM(F9:L9)</f>
        <v>-82</v>
      </c>
      <c r="N9" s="297"/>
    </row>
    <row r="10" spans="1:14" ht="13.5">
      <c r="A10" s="297"/>
      <c r="B10" s="77"/>
      <c r="C10" s="78" t="s">
        <v>168</v>
      </c>
      <c r="D10" s="282">
        <v>3</v>
      </c>
      <c r="E10" s="449">
        <v>0</v>
      </c>
      <c r="F10" s="450">
        <v>0</v>
      </c>
      <c r="G10" s="450">
        <v>0</v>
      </c>
      <c r="H10" s="450">
        <v>0</v>
      </c>
      <c r="I10" s="451">
        <v>0</v>
      </c>
      <c r="J10" s="450">
        <v>0</v>
      </c>
      <c r="K10" s="450">
        <v>0</v>
      </c>
      <c r="L10" s="450">
        <v>-34</v>
      </c>
      <c r="M10" s="96">
        <f>SUM(F10:L10)</f>
        <v>-34</v>
      </c>
      <c r="N10" s="297"/>
    </row>
    <row r="11" spans="1:14" ht="12.75" thickBot="1">
      <c r="A11" s="297"/>
      <c r="B11" s="707" t="s">
        <v>178</v>
      </c>
      <c r="C11" s="708"/>
      <c r="D11" s="452"/>
      <c r="E11" s="453">
        <f>SUM(E7:E10)</f>
        <v>1455</v>
      </c>
      <c r="F11" s="453">
        <f t="shared" ref="F11:M11" si="0">SUM(F7:F10)</f>
        <v>169</v>
      </c>
      <c r="G11" s="453">
        <f t="shared" si="0"/>
        <v>119</v>
      </c>
      <c r="H11" s="453">
        <f t="shared" si="0"/>
        <v>141</v>
      </c>
      <c r="I11" s="453">
        <f t="shared" si="0"/>
        <v>6</v>
      </c>
      <c r="J11" s="453">
        <f t="shared" si="0"/>
        <v>165</v>
      </c>
      <c r="K11" s="453">
        <f t="shared" si="0"/>
        <v>132</v>
      </c>
      <c r="L11" s="453">
        <f t="shared" si="0"/>
        <v>102</v>
      </c>
      <c r="M11" s="97">
        <f t="shared" si="0"/>
        <v>834</v>
      </c>
      <c r="N11" s="297"/>
    </row>
    <row r="12" spans="1:14" ht="12.75" thickTop="1">
      <c r="A12" s="297"/>
      <c r="B12" s="278"/>
      <c r="C12" s="279"/>
      <c r="D12" s="94"/>
      <c r="E12" s="280"/>
      <c r="F12" s="280"/>
      <c r="G12" s="280"/>
      <c r="H12" s="280"/>
      <c r="I12" s="280"/>
      <c r="J12" s="280"/>
      <c r="K12" s="280"/>
      <c r="L12" s="280"/>
      <c r="M12" s="281"/>
      <c r="N12" s="297"/>
    </row>
    <row r="13" spans="1:14" ht="13.5">
      <c r="A13" s="297"/>
      <c r="B13" s="278"/>
      <c r="C13" s="298" t="s">
        <v>199</v>
      </c>
      <c r="D13" s="282">
        <v>4</v>
      </c>
      <c r="E13" s="280">
        <v>-547</v>
      </c>
      <c r="F13" s="280">
        <v>-83</v>
      </c>
      <c r="G13" s="280">
        <v>-88</v>
      </c>
      <c r="H13" s="280">
        <v>-5</v>
      </c>
      <c r="I13" s="280">
        <v>-2</v>
      </c>
      <c r="J13" s="280">
        <v>0</v>
      </c>
      <c r="K13" s="280">
        <v>0</v>
      </c>
      <c r="L13" s="280">
        <v>0</v>
      </c>
      <c r="M13" s="281">
        <f>SUM(F13:L13)</f>
        <v>-178</v>
      </c>
      <c r="N13" s="364"/>
    </row>
    <row r="14" spans="1:14" ht="13.5">
      <c r="A14" s="297"/>
      <c r="B14" s="278"/>
      <c r="C14" s="298"/>
      <c r="D14" s="282"/>
      <c r="E14" s="280"/>
      <c r="F14" s="280"/>
      <c r="G14" s="280"/>
      <c r="H14" s="280"/>
      <c r="I14" s="280"/>
      <c r="J14" s="280"/>
      <c r="K14" s="280"/>
      <c r="L14" s="280"/>
      <c r="M14" s="281"/>
      <c r="N14" s="364"/>
    </row>
    <row r="15" spans="1:14" ht="13.5">
      <c r="A15" s="297"/>
      <c r="B15" s="648" t="s">
        <v>198</v>
      </c>
      <c r="C15" s="649"/>
      <c r="D15" s="650">
        <v>7</v>
      </c>
      <c r="E15" s="651">
        <f>E11+E13</f>
        <v>908</v>
      </c>
      <c r="F15" s="651">
        <f t="shared" ref="F15:M15" si="1">F11+F13</f>
        <v>86</v>
      </c>
      <c r="G15" s="651">
        <f t="shared" si="1"/>
        <v>31</v>
      </c>
      <c r="H15" s="651">
        <f t="shared" si="1"/>
        <v>136</v>
      </c>
      <c r="I15" s="651">
        <f t="shared" si="1"/>
        <v>4</v>
      </c>
      <c r="J15" s="651">
        <f t="shared" si="1"/>
        <v>165</v>
      </c>
      <c r="K15" s="651">
        <f t="shared" si="1"/>
        <v>132</v>
      </c>
      <c r="L15" s="651">
        <f t="shared" si="1"/>
        <v>102</v>
      </c>
      <c r="M15" s="652">
        <f t="shared" si="1"/>
        <v>656</v>
      </c>
      <c r="N15" s="297"/>
    </row>
    <row r="16" spans="1:14" ht="6" customHeight="1" thickBot="1">
      <c r="A16" s="297"/>
      <c r="B16" s="367"/>
      <c r="C16" s="80"/>
      <c r="D16" s="81"/>
      <c r="E16" s="80"/>
      <c r="F16" s="80"/>
      <c r="G16" s="80"/>
      <c r="H16" s="80"/>
      <c r="I16" s="80"/>
      <c r="J16" s="80"/>
      <c r="K16" s="80"/>
      <c r="L16" s="80"/>
      <c r="M16" s="287"/>
      <c r="N16" s="297"/>
    </row>
    <row r="17" spans="1:14" ht="12.75" customHeight="1" thickBot="1">
      <c r="A17" s="297"/>
      <c r="B17" s="82"/>
      <c r="C17" s="83"/>
      <c r="D17" s="84"/>
      <c r="E17" s="83"/>
      <c r="F17" s="233"/>
      <c r="G17" s="233"/>
      <c r="H17" s="233"/>
      <c r="I17" s="83"/>
      <c r="J17" s="83"/>
      <c r="K17" s="83"/>
      <c r="L17" s="83"/>
      <c r="M17" s="83"/>
      <c r="N17" s="297"/>
    </row>
    <row r="18" spans="1:14" ht="25.5">
      <c r="A18" s="297"/>
      <c r="B18" s="467" t="str">
        <f>B6</f>
        <v>Three Months Ended March 31, 2016</v>
      </c>
      <c r="C18" s="98"/>
      <c r="D18" s="468"/>
      <c r="E18" s="462" t="s">
        <v>65</v>
      </c>
      <c r="F18" s="585" t="s">
        <v>269</v>
      </c>
      <c r="G18" s="585" t="s">
        <v>270</v>
      </c>
      <c r="H18" s="586" t="s">
        <v>271</v>
      </c>
      <c r="I18" s="85"/>
      <c r="J18" s="86"/>
      <c r="K18" s="87"/>
      <c r="L18" s="82"/>
      <c r="M18" s="82"/>
      <c r="N18" s="297"/>
    </row>
    <row r="19" spans="1:14">
      <c r="A19" s="297"/>
      <c r="B19" s="705" t="s">
        <v>61</v>
      </c>
      <c r="C19" s="706"/>
      <c r="D19" s="447"/>
      <c r="E19" s="448">
        <f>E7-M7</f>
        <v>461</v>
      </c>
      <c r="F19" s="490">
        <f>336+27</f>
        <v>363</v>
      </c>
      <c r="G19" s="459">
        <v>0.49</v>
      </c>
      <c r="H19" s="162">
        <v>0.48</v>
      </c>
      <c r="I19" s="88"/>
      <c r="J19" s="460"/>
      <c r="K19" s="87"/>
      <c r="L19" s="82"/>
      <c r="M19" s="82"/>
      <c r="N19" s="82"/>
    </row>
    <row r="20" spans="1:14" ht="13.5">
      <c r="A20" s="297"/>
      <c r="B20" s="77"/>
      <c r="C20" s="78" t="s">
        <v>166</v>
      </c>
      <c r="D20" s="282">
        <v>1</v>
      </c>
      <c r="E20" s="461">
        <f>E8-M8</f>
        <v>44</v>
      </c>
      <c r="F20" s="231">
        <v>44</v>
      </c>
      <c r="G20" s="330">
        <v>0.06</v>
      </c>
      <c r="H20" s="163">
        <v>0.06</v>
      </c>
      <c r="I20" s="89"/>
      <c r="J20" s="89"/>
      <c r="K20" s="90"/>
      <c r="L20" s="90"/>
      <c r="M20" s="90"/>
      <c r="N20" s="90"/>
    </row>
    <row r="21" spans="1:14" ht="13.5">
      <c r="A21" s="297"/>
      <c r="B21" s="77"/>
      <c r="C21" s="78" t="s">
        <v>167</v>
      </c>
      <c r="D21" s="282">
        <v>2</v>
      </c>
      <c r="E21" s="461">
        <f>E9-M9</f>
        <v>82</v>
      </c>
      <c r="F21" s="231">
        <v>82</v>
      </c>
      <c r="G21" s="330">
        <v>0.11</v>
      </c>
      <c r="H21" s="163">
        <v>0.11</v>
      </c>
      <c r="I21" s="89"/>
      <c r="J21" s="89"/>
      <c r="K21" s="90"/>
      <c r="L21" s="90"/>
      <c r="M21" s="90"/>
      <c r="N21" s="90"/>
    </row>
    <row r="22" spans="1:14" ht="13.5">
      <c r="A22" s="297"/>
      <c r="B22" s="77"/>
      <c r="C22" s="78" t="s">
        <v>168</v>
      </c>
      <c r="D22" s="282">
        <v>3</v>
      </c>
      <c r="E22" s="461">
        <f>E10-M10</f>
        <v>34</v>
      </c>
      <c r="F22" s="231">
        <v>34</v>
      </c>
      <c r="G22" s="330">
        <v>0.05</v>
      </c>
      <c r="H22" s="163">
        <v>0.05</v>
      </c>
      <c r="I22" s="89"/>
      <c r="J22" s="89"/>
      <c r="K22" s="90"/>
      <c r="L22" s="90"/>
      <c r="M22" s="90"/>
      <c r="N22" s="90"/>
    </row>
    <row r="23" spans="1:14" ht="13.5">
      <c r="A23" s="297"/>
      <c r="B23" s="77"/>
      <c r="C23" s="78" t="s">
        <v>247</v>
      </c>
      <c r="D23" s="282">
        <v>5</v>
      </c>
      <c r="E23" s="461">
        <v>0</v>
      </c>
      <c r="F23" s="231">
        <v>-82</v>
      </c>
      <c r="G23" s="330">
        <v>-0.11</v>
      </c>
      <c r="H23" s="163">
        <v>-0.11</v>
      </c>
      <c r="I23" s="89"/>
      <c r="J23" s="89"/>
      <c r="K23" s="90"/>
      <c r="L23" s="90"/>
      <c r="M23" s="90"/>
      <c r="N23" s="90"/>
    </row>
    <row r="24" spans="1:14" ht="14.25" thickBot="1">
      <c r="A24" s="297"/>
      <c r="B24" s="707" t="s">
        <v>178</v>
      </c>
      <c r="C24" s="708"/>
      <c r="D24" s="284"/>
      <c r="E24" s="453">
        <f>SUM(E19:E23)</f>
        <v>621</v>
      </c>
      <c r="F24" s="582">
        <f>SUM(F19:F23)</f>
        <v>441</v>
      </c>
      <c r="G24" s="583">
        <v>0.59</v>
      </c>
      <c r="H24" s="584">
        <v>0.57999999999999996</v>
      </c>
      <c r="I24" s="93"/>
      <c r="J24" s="82"/>
      <c r="K24" s="82"/>
      <c r="L24" s="82"/>
      <c r="M24" s="82"/>
      <c r="N24" s="83"/>
    </row>
    <row r="25" spans="1:14" ht="14.25" thickTop="1">
      <c r="A25" s="297"/>
      <c r="B25" s="278"/>
      <c r="C25" s="279"/>
      <c r="D25" s="284"/>
      <c r="E25" s="280"/>
      <c r="F25" s="269"/>
      <c r="G25" s="285"/>
      <c r="H25" s="162"/>
      <c r="I25" s="93"/>
      <c r="J25" s="82"/>
      <c r="K25" s="82"/>
      <c r="L25" s="82"/>
      <c r="M25" s="82"/>
      <c r="N25" s="83"/>
    </row>
    <row r="26" spans="1:14" ht="13.5">
      <c r="A26" s="297"/>
      <c r="B26" s="278"/>
      <c r="C26" s="298" t="s">
        <v>199</v>
      </c>
      <c r="D26" s="282">
        <v>4</v>
      </c>
      <c r="E26" s="280">
        <v>-369</v>
      </c>
      <c r="F26" s="280">
        <v>-268</v>
      </c>
      <c r="G26" s="296">
        <v>-0.36</v>
      </c>
      <c r="H26" s="366">
        <v>-0.35</v>
      </c>
      <c r="I26" s="93"/>
      <c r="J26" s="82"/>
      <c r="K26" s="82"/>
      <c r="L26" s="82"/>
      <c r="M26" s="82"/>
      <c r="N26" s="83"/>
    </row>
    <row r="27" spans="1:14" ht="13.5">
      <c r="A27" s="297"/>
      <c r="B27" s="278"/>
      <c r="C27" s="298"/>
      <c r="D27" s="282"/>
      <c r="E27" s="280"/>
      <c r="F27" s="280"/>
      <c r="G27" s="296"/>
      <c r="H27" s="366"/>
      <c r="I27" s="93"/>
      <c r="J27" s="82"/>
      <c r="K27" s="82"/>
      <c r="L27" s="82"/>
      <c r="M27" s="82"/>
      <c r="N27" s="83"/>
    </row>
    <row r="28" spans="1:14" ht="13.5">
      <c r="A28" s="297"/>
      <c r="B28" s="648" t="s">
        <v>198</v>
      </c>
      <c r="C28" s="653"/>
      <c r="D28" s="650">
        <v>7</v>
      </c>
      <c r="E28" s="651">
        <f>E24+E26</f>
        <v>252</v>
      </c>
      <c r="F28" s="651">
        <f t="shared" ref="F28:G28" si="2">F24+F26</f>
        <v>173</v>
      </c>
      <c r="G28" s="654">
        <f t="shared" si="2"/>
        <v>0.22999999999999998</v>
      </c>
      <c r="H28" s="655">
        <f>H24+H26</f>
        <v>0.22999999999999998</v>
      </c>
      <c r="I28" s="93"/>
      <c r="J28" s="82"/>
      <c r="K28" s="82"/>
      <c r="L28" s="82"/>
      <c r="M28" s="82"/>
      <c r="N28" s="83"/>
    </row>
    <row r="29" spans="1:14" ht="6" customHeight="1" thickBot="1">
      <c r="A29" s="297"/>
      <c r="B29" s="79"/>
      <c r="C29" s="80"/>
      <c r="D29" s="81"/>
      <c r="E29" s="80"/>
      <c r="F29" s="80"/>
      <c r="G29" s="331"/>
      <c r="H29" s="465"/>
      <c r="I29" s="82"/>
      <c r="J29" s="82"/>
      <c r="K29" s="82"/>
      <c r="L29" s="82"/>
      <c r="M29" s="82"/>
      <c r="N29" s="83"/>
    </row>
    <row r="30" spans="1:14" ht="13.15" customHeight="1" thickBot="1">
      <c r="A30" s="297"/>
      <c r="B30" s="82"/>
      <c r="C30" s="82"/>
      <c r="D30" s="94"/>
      <c r="E30" s="82"/>
      <c r="F30" s="232"/>
      <c r="G30" s="232"/>
      <c r="H30" s="232"/>
      <c r="I30" s="82"/>
      <c r="J30" s="82"/>
      <c r="K30" s="82"/>
      <c r="L30" s="82"/>
      <c r="M30" s="82"/>
      <c r="N30" s="83"/>
    </row>
    <row r="31" spans="1:14" ht="48">
      <c r="A31" s="297"/>
      <c r="B31" s="466" t="s">
        <v>179</v>
      </c>
      <c r="C31" s="95"/>
      <c r="D31" s="458"/>
      <c r="E31" s="454" t="s">
        <v>56</v>
      </c>
      <c r="F31" s="455" t="s">
        <v>200</v>
      </c>
      <c r="G31" s="455" t="s">
        <v>244</v>
      </c>
      <c r="H31" s="455" t="s">
        <v>243</v>
      </c>
      <c r="I31" s="455" t="s">
        <v>245</v>
      </c>
      <c r="J31" s="454" t="s">
        <v>57</v>
      </c>
      <c r="K31" s="454" t="s">
        <v>58</v>
      </c>
      <c r="L31" s="454" t="s">
        <v>59</v>
      </c>
      <c r="M31" s="456" t="s">
        <v>60</v>
      </c>
      <c r="N31" s="297"/>
    </row>
    <row r="32" spans="1:14">
      <c r="A32" s="297"/>
      <c r="B32" s="705" t="s">
        <v>61</v>
      </c>
      <c r="C32" s="706"/>
      <c r="D32" s="447"/>
      <c r="E32" s="448">
        <v>1570</v>
      </c>
      <c r="F32" s="411">
        <v>149</v>
      </c>
      <c r="G32" s="411">
        <v>80</v>
      </c>
      <c r="H32" s="411">
        <v>241</v>
      </c>
      <c r="I32" s="448">
        <v>128</v>
      </c>
      <c r="J32" s="448">
        <v>249</v>
      </c>
      <c r="K32" s="448">
        <v>322</v>
      </c>
      <c r="L32" s="448">
        <v>169</v>
      </c>
      <c r="M32" s="457">
        <f>SUM(F32:L32)</f>
        <v>1338</v>
      </c>
      <c r="N32" s="297"/>
    </row>
    <row r="33" spans="1:14" ht="13.5">
      <c r="A33" s="297"/>
      <c r="B33" s="77"/>
      <c r="C33" s="78" t="s">
        <v>166</v>
      </c>
      <c r="D33" s="282">
        <v>1</v>
      </c>
      <c r="E33" s="449">
        <v>0</v>
      </c>
      <c r="F33" s="450">
        <v>0</v>
      </c>
      <c r="G33" s="450">
        <v>-6</v>
      </c>
      <c r="H33" s="450">
        <v>0</v>
      </c>
      <c r="I33" s="451">
        <v>-1</v>
      </c>
      <c r="J33" s="101">
        <v>-13</v>
      </c>
      <c r="K33" s="101">
        <v>-4</v>
      </c>
      <c r="L33" s="101">
        <v>-17</v>
      </c>
      <c r="M33" s="96">
        <f>SUM(F33:L33)</f>
        <v>-41</v>
      </c>
      <c r="N33" s="297"/>
    </row>
    <row r="34" spans="1:14" ht="13.5">
      <c r="A34" s="297"/>
      <c r="B34" s="77"/>
      <c r="C34" s="78" t="s">
        <v>167</v>
      </c>
      <c r="D34" s="282">
        <v>2</v>
      </c>
      <c r="E34" s="449">
        <v>0</v>
      </c>
      <c r="F34" s="450">
        <v>0</v>
      </c>
      <c r="G34" s="450">
        <v>-1</v>
      </c>
      <c r="H34" s="450">
        <v>0</v>
      </c>
      <c r="I34" s="451">
        <v>-122</v>
      </c>
      <c r="J34" s="450">
        <v>0</v>
      </c>
      <c r="K34" s="101">
        <v>-78</v>
      </c>
      <c r="L34" s="101">
        <v>-2</v>
      </c>
      <c r="M34" s="96">
        <f>SUM(F34:L34)</f>
        <v>-203</v>
      </c>
      <c r="N34" s="297"/>
    </row>
    <row r="35" spans="1:14" ht="13.5">
      <c r="A35" s="297"/>
      <c r="B35" s="77"/>
      <c r="C35" s="78" t="s">
        <v>168</v>
      </c>
      <c r="D35" s="282">
        <v>3</v>
      </c>
      <c r="E35" s="449">
        <v>0</v>
      </c>
      <c r="F35" s="450">
        <v>0</v>
      </c>
      <c r="G35" s="450">
        <v>0</v>
      </c>
      <c r="H35" s="450">
        <v>0</v>
      </c>
      <c r="I35" s="451">
        <v>0</v>
      </c>
      <c r="J35" s="450">
        <v>0</v>
      </c>
      <c r="K35" s="450">
        <v>0</v>
      </c>
      <c r="L35" s="450">
        <v>-4</v>
      </c>
      <c r="M35" s="96">
        <f>SUM(F35:L35)</f>
        <v>-4</v>
      </c>
      <c r="N35" s="297"/>
    </row>
    <row r="36" spans="1:14" ht="12.75" thickBot="1">
      <c r="A36" s="297"/>
      <c r="B36" s="707" t="s">
        <v>178</v>
      </c>
      <c r="C36" s="708"/>
      <c r="D36" s="452"/>
      <c r="E36" s="453">
        <f>SUM(E32:E35)</f>
        <v>1570</v>
      </c>
      <c r="F36" s="453">
        <f t="shared" ref="F36:M36" si="3">SUM(F32:F35)</f>
        <v>149</v>
      </c>
      <c r="G36" s="453">
        <f t="shared" si="3"/>
        <v>73</v>
      </c>
      <c r="H36" s="453">
        <f t="shared" si="3"/>
        <v>241</v>
      </c>
      <c r="I36" s="453">
        <f t="shared" si="3"/>
        <v>5</v>
      </c>
      <c r="J36" s="453">
        <f t="shared" si="3"/>
        <v>236</v>
      </c>
      <c r="K36" s="453">
        <f t="shared" si="3"/>
        <v>240</v>
      </c>
      <c r="L36" s="453">
        <f t="shared" si="3"/>
        <v>146</v>
      </c>
      <c r="M36" s="97">
        <f t="shared" si="3"/>
        <v>1090</v>
      </c>
      <c r="N36" s="297"/>
    </row>
    <row r="37" spans="1:14" ht="12.75" thickTop="1">
      <c r="A37" s="297"/>
      <c r="B37" s="278"/>
      <c r="C37" s="279"/>
      <c r="D37" s="94"/>
      <c r="E37" s="280"/>
      <c r="F37" s="280"/>
      <c r="G37" s="280"/>
      <c r="H37" s="280"/>
      <c r="I37" s="280"/>
      <c r="J37" s="280"/>
      <c r="K37" s="280"/>
      <c r="L37" s="280"/>
      <c r="M37" s="281"/>
      <c r="N37" s="297"/>
    </row>
    <row r="38" spans="1:14" ht="13.5">
      <c r="A38" s="297"/>
      <c r="B38" s="278"/>
      <c r="C38" s="298" t="s">
        <v>199</v>
      </c>
      <c r="D38" s="282">
        <v>4</v>
      </c>
      <c r="E38" s="280">
        <v>39</v>
      </c>
      <c r="F38" s="280">
        <v>-44</v>
      </c>
      <c r="G38" s="280">
        <v>-34</v>
      </c>
      <c r="H38" s="280">
        <v>7</v>
      </c>
      <c r="I38" s="280">
        <v>2</v>
      </c>
      <c r="J38" s="280">
        <v>0</v>
      </c>
      <c r="K38" s="280">
        <v>0</v>
      </c>
      <c r="L38" s="280">
        <v>0</v>
      </c>
      <c r="M38" s="281">
        <f>SUM(F38:L38)</f>
        <v>-69</v>
      </c>
      <c r="N38" s="364"/>
    </row>
    <row r="39" spans="1:14" ht="13.5">
      <c r="A39" s="297"/>
      <c r="B39" s="278"/>
      <c r="C39" s="298"/>
      <c r="D39" s="282"/>
      <c r="E39" s="280"/>
      <c r="F39" s="280"/>
      <c r="G39" s="280"/>
      <c r="H39" s="280"/>
      <c r="I39" s="280"/>
      <c r="J39" s="280"/>
      <c r="K39" s="280"/>
      <c r="L39" s="280"/>
      <c r="M39" s="281"/>
      <c r="N39" s="364"/>
    </row>
    <row r="40" spans="1:14" ht="13.5">
      <c r="A40" s="297"/>
      <c r="B40" s="648" t="s">
        <v>198</v>
      </c>
      <c r="C40" s="649"/>
      <c r="D40" s="650">
        <v>7</v>
      </c>
      <c r="E40" s="651">
        <f>E36+E38</f>
        <v>1609</v>
      </c>
      <c r="F40" s="651">
        <f t="shared" ref="F40:L40" si="4">F36+F38</f>
        <v>105</v>
      </c>
      <c r="G40" s="651">
        <f t="shared" si="4"/>
        <v>39</v>
      </c>
      <c r="H40" s="651">
        <f t="shared" si="4"/>
        <v>248</v>
      </c>
      <c r="I40" s="651">
        <f t="shared" si="4"/>
        <v>7</v>
      </c>
      <c r="J40" s="651">
        <f t="shared" si="4"/>
        <v>236</v>
      </c>
      <c r="K40" s="651">
        <f t="shared" si="4"/>
        <v>240</v>
      </c>
      <c r="L40" s="651">
        <f t="shared" si="4"/>
        <v>146</v>
      </c>
      <c r="M40" s="652">
        <f>M36+M38</f>
        <v>1021</v>
      </c>
      <c r="N40" s="297"/>
    </row>
    <row r="41" spans="1:14" ht="5.25" customHeight="1" thickBot="1">
      <c r="A41" s="297"/>
      <c r="B41" s="367"/>
      <c r="C41" s="80"/>
      <c r="D41" s="81"/>
      <c r="E41" s="80"/>
      <c r="F41" s="80"/>
      <c r="G41" s="80"/>
      <c r="H41" s="80"/>
      <c r="I41" s="80"/>
      <c r="J41" s="80"/>
      <c r="K41" s="80"/>
      <c r="L41" s="80"/>
      <c r="M41" s="287"/>
      <c r="N41" s="297"/>
    </row>
    <row r="42" spans="1:14" ht="12.75" customHeight="1" thickBot="1">
      <c r="A42" s="297"/>
      <c r="B42" s="82"/>
      <c r="C42" s="82"/>
      <c r="D42" s="94"/>
      <c r="E42" s="82"/>
      <c r="F42" s="232"/>
      <c r="G42" s="232"/>
      <c r="H42" s="232"/>
      <c r="I42" s="82"/>
      <c r="J42" s="82"/>
      <c r="K42" s="82"/>
      <c r="L42" s="82"/>
      <c r="M42" s="82"/>
      <c r="N42" s="297"/>
    </row>
    <row r="43" spans="1:14" ht="25.5">
      <c r="A43" s="297"/>
      <c r="B43" s="467" t="str">
        <f>B31</f>
        <v>Three Months Ended June 30, 2016</v>
      </c>
      <c r="C43" s="98"/>
      <c r="D43" s="468"/>
      <c r="E43" s="462" t="s">
        <v>65</v>
      </c>
      <c r="F43" s="585" t="s">
        <v>269</v>
      </c>
      <c r="G43" s="585" t="s">
        <v>270</v>
      </c>
      <c r="H43" s="586" t="s">
        <v>271</v>
      </c>
      <c r="I43" s="85"/>
      <c r="J43" s="86"/>
      <c r="K43" s="87"/>
      <c r="L43" s="82"/>
      <c r="M43" s="82"/>
      <c r="N43" s="297"/>
    </row>
    <row r="44" spans="1:14">
      <c r="A44" s="297"/>
      <c r="B44" s="705" t="s">
        <v>61</v>
      </c>
      <c r="C44" s="706"/>
      <c r="D44" s="447"/>
      <c r="E44" s="448">
        <f>E32-M32</f>
        <v>232</v>
      </c>
      <c r="F44" s="490">
        <f>127+24</f>
        <v>151</v>
      </c>
      <c r="G44" s="459">
        <v>0.2</v>
      </c>
      <c r="H44" s="162">
        <v>0.2</v>
      </c>
      <c r="I44" s="88"/>
      <c r="J44" s="460"/>
      <c r="K44" s="87"/>
      <c r="L44" s="82"/>
      <c r="M44" s="82"/>
      <c r="N44" s="82"/>
    </row>
    <row r="45" spans="1:14" ht="13.5">
      <c r="A45" s="297"/>
      <c r="B45" s="77"/>
      <c r="C45" s="78" t="s">
        <v>166</v>
      </c>
      <c r="D45" s="282">
        <v>1</v>
      </c>
      <c r="E45" s="461">
        <f>E33-M33</f>
        <v>41</v>
      </c>
      <c r="F45" s="231">
        <v>41</v>
      </c>
      <c r="G45" s="330">
        <v>0.06</v>
      </c>
      <c r="H45" s="163">
        <v>0.05</v>
      </c>
      <c r="I45" s="89"/>
      <c r="J45" s="89"/>
      <c r="K45" s="90"/>
      <c r="L45" s="90"/>
      <c r="M45" s="90"/>
      <c r="N45" s="90"/>
    </row>
    <row r="46" spans="1:14" ht="13.5">
      <c r="A46" s="297"/>
      <c r="B46" s="77"/>
      <c r="C46" s="78" t="s">
        <v>167</v>
      </c>
      <c r="D46" s="282">
        <v>2</v>
      </c>
      <c r="E46" s="461">
        <f>E34-M34</f>
        <v>203</v>
      </c>
      <c r="F46" s="231">
        <v>203</v>
      </c>
      <c r="G46" s="330">
        <v>0.27</v>
      </c>
      <c r="H46" s="163">
        <v>0.27</v>
      </c>
      <c r="I46" s="89"/>
      <c r="J46" s="89"/>
      <c r="K46" s="90"/>
      <c r="L46" s="90"/>
      <c r="M46" s="90"/>
      <c r="N46" s="90"/>
    </row>
    <row r="47" spans="1:14" ht="13.5">
      <c r="A47" s="297"/>
      <c r="B47" s="77"/>
      <c r="C47" s="78" t="s">
        <v>168</v>
      </c>
      <c r="D47" s="282">
        <v>3</v>
      </c>
      <c r="E47" s="461">
        <f>E35-M35</f>
        <v>4</v>
      </c>
      <c r="F47" s="231">
        <v>5</v>
      </c>
      <c r="G47" s="330">
        <v>0.01</v>
      </c>
      <c r="H47" s="163">
        <v>0.01</v>
      </c>
      <c r="I47" s="89"/>
      <c r="J47" s="89"/>
      <c r="K47" s="90"/>
      <c r="L47" s="90"/>
      <c r="M47" s="90"/>
      <c r="N47" s="90"/>
    </row>
    <row r="48" spans="1:14" ht="13.5">
      <c r="A48" s="297"/>
      <c r="B48" s="77"/>
      <c r="C48" s="78" t="s">
        <v>247</v>
      </c>
      <c r="D48" s="282">
        <v>5</v>
      </c>
      <c r="E48" s="461">
        <v>0</v>
      </c>
      <c r="F48" s="231">
        <v>-59</v>
      </c>
      <c r="G48" s="330">
        <v>-0.08</v>
      </c>
      <c r="H48" s="163">
        <v>-0.08</v>
      </c>
      <c r="I48" s="89"/>
      <c r="J48" s="89"/>
      <c r="K48" s="90"/>
      <c r="L48" s="90"/>
      <c r="M48" s="90"/>
      <c r="N48" s="90"/>
    </row>
    <row r="49" spans="1:14" ht="14.25" thickBot="1">
      <c r="A49" s="297"/>
      <c r="B49" s="707" t="s">
        <v>178</v>
      </c>
      <c r="C49" s="708"/>
      <c r="D49" s="284"/>
      <c r="E49" s="453">
        <f>SUM(E44:E48)</f>
        <v>480</v>
      </c>
      <c r="F49" s="582">
        <f>SUM(F44:F48)</f>
        <v>341</v>
      </c>
      <c r="G49" s="583">
        <v>0.46</v>
      </c>
      <c r="H49" s="584">
        <v>0.45</v>
      </c>
      <c r="I49" s="93"/>
      <c r="J49" s="82"/>
      <c r="K49" s="82"/>
      <c r="L49" s="82"/>
      <c r="M49" s="82"/>
      <c r="N49" s="83"/>
    </row>
    <row r="50" spans="1:14" ht="14.25" thickTop="1">
      <c r="A50" s="297"/>
      <c r="B50" s="278"/>
      <c r="C50" s="279"/>
      <c r="D50" s="284"/>
      <c r="E50" s="280"/>
      <c r="F50" s="269"/>
      <c r="G50" s="285"/>
      <c r="H50" s="162"/>
      <c r="I50" s="93"/>
      <c r="J50" s="82"/>
      <c r="K50" s="82"/>
      <c r="L50" s="82"/>
      <c r="M50" s="82"/>
      <c r="N50" s="83"/>
    </row>
    <row r="51" spans="1:14" ht="13.5">
      <c r="A51" s="297"/>
      <c r="B51" s="278"/>
      <c r="C51" s="298" t="s">
        <v>199</v>
      </c>
      <c r="D51" s="282">
        <v>4</v>
      </c>
      <c r="E51" s="280">
        <f>E38-M38</f>
        <v>108</v>
      </c>
      <c r="F51" s="280">
        <v>63</v>
      </c>
      <c r="G51" s="296">
        <v>0.08</v>
      </c>
      <c r="H51" s="366">
        <v>0.08</v>
      </c>
      <c r="I51" s="93"/>
      <c r="J51" s="82"/>
      <c r="K51" s="82"/>
      <c r="L51" s="82"/>
      <c r="M51" s="82"/>
      <c r="N51" s="83"/>
    </row>
    <row r="52" spans="1:14" ht="13.5">
      <c r="A52" s="297"/>
      <c r="B52" s="278"/>
      <c r="C52" s="298"/>
      <c r="D52" s="282"/>
      <c r="E52" s="280"/>
      <c r="F52" s="280"/>
      <c r="G52" s="296"/>
      <c r="H52" s="366"/>
      <c r="I52" s="93"/>
      <c r="J52" s="82"/>
      <c r="K52" s="82"/>
      <c r="L52" s="82"/>
      <c r="M52" s="82"/>
      <c r="N52" s="83"/>
    </row>
    <row r="53" spans="1:14" ht="13.5">
      <c r="A53" s="297"/>
      <c r="B53" s="648" t="s">
        <v>198</v>
      </c>
      <c r="C53" s="653"/>
      <c r="D53" s="650">
        <v>7</v>
      </c>
      <c r="E53" s="651">
        <f>E49+E51</f>
        <v>588</v>
      </c>
      <c r="F53" s="651">
        <f t="shared" ref="F53" si="5">F49+F51</f>
        <v>404</v>
      </c>
      <c r="G53" s="654">
        <f>G49+G51</f>
        <v>0.54</v>
      </c>
      <c r="H53" s="655">
        <f>H49+H51</f>
        <v>0.53</v>
      </c>
      <c r="I53" s="93"/>
      <c r="J53" s="82"/>
      <c r="K53" s="82"/>
      <c r="L53" s="82"/>
      <c r="M53" s="82"/>
      <c r="N53" s="83"/>
    </row>
    <row r="54" spans="1:14" ht="6" customHeight="1" thickBot="1">
      <c r="A54" s="297"/>
      <c r="B54" s="79"/>
      <c r="C54" s="80"/>
      <c r="D54" s="81"/>
      <c r="E54" s="80"/>
      <c r="F54" s="80"/>
      <c r="G54" s="331"/>
      <c r="H54" s="465"/>
      <c r="I54" s="82"/>
      <c r="J54" s="82"/>
      <c r="K54" s="82"/>
      <c r="L54" s="82"/>
      <c r="M54" s="82"/>
      <c r="N54" s="83"/>
    </row>
    <row r="55" spans="1:14" ht="13.15" customHeight="1" thickBot="1">
      <c r="A55" s="297"/>
      <c r="B55" s="82"/>
      <c r="C55" s="82"/>
      <c r="D55" s="94"/>
      <c r="E55" s="82"/>
      <c r="F55" s="82"/>
      <c r="G55" s="340"/>
      <c r="H55" s="340"/>
      <c r="I55" s="82"/>
      <c r="J55" s="82"/>
      <c r="K55" s="82"/>
      <c r="L55" s="82"/>
      <c r="M55" s="82"/>
      <c r="N55" s="83"/>
    </row>
    <row r="56" spans="1:14" ht="48">
      <c r="A56" s="297"/>
      <c r="B56" s="466" t="s">
        <v>257</v>
      </c>
      <c r="C56" s="95"/>
      <c r="D56" s="458"/>
      <c r="E56" s="454" t="s">
        <v>56</v>
      </c>
      <c r="F56" s="455" t="s">
        <v>200</v>
      </c>
      <c r="G56" s="455" t="s">
        <v>244</v>
      </c>
      <c r="H56" s="455" t="s">
        <v>243</v>
      </c>
      <c r="I56" s="455" t="s">
        <v>245</v>
      </c>
      <c r="J56" s="454" t="s">
        <v>57</v>
      </c>
      <c r="K56" s="454" t="s">
        <v>58</v>
      </c>
      <c r="L56" s="454" t="s">
        <v>59</v>
      </c>
      <c r="M56" s="456" t="s">
        <v>60</v>
      </c>
      <c r="N56" s="297"/>
    </row>
    <row r="57" spans="1:14">
      <c r="A57" s="297"/>
      <c r="B57" s="705" t="s">
        <v>61</v>
      </c>
      <c r="C57" s="706"/>
      <c r="D57" s="447"/>
      <c r="E57" s="448">
        <v>1568</v>
      </c>
      <c r="F57" s="490">
        <v>111</v>
      </c>
      <c r="G57" s="490">
        <v>42</v>
      </c>
      <c r="H57" s="490">
        <v>237</v>
      </c>
      <c r="I57" s="448">
        <v>139</v>
      </c>
      <c r="J57" s="448">
        <v>249</v>
      </c>
      <c r="K57" s="448">
        <v>340</v>
      </c>
      <c r="L57" s="448">
        <v>156</v>
      </c>
      <c r="M57" s="457">
        <f>SUM(F57:L57)</f>
        <v>1274</v>
      </c>
      <c r="N57" s="297"/>
    </row>
    <row r="58" spans="1:14" ht="13.5">
      <c r="A58" s="297"/>
      <c r="B58" s="77"/>
      <c r="C58" s="78" t="s">
        <v>166</v>
      </c>
      <c r="D58" s="282">
        <v>1</v>
      </c>
      <c r="E58" s="449">
        <v>0</v>
      </c>
      <c r="F58" s="450">
        <v>0</v>
      </c>
      <c r="G58" s="450">
        <v>-2</v>
      </c>
      <c r="H58" s="450">
        <v>0</v>
      </c>
      <c r="I58" s="451">
        <v>-1</v>
      </c>
      <c r="J58" s="101">
        <v>-11</v>
      </c>
      <c r="K58" s="101">
        <v>-5</v>
      </c>
      <c r="L58" s="101">
        <v>-14</v>
      </c>
      <c r="M58" s="96">
        <f>SUM(F58:L58)</f>
        <v>-33</v>
      </c>
      <c r="N58" s="297"/>
    </row>
    <row r="59" spans="1:14" ht="13.5">
      <c r="A59" s="297"/>
      <c r="B59" s="77"/>
      <c r="C59" s="78" t="s">
        <v>167</v>
      </c>
      <c r="D59" s="282">
        <v>2</v>
      </c>
      <c r="E59" s="449">
        <v>0</v>
      </c>
      <c r="F59" s="450">
        <v>0</v>
      </c>
      <c r="G59" s="450">
        <v>-1</v>
      </c>
      <c r="H59" s="450">
        <v>0</v>
      </c>
      <c r="I59" s="451">
        <v>-129</v>
      </c>
      <c r="J59" s="450">
        <v>0</v>
      </c>
      <c r="K59" s="101">
        <v>-78</v>
      </c>
      <c r="L59" s="101">
        <v>-3</v>
      </c>
      <c r="M59" s="96">
        <f>SUM(F59:L59)</f>
        <v>-211</v>
      </c>
      <c r="N59" s="297"/>
    </row>
    <row r="60" spans="1:14" ht="13.5">
      <c r="A60" s="297"/>
      <c r="B60" s="77"/>
      <c r="C60" s="78" t="s">
        <v>168</v>
      </c>
      <c r="D60" s="282">
        <v>3</v>
      </c>
      <c r="E60" s="449">
        <v>0</v>
      </c>
      <c r="F60" s="450">
        <v>0</v>
      </c>
      <c r="G60" s="450">
        <v>0</v>
      </c>
      <c r="H60" s="450">
        <v>0</v>
      </c>
      <c r="I60" s="451">
        <v>0</v>
      </c>
      <c r="J60" s="450">
        <v>0</v>
      </c>
      <c r="K60" s="450">
        <v>0</v>
      </c>
      <c r="L60" s="450">
        <v>-4</v>
      </c>
      <c r="M60" s="96">
        <f>SUM(F60:L60)</f>
        <v>-4</v>
      </c>
      <c r="N60" s="297"/>
    </row>
    <row r="61" spans="1:14" ht="12.75" thickBot="1">
      <c r="A61" s="297"/>
      <c r="B61" s="707" t="s">
        <v>178</v>
      </c>
      <c r="C61" s="708"/>
      <c r="D61" s="452"/>
      <c r="E61" s="453">
        <f>SUM(E57:E60)</f>
        <v>1568</v>
      </c>
      <c r="F61" s="453">
        <f t="shared" ref="F61:M61" si="6">SUM(F57:F60)</f>
        <v>111</v>
      </c>
      <c r="G61" s="453">
        <f t="shared" si="6"/>
        <v>39</v>
      </c>
      <c r="H61" s="453">
        <f t="shared" si="6"/>
        <v>237</v>
      </c>
      <c r="I61" s="453">
        <f t="shared" si="6"/>
        <v>9</v>
      </c>
      <c r="J61" s="453">
        <f t="shared" si="6"/>
        <v>238</v>
      </c>
      <c r="K61" s="453">
        <f t="shared" si="6"/>
        <v>257</v>
      </c>
      <c r="L61" s="453">
        <f t="shared" si="6"/>
        <v>135</v>
      </c>
      <c r="M61" s="97">
        <f t="shared" si="6"/>
        <v>1026</v>
      </c>
      <c r="N61" s="297"/>
    </row>
    <row r="62" spans="1:14" ht="12.75" thickTop="1">
      <c r="A62" s="297"/>
      <c r="B62" s="506"/>
      <c r="C62" s="507"/>
      <c r="D62" s="94"/>
      <c r="E62" s="280"/>
      <c r="F62" s="280"/>
      <c r="G62" s="280"/>
      <c r="H62" s="280"/>
      <c r="I62" s="280"/>
      <c r="J62" s="280"/>
      <c r="K62" s="280"/>
      <c r="L62" s="280"/>
      <c r="M62" s="281"/>
      <c r="N62" s="297"/>
    </row>
    <row r="63" spans="1:14" ht="13.5">
      <c r="A63" s="297"/>
      <c r="B63" s="506"/>
      <c r="C63" s="298" t="s">
        <v>199</v>
      </c>
      <c r="D63" s="282">
        <v>4</v>
      </c>
      <c r="E63" s="280">
        <v>62</v>
      </c>
      <c r="F63" s="280">
        <v>-16</v>
      </c>
      <c r="G63" s="280">
        <v>28</v>
      </c>
      <c r="H63" s="280">
        <v>5</v>
      </c>
      <c r="I63" s="280">
        <v>12</v>
      </c>
      <c r="J63" s="280">
        <v>0</v>
      </c>
      <c r="K63" s="280">
        <v>0</v>
      </c>
      <c r="L63" s="280">
        <v>0</v>
      </c>
      <c r="M63" s="281">
        <f>SUM(F63:L63)</f>
        <v>29</v>
      </c>
      <c r="N63" s="364"/>
    </row>
    <row r="64" spans="1:14" ht="13.5">
      <c r="A64" s="297"/>
      <c r="B64" s="587"/>
      <c r="C64" s="298"/>
      <c r="D64" s="282"/>
      <c r="E64" s="280"/>
      <c r="F64" s="280"/>
      <c r="G64" s="280"/>
      <c r="H64" s="280"/>
      <c r="I64" s="280"/>
      <c r="J64" s="280"/>
      <c r="K64" s="280"/>
      <c r="L64" s="280"/>
      <c r="M64" s="281"/>
      <c r="N64" s="364"/>
    </row>
    <row r="65" spans="1:14" ht="13.5">
      <c r="A65" s="297"/>
      <c r="B65" s="648" t="s">
        <v>198</v>
      </c>
      <c r="C65" s="298"/>
      <c r="D65" s="282"/>
      <c r="E65" s="280"/>
      <c r="F65" s="280"/>
      <c r="G65" s="280"/>
      <c r="H65" s="280"/>
      <c r="I65" s="280"/>
      <c r="J65" s="280"/>
      <c r="K65" s="280"/>
      <c r="L65" s="280"/>
      <c r="M65" s="281"/>
      <c r="N65" s="364"/>
    </row>
    <row r="66" spans="1:14" ht="5.25" customHeight="1" thickBot="1">
      <c r="A66" s="297"/>
      <c r="B66" s="367"/>
      <c r="C66" s="80"/>
      <c r="D66" s="81"/>
      <c r="E66" s="80"/>
      <c r="F66" s="80"/>
      <c r="G66" s="80"/>
      <c r="H66" s="80"/>
      <c r="I66" s="80"/>
      <c r="J66" s="80"/>
      <c r="K66" s="80"/>
      <c r="L66" s="80"/>
      <c r="M66" s="287"/>
      <c r="N66" s="297"/>
    </row>
    <row r="67" spans="1:14" ht="12.75" customHeight="1" thickBot="1">
      <c r="A67" s="297"/>
      <c r="B67" s="82"/>
      <c r="C67" s="82"/>
      <c r="D67" s="94"/>
      <c r="E67" s="82"/>
      <c r="F67" s="232"/>
      <c r="G67" s="232"/>
      <c r="H67" s="232"/>
      <c r="I67" s="82"/>
      <c r="J67" s="82"/>
      <c r="K67" s="82"/>
      <c r="L67" s="82"/>
      <c r="M67" s="82"/>
      <c r="N67" s="297"/>
    </row>
    <row r="68" spans="1:14" ht="24">
      <c r="A68" s="297"/>
      <c r="B68" s="467" t="str">
        <f>B56</f>
        <v>Three Months Ended September 30, 2016</v>
      </c>
      <c r="C68" s="98"/>
      <c r="D68" s="468"/>
      <c r="E68" s="462" t="s">
        <v>65</v>
      </c>
      <c r="F68" s="463" t="s">
        <v>62</v>
      </c>
      <c r="G68" s="463" t="s">
        <v>67</v>
      </c>
      <c r="H68" s="464" t="s">
        <v>68</v>
      </c>
      <c r="I68" s="85"/>
      <c r="J68" s="86"/>
      <c r="K68" s="87"/>
      <c r="L68" s="82"/>
      <c r="M68" s="82"/>
      <c r="N68" s="297"/>
    </row>
    <row r="69" spans="1:14">
      <c r="A69" s="297"/>
      <c r="B69" s="705" t="s">
        <v>61</v>
      </c>
      <c r="C69" s="706"/>
      <c r="D69" s="447"/>
      <c r="E69" s="448">
        <f>E57-M57</f>
        <v>294</v>
      </c>
      <c r="F69" s="490">
        <v>199</v>
      </c>
      <c r="G69" s="459">
        <v>0.27</v>
      </c>
      <c r="H69" s="162">
        <v>0.26</v>
      </c>
      <c r="I69" s="88"/>
      <c r="J69" s="460"/>
      <c r="K69" s="87"/>
      <c r="L69" s="82"/>
      <c r="M69" s="82"/>
      <c r="N69" s="82"/>
    </row>
    <row r="70" spans="1:14" ht="13.5">
      <c r="A70" s="297"/>
      <c r="B70" s="77"/>
      <c r="C70" s="78" t="s">
        <v>166</v>
      </c>
      <c r="D70" s="282">
        <v>1</v>
      </c>
      <c r="E70" s="461">
        <f>E58-M58</f>
        <v>33</v>
      </c>
      <c r="F70" s="231">
        <v>33</v>
      </c>
      <c r="G70" s="330">
        <v>0.04</v>
      </c>
      <c r="H70" s="163">
        <v>0.04</v>
      </c>
      <c r="I70" s="89"/>
      <c r="J70" s="89"/>
      <c r="K70" s="90"/>
      <c r="L70" s="90"/>
      <c r="M70" s="90"/>
      <c r="N70" s="90"/>
    </row>
    <row r="71" spans="1:14" ht="13.5">
      <c r="A71" s="297"/>
      <c r="B71" s="77"/>
      <c r="C71" s="78" t="s">
        <v>167</v>
      </c>
      <c r="D71" s="282">
        <v>2</v>
      </c>
      <c r="E71" s="461">
        <f>E59-M59</f>
        <v>211</v>
      </c>
      <c r="F71" s="231">
        <v>211</v>
      </c>
      <c r="G71" s="330">
        <v>0.28000000000000003</v>
      </c>
      <c r="H71" s="163">
        <v>0.28000000000000003</v>
      </c>
      <c r="I71" s="89"/>
      <c r="J71" s="89"/>
      <c r="K71" s="90"/>
      <c r="L71" s="90"/>
      <c r="M71" s="90"/>
      <c r="N71" s="90"/>
    </row>
    <row r="72" spans="1:14" ht="13.5">
      <c r="A72" s="297"/>
      <c r="B72" s="77"/>
      <c r="C72" s="78" t="s">
        <v>168</v>
      </c>
      <c r="D72" s="282">
        <v>3</v>
      </c>
      <c r="E72" s="461">
        <f>E60-M60</f>
        <v>4</v>
      </c>
      <c r="F72" s="231">
        <v>6</v>
      </c>
      <c r="G72" s="330">
        <v>0.01</v>
      </c>
      <c r="H72" s="163">
        <v>0.01</v>
      </c>
      <c r="I72" s="89"/>
      <c r="J72" s="89"/>
      <c r="K72" s="90"/>
      <c r="L72" s="90"/>
      <c r="M72" s="90"/>
      <c r="N72" s="90"/>
    </row>
    <row r="73" spans="1:14" ht="13.5">
      <c r="A73" s="297"/>
      <c r="B73" s="77"/>
      <c r="C73" s="78" t="s">
        <v>297</v>
      </c>
      <c r="D73" s="282">
        <v>5</v>
      </c>
      <c r="E73" s="461">
        <v>0</v>
      </c>
      <c r="F73" s="231">
        <v>10</v>
      </c>
      <c r="G73" s="330">
        <v>0.01</v>
      </c>
      <c r="H73" s="163">
        <v>0.01</v>
      </c>
      <c r="I73" s="89"/>
      <c r="J73" s="89"/>
      <c r="K73" s="90"/>
      <c r="L73" s="90"/>
      <c r="M73" s="90"/>
      <c r="N73" s="90"/>
    </row>
    <row r="74" spans="1:14" ht="13.5">
      <c r="A74" s="297"/>
      <c r="B74" s="77"/>
      <c r="C74" s="78" t="s">
        <v>247</v>
      </c>
      <c r="D74" s="282">
        <v>6</v>
      </c>
      <c r="E74" s="461">
        <v>0</v>
      </c>
      <c r="F74" s="231">
        <v>-88</v>
      </c>
      <c r="G74" s="330">
        <v>-0.12</v>
      </c>
      <c r="H74" s="163">
        <v>-0.12</v>
      </c>
      <c r="I74" s="89"/>
      <c r="J74" s="89"/>
      <c r="K74" s="90"/>
      <c r="L74" s="90"/>
      <c r="M74" s="90"/>
      <c r="N74" s="90"/>
    </row>
    <row r="75" spans="1:14" ht="14.25" thickBot="1">
      <c r="A75" s="297"/>
      <c r="B75" s="707" t="s">
        <v>178</v>
      </c>
      <c r="C75" s="708"/>
      <c r="D75" s="284"/>
      <c r="E75" s="453">
        <f>SUM(E69:E74)</f>
        <v>542</v>
      </c>
      <c r="F75" s="453">
        <f>SUM(F69:F74)</f>
        <v>371</v>
      </c>
      <c r="G75" s="329">
        <v>0.5</v>
      </c>
      <c r="H75" s="365">
        <v>0.49</v>
      </c>
      <c r="I75" s="93"/>
      <c r="J75" s="82"/>
      <c r="K75" s="82"/>
      <c r="L75" s="82"/>
      <c r="M75" s="82"/>
      <c r="N75" s="83"/>
    </row>
    <row r="76" spans="1:14" ht="14.25" thickTop="1">
      <c r="A76" s="297"/>
      <c r="B76" s="506"/>
      <c r="C76" s="507"/>
      <c r="D76" s="284"/>
      <c r="E76" s="280"/>
      <c r="F76" s="269"/>
      <c r="G76" s="285"/>
      <c r="H76" s="162"/>
      <c r="I76" s="93"/>
      <c r="J76" s="82"/>
      <c r="K76" s="82"/>
      <c r="L76" s="82"/>
      <c r="M76" s="82"/>
      <c r="N76" s="83"/>
    </row>
    <row r="77" spans="1:14" ht="13.5">
      <c r="A77" s="297"/>
      <c r="B77" s="506"/>
      <c r="C77" s="298" t="s">
        <v>199</v>
      </c>
      <c r="D77" s="282">
        <v>4</v>
      </c>
      <c r="E77" s="280">
        <f>E63-M63</f>
        <v>33</v>
      </c>
      <c r="F77" s="280">
        <v>26</v>
      </c>
      <c r="G77" s="296">
        <v>0.03</v>
      </c>
      <c r="H77" s="366">
        <v>0.03</v>
      </c>
      <c r="I77" s="93"/>
      <c r="J77" s="82"/>
      <c r="K77" s="82"/>
      <c r="L77" s="82"/>
      <c r="M77" s="82"/>
      <c r="N77" s="83"/>
    </row>
    <row r="78" spans="1:14" ht="13.5">
      <c r="A78" s="297"/>
      <c r="B78" s="506"/>
      <c r="C78" s="298"/>
      <c r="D78" s="282"/>
      <c r="E78" s="280"/>
      <c r="F78" s="280"/>
      <c r="G78" s="296"/>
      <c r="H78" s="366"/>
      <c r="I78" s="93"/>
      <c r="J78" s="82"/>
      <c r="K78" s="82"/>
      <c r="L78" s="82"/>
      <c r="M78" s="82"/>
      <c r="N78" s="83"/>
    </row>
    <row r="79" spans="1:14" ht="13.5">
      <c r="A79" s="297"/>
      <c r="B79" s="648" t="s">
        <v>198</v>
      </c>
      <c r="C79" s="298"/>
      <c r="D79" s="282"/>
      <c r="E79" s="280"/>
      <c r="F79" s="280"/>
      <c r="G79" s="296"/>
      <c r="H79" s="366"/>
      <c r="I79" s="93"/>
      <c r="J79" s="82"/>
      <c r="K79" s="82"/>
      <c r="L79" s="82"/>
      <c r="M79" s="82"/>
      <c r="N79" s="83"/>
    </row>
    <row r="80" spans="1:14" ht="6" customHeight="1" thickBot="1">
      <c r="A80" s="297"/>
      <c r="B80" s="79"/>
      <c r="C80" s="80"/>
      <c r="D80" s="81"/>
      <c r="E80" s="80"/>
      <c r="F80" s="80"/>
      <c r="G80" s="331"/>
      <c r="H80" s="465"/>
      <c r="I80" s="82"/>
      <c r="J80" s="82"/>
      <c r="K80" s="82"/>
      <c r="L80" s="82"/>
      <c r="M80" s="82"/>
      <c r="N80" s="83"/>
    </row>
    <row r="81" spans="1:14" ht="13.15" customHeight="1" thickBot="1">
      <c r="A81" s="297"/>
      <c r="B81" s="82"/>
      <c r="C81" s="82"/>
      <c r="D81" s="94"/>
      <c r="E81" s="82"/>
      <c r="F81" s="82"/>
      <c r="G81" s="340"/>
      <c r="H81" s="340"/>
      <c r="I81" s="82"/>
      <c r="J81" s="82"/>
      <c r="K81" s="82"/>
      <c r="L81" s="82"/>
      <c r="M81" s="82"/>
      <c r="N81" s="83"/>
    </row>
    <row r="82" spans="1:14" ht="48">
      <c r="A82" s="297"/>
      <c r="B82" s="466" t="s">
        <v>299</v>
      </c>
      <c r="C82" s="95"/>
      <c r="D82" s="458"/>
      <c r="E82" s="454" t="s">
        <v>56</v>
      </c>
      <c r="F82" s="455" t="s">
        <v>200</v>
      </c>
      <c r="G82" s="455" t="s">
        <v>244</v>
      </c>
      <c r="H82" s="455" t="s">
        <v>243</v>
      </c>
      <c r="I82" s="455" t="s">
        <v>245</v>
      </c>
      <c r="J82" s="454" t="s">
        <v>57</v>
      </c>
      <c r="K82" s="454" t="s">
        <v>58</v>
      </c>
      <c r="L82" s="454" t="s">
        <v>59</v>
      </c>
      <c r="M82" s="456" t="s">
        <v>60</v>
      </c>
      <c r="N82" s="297"/>
    </row>
    <row r="83" spans="1:14">
      <c r="A83" s="297"/>
      <c r="B83" s="705" t="s">
        <v>61</v>
      </c>
      <c r="C83" s="706"/>
      <c r="D83" s="447"/>
      <c r="E83" s="448">
        <v>2014</v>
      </c>
      <c r="F83" s="490">
        <v>313</v>
      </c>
      <c r="G83" s="490">
        <v>80</v>
      </c>
      <c r="H83" s="490">
        <v>230</v>
      </c>
      <c r="I83" s="448">
        <v>153</v>
      </c>
      <c r="J83" s="448">
        <v>285</v>
      </c>
      <c r="K83" s="448">
        <v>380</v>
      </c>
      <c r="L83" s="448">
        <v>148</v>
      </c>
      <c r="M83" s="457">
        <f>SUM(F83:L83)</f>
        <v>1589</v>
      </c>
      <c r="N83" s="297"/>
    </row>
    <row r="84" spans="1:14" ht="13.5">
      <c r="A84" s="297"/>
      <c r="B84" s="77"/>
      <c r="C84" s="78" t="s">
        <v>166</v>
      </c>
      <c r="D84" s="282">
        <v>1</v>
      </c>
      <c r="E84" s="449">
        <v>0</v>
      </c>
      <c r="F84" s="450">
        <v>0</v>
      </c>
      <c r="G84" s="450">
        <v>-4</v>
      </c>
      <c r="H84" s="450">
        <v>0</v>
      </c>
      <c r="I84" s="451">
        <v>-2</v>
      </c>
      <c r="J84" s="101">
        <v>-13</v>
      </c>
      <c r="K84" s="101">
        <v>-3</v>
      </c>
      <c r="L84" s="101">
        <v>-18</v>
      </c>
      <c r="M84" s="96">
        <f>SUM(F84:L84)</f>
        <v>-40</v>
      </c>
      <c r="N84" s="297"/>
    </row>
    <row r="85" spans="1:14" ht="13.5">
      <c r="A85" s="297"/>
      <c r="B85" s="77"/>
      <c r="C85" s="78" t="s">
        <v>167</v>
      </c>
      <c r="D85" s="282">
        <v>2</v>
      </c>
      <c r="E85" s="449">
        <v>0</v>
      </c>
      <c r="F85" s="450">
        <v>0</v>
      </c>
      <c r="G85" s="450">
        <v>-5</v>
      </c>
      <c r="H85" s="450">
        <v>0</v>
      </c>
      <c r="I85" s="451">
        <v>-127</v>
      </c>
      <c r="J85" s="450">
        <v>0</v>
      </c>
      <c r="K85" s="101">
        <v>-78</v>
      </c>
      <c r="L85" s="101">
        <v>-2</v>
      </c>
      <c r="M85" s="96">
        <f>SUM(F85:L85)</f>
        <v>-212</v>
      </c>
      <c r="N85" s="297"/>
    </row>
    <row r="86" spans="1:14" ht="13.5">
      <c r="A86" s="297"/>
      <c r="B86" s="77"/>
      <c r="C86" s="78" t="s">
        <v>168</v>
      </c>
      <c r="D86" s="282">
        <v>3</v>
      </c>
      <c r="E86" s="449">
        <v>0</v>
      </c>
      <c r="F86" s="450">
        <v>0</v>
      </c>
      <c r="G86" s="450">
        <v>0</v>
      </c>
      <c r="H86" s="450">
        <v>0</v>
      </c>
      <c r="I86" s="451">
        <v>0</v>
      </c>
      <c r="J86" s="450">
        <v>0</v>
      </c>
      <c r="K86" s="450">
        <v>0</v>
      </c>
      <c r="L86" s="450">
        <v>-4</v>
      </c>
      <c r="M86" s="96">
        <f>SUM(F86:L86)</f>
        <v>-4</v>
      </c>
      <c r="N86" s="297"/>
    </row>
    <row r="87" spans="1:14" ht="12.75" thickBot="1">
      <c r="A87" s="297"/>
      <c r="B87" s="707" t="s">
        <v>178</v>
      </c>
      <c r="C87" s="708"/>
      <c r="D87" s="452"/>
      <c r="E87" s="453">
        <f>SUM(E83:E86)</f>
        <v>2014</v>
      </c>
      <c r="F87" s="453">
        <f t="shared" ref="F87:M87" si="7">SUM(F83:F86)</f>
        <v>313</v>
      </c>
      <c r="G87" s="453">
        <f t="shared" si="7"/>
        <v>71</v>
      </c>
      <c r="H87" s="453">
        <f t="shared" si="7"/>
        <v>230</v>
      </c>
      <c r="I87" s="453">
        <f t="shared" si="7"/>
        <v>24</v>
      </c>
      <c r="J87" s="453">
        <f t="shared" si="7"/>
        <v>272</v>
      </c>
      <c r="K87" s="453">
        <f t="shared" si="7"/>
        <v>299</v>
      </c>
      <c r="L87" s="453">
        <f t="shared" si="7"/>
        <v>124</v>
      </c>
      <c r="M87" s="97">
        <f t="shared" si="7"/>
        <v>1333</v>
      </c>
      <c r="N87" s="297"/>
    </row>
    <row r="88" spans="1:14" ht="12.75" thickTop="1">
      <c r="A88" s="297"/>
      <c r="B88" s="666"/>
      <c r="C88" s="667"/>
      <c r="D88" s="94"/>
      <c r="E88" s="280"/>
      <c r="F88" s="280"/>
      <c r="G88" s="280"/>
      <c r="H88" s="280"/>
      <c r="I88" s="280"/>
      <c r="J88" s="280"/>
      <c r="K88" s="280"/>
      <c r="L88" s="280"/>
      <c r="M88" s="281"/>
      <c r="N88" s="297"/>
    </row>
    <row r="89" spans="1:14" ht="13.5">
      <c r="A89" s="297"/>
      <c r="B89" s="666"/>
      <c r="C89" s="298" t="s">
        <v>199</v>
      </c>
      <c r="D89" s="282">
        <v>4</v>
      </c>
      <c r="E89" s="280">
        <v>438</v>
      </c>
      <c r="F89" s="280">
        <v>102</v>
      </c>
      <c r="G89" s="280">
        <v>99</v>
      </c>
      <c r="H89" s="280">
        <v>5</v>
      </c>
      <c r="I89" s="280">
        <v>-6</v>
      </c>
      <c r="J89" s="280">
        <v>0</v>
      </c>
      <c r="K89" s="280">
        <v>0</v>
      </c>
      <c r="L89" s="280">
        <v>0</v>
      </c>
      <c r="M89" s="281">
        <f>SUM(F89:L89)</f>
        <v>200</v>
      </c>
      <c r="N89" s="364"/>
    </row>
    <row r="90" spans="1:14" ht="13.5">
      <c r="A90" s="297"/>
      <c r="B90" s="666"/>
      <c r="C90" s="298"/>
      <c r="D90" s="282"/>
      <c r="E90" s="280"/>
      <c r="F90" s="280"/>
      <c r="G90" s="280"/>
      <c r="H90" s="280"/>
      <c r="I90" s="280"/>
      <c r="J90" s="280"/>
      <c r="K90" s="280"/>
      <c r="L90" s="280"/>
      <c r="M90" s="281"/>
      <c r="N90" s="364"/>
    </row>
    <row r="91" spans="1:14" ht="13.5">
      <c r="A91" s="297"/>
      <c r="B91" s="648" t="s">
        <v>198</v>
      </c>
      <c r="C91" s="298"/>
      <c r="D91" s="282"/>
      <c r="E91" s="280"/>
      <c r="F91" s="280"/>
      <c r="G91" s="280"/>
      <c r="H91" s="280"/>
      <c r="I91" s="280"/>
      <c r="J91" s="280"/>
      <c r="K91" s="280"/>
      <c r="L91" s="280"/>
      <c r="M91" s="281"/>
      <c r="N91" s="364"/>
    </row>
    <row r="92" spans="1:14" ht="5.25" customHeight="1" thickBot="1">
      <c r="A92" s="297"/>
      <c r="B92" s="367"/>
      <c r="C92" s="80"/>
      <c r="D92" s="81"/>
      <c r="E92" s="80"/>
      <c r="F92" s="80"/>
      <c r="G92" s="80"/>
      <c r="H92" s="80"/>
      <c r="I92" s="80"/>
      <c r="J92" s="80"/>
      <c r="K92" s="80"/>
      <c r="L92" s="80"/>
      <c r="M92" s="287"/>
      <c r="N92" s="297"/>
    </row>
    <row r="93" spans="1:14" ht="12.75" customHeight="1" thickBot="1">
      <c r="A93" s="297"/>
      <c r="B93" s="82"/>
      <c r="C93" s="82"/>
      <c r="D93" s="94"/>
      <c r="E93" s="82"/>
      <c r="F93" s="232"/>
      <c r="G93" s="232"/>
      <c r="H93" s="232"/>
      <c r="I93" s="82"/>
      <c r="J93" s="82"/>
      <c r="K93" s="82"/>
      <c r="L93" s="82"/>
      <c r="M93" s="82"/>
      <c r="N93" s="297"/>
    </row>
    <row r="94" spans="1:14" ht="24">
      <c r="A94" s="297"/>
      <c r="B94" s="467" t="str">
        <f>B82</f>
        <v>Three Months Ended December 31, 2016</v>
      </c>
      <c r="C94" s="98"/>
      <c r="D94" s="468"/>
      <c r="E94" s="462" t="s">
        <v>65</v>
      </c>
      <c r="F94" s="463" t="s">
        <v>62</v>
      </c>
      <c r="G94" s="463" t="s">
        <v>67</v>
      </c>
      <c r="H94" s="464" t="s">
        <v>68</v>
      </c>
      <c r="I94" s="85"/>
      <c r="J94" s="86"/>
      <c r="K94" s="87"/>
      <c r="L94" s="82"/>
      <c r="M94" s="82"/>
      <c r="N94" s="297"/>
    </row>
    <row r="95" spans="1:14">
      <c r="A95" s="297"/>
      <c r="B95" s="705" t="s">
        <v>61</v>
      </c>
      <c r="C95" s="706"/>
      <c r="D95" s="447"/>
      <c r="E95" s="448">
        <f>E83-M83</f>
        <v>425</v>
      </c>
      <c r="F95" s="490">
        <v>254</v>
      </c>
      <c r="G95" s="459">
        <v>0.34</v>
      </c>
      <c r="H95" s="162">
        <v>0.33</v>
      </c>
      <c r="I95" s="88"/>
      <c r="J95" s="460"/>
      <c r="K95" s="87"/>
      <c r="L95" s="82"/>
      <c r="M95" s="82"/>
      <c r="N95" s="82"/>
    </row>
    <row r="96" spans="1:14" ht="13.5">
      <c r="A96" s="297"/>
      <c r="B96" s="77"/>
      <c r="C96" s="78" t="s">
        <v>166</v>
      </c>
      <c r="D96" s="282">
        <v>1</v>
      </c>
      <c r="E96" s="461">
        <f>E84-M84</f>
        <v>40</v>
      </c>
      <c r="F96" s="231">
        <v>40</v>
      </c>
      <c r="G96" s="330">
        <v>0.05</v>
      </c>
      <c r="H96" s="163">
        <v>0.05</v>
      </c>
      <c r="I96" s="89"/>
      <c r="J96" s="89"/>
      <c r="K96" s="90"/>
      <c r="L96" s="90"/>
      <c r="M96" s="90"/>
      <c r="N96" s="90"/>
    </row>
    <row r="97" spans="1:14" ht="13.5">
      <c r="A97" s="297"/>
      <c r="B97" s="77"/>
      <c r="C97" s="78" t="s">
        <v>167</v>
      </c>
      <c r="D97" s="282">
        <v>2</v>
      </c>
      <c r="E97" s="461">
        <f>E85-M85</f>
        <v>212</v>
      </c>
      <c r="F97" s="231">
        <v>212</v>
      </c>
      <c r="G97" s="330">
        <v>0.28000000000000003</v>
      </c>
      <c r="H97" s="163">
        <v>0.28000000000000003</v>
      </c>
      <c r="I97" s="89"/>
      <c r="J97" s="89"/>
      <c r="K97" s="90"/>
      <c r="L97" s="90"/>
      <c r="M97" s="90"/>
      <c r="N97" s="90"/>
    </row>
    <row r="98" spans="1:14" ht="13.5">
      <c r="A98" s="297"/>
      <c r="B98" s="77"/>
      <c r="C98" s="78" t="s">
        <v>168</v>
      </c>
      <c r="D98" s="282">
        <v>3</v>
      </c>
      <c r="E98" s="461">
        <f>E86-M86</f>
        <v>4</v>
      </c>
      <c r="F98" s="231">
        <v>6</v>
      </c>
      <c r="G98" s="330">
        <v>0.01</v>
      </c>
      <c r="H98" s="163">
        <v>0.01</v>
      </c>
      <c r="I98" s="89"/>
      <c r="J98" s="89"/>
      <c r="K98" s="90"/>
      <c r="L98" s="90"/>
      <c r="M98" s="90"/>
      <c r="N98" s="90"/>
    </row>
    <row r="99" spans="1:14" ht="13.5">
      <c r="A99" s="297"/>
      <c r="B99" s="77"/>
      <c r="C99" s="78" t="s">
        <v>297</v>
      </c>
      <c r="D99" s="282">
        <v>5</v>
      </c>
      <c r="E99" s="461">
        <v>0</v>
      </c>
      <c r="F99" s="231">
        <v>82</v>
      </c>
      <c r="G99" s="330">
        <v>0.11</v>
      </c>
      <c r="H99" s="163">
        <v>0.11</v>
      </c>
      <c r="I99" s="89"/>
      <c r="J99" s="89"/>
      <c r="K99" s="90"/>
      <c r="L99" s="90"/>
      <c r="M99" s="90"/>
      <c r="N99" s="90"/>
    </row>
    <row r="100" spans="1:14" ht="13.5">
      <c r="A100" s="297"/>
      <c r="B100" s="77"/>
      <c r="C100" s="78" t="s">
        <v>247</v>
      </c>
      <c r="D100" s="282">
        <v>6</v>
      </c>
      <c r="E100" s="461">
        <v>0</v>
      </c>
      <c r="F100" s="231">
        <v>-98</v>
      </c>
      <c r="G100" s="330">
        <v>-0.13</v>
      </c>
      <c r="H100" s="163">
        <v>-0.13</v>
      </c>
      <c r="I100" s="89"/>
      <c r="J100" s="89"/>
      <c r="K100" s="90"/>
      <c r="L100" s="90"/>
      <c r="M100" s="90"/>
      <c r="N100" s="90"/>
    </row>
    <row r="101" spans="1:14" ht="14.25" thickBot="1">
      <c r="A101" s="297"/>
      <c r="B101" s="707" t="s">
        <v>178</v>
      </c>
      <c r="C101" s="708"/>
      <c r="D101" s="284"/>
      <c r="E101" s="453">
        <f>SUM(E95:E100)</f>
        <v>681</v>
      </c>
      <c r="F101" s="582">
        <f>SUM(F95:F100)</f>
        <v>496</v>
      </c>
      <c r="G101" s="583">
        <v>0.66</v>
      </c>
      <c r="H101" s="584">
        <v>0.65</v>
      </c>
      <c r="I101" s="93"/>
      <c r="J101" s="82"/>
      <c r="K101" s="82"/>
      <c r="L101" s="82"/>
      <c r="M101" s="82"/>
      <c r="N101" s="83"/>
    </row>
    <row r="102" spans="1:14" ht="14.25" thickTop="1">
      <c r="A102" s="297"/>
      <c r="B102" s="666"/>
      <c r="C102" s="667"/>
      <c r="D102" s="284"/>
      <c r="E102" s="280"/>
      <c r="F102" s="269"/>
      <c r="G102" s="285"/>
      <c r="H102" s="162"/>
      <c r="I102" s="93"/>
      <c r="J102" s="82"/>
      <c r="K102" s="82"/>
      <c r="L102" s="82"/>
      <c r="M102" s="82"/>
      <c r="N102" s="83"/>
    </row>
    <row r="103" spans="1:14" ht="13.5">
      <c r="A103" s="297"/>
      <c r="B103" s="666"/>
      <c r="C103" s="298" t="s">
        <v>199</v>
      </c>
      <c r="D103" s="282">
        <v>4</v>
      </c>
      <c r="E103" s="280">
        <f>E89-M89</f>
        <v>238</v>
      </c>
      <c r="F103" s="269">
        <v>200</v>
      </c>
      <c r="G103" s="670">
        <v>0.27</v>
      </c>
      <c r="H103" s="671">
        <v>0.27</v>
      </c>
      <c r="I103" s="93"/>
      <c r="J103" s="82"/>
      <c r="K103" s="82"/>
      <c r="L103" s="82"/>
      <c r="M103" s="82"/>
      <c r="N103" s="83"/>
    </row>
    <row r="104" spans="1:14" ht="13.5">
      <c r="A104" s="297"/>
      <c r="B104" s="666"/>
      <c r="C104" s="298"/>
      <c r="D104" s="282"/>
      <c r="E104" s="280"/>
      <c r="F104" s="280"/>
      <c r="G104" s="296"/>
      <c r="H104" s="366"/>
      <c r="I104" s="93"/>
      <c r="J104" s="82"/>
      <c r="K104" s="82"/>
      <c r="L104" s="82"/>
      <c r="M104" s="82"/>
      <c r="N104" s="83"/>
    </row>
    <row r="105" spans="1:14" ht="13.5">
      <c r="A105" s="297"/>
      <c r="B105" s="648" t="s">
        <v>198</v>
      </c>
      <c r="C105" s="298"/>
      <c r="D105" s="282"/>
      <c r="E105" s="280"/>
      <c r="F105" s="280"/>
      <c r="G105" s="296"/>
      <c r="H105" s="366"/>
      <c r="I105" s="93"/>
      <c r="J105" s="82"/>
      <c r="K105" s="82"/>
      <c r="L105" s="82"/>
      <c r="M105" s="82"/>
      <c r="N105" s="83"/>
    </row>
    <row r="106" spans="1:14" ht="6" customHeight="1" thickBot="1">
      <c r="A106" s="297"/>
      <c r="B106" s="79"/>
      <c r="C106" s="80"/>
      <c r="D106" s="81"/>
      <c r="E106" s="80"/>
      <c r="F106" s="80"/>
      <c r="G106" s="331"/>
      <c r="H106" s="465"/>
      <c r="I106" s="82"/>
      <c r="J106" s="82"/>
      <c r="K106" s="82"/>
      <c r="L106" s="82"/>
      <c r="M106" s="82"/>
      <c r="N106" s="83"/>
    </row>
    <row r="107" spans="1:14" ht="13.15" customHeight="1">
      <c r="A107" s="297"/>
      <c r="B107" s="82"/>
      <c r="C107" s="82"/>
      <c r="D107" s="94"/>
      <c r="E107" s="82"/>
      <c r="F107" s="82"/>
      <c r="G107" s="340"/>
      <c r="H107" s="340"/>
      <c r="I107" s="82"/>
      <c r="J107" s="82"/>
      <c r="K107" s="82"/>
      <c r="L107" s="82"/>
      <c r="M107" s="82"/>
      <c r="N107" s="83"/>
    </row>
    <row r="108" spans="1:14" ht="13.5">
      <c r="A108" s="297"/>
      <c r="B108" s="337">
        <v>1</v>
      </c>
      <c r="C108" s="338" t="s">
        <v>163</v>
      </c>
      <c r="D108" s="276"/>
      <c r="E108" s="276"/>
      <c r="F108" s="276"/>
      <c r="G108" s="276"/>
      <c r="H108" s="276"/>
      <c r="I108" s="276"/>
      <c r="J108" s="276"/>
      <c r="K108" s="276"/>
      <c r="L108" s="276"/>
      <c r="M108" s="276"/>
      <c r="N108" s="276"/>
    </row>
    <row r="109" spans="1:14" ht="13.5">
      <c r="A109" s="297"/>
      <c r="B109" s="337">
        <v>2</v>
      </c>
      <c r="C109" s="339" t="s">
        <v>164</v>
      </c>
      <c r="D109" s="275"/>
      <c r="E109" s="275"/>
      <c r="F109" s="275"/>
      <c r="G109" s="275"/>
      <c r="H109" s="275"/>
      <c r="I109" s="275"/>
      <c r="J109" s="275"/>
      <c r="K109" s="275"/>
      <c r="L109" s="275"/>
      <c r="M109" s="275"/>
      <c r="N109" s="275"/>
    </row>
    <row r="110" spans="1:14" ht="13.5">
      <c r="A110" s="297"/>
      <c r="B110" s="337">
        <v>3</v>
      </c>
      <c r="C110" s="339" t="s">
        <v>287</v>
      </c>
      <c r="D110" s="275"/>
      <c r="E110" s="275"/>
      <c r="F110" s="275"/>
      <c r="G110" s="275"/>
      <c r="H110" s="275"/>
      <c r="I110" s="275"/>
      <c r="J110" s="275"/>
      <c r="K110" s="275"/>
      <c r="L110" s="275"/>
      <c r="M110" s="275"/>
      <c r="N110" s="275"/>
    </row>
    <row r="111" spans="1:14" ht="13.5">
      <c r="A111" s="297"/>
      <c r="B111" s="337">
        <v>4</v>
      </c>
      <c r="C111" s="339" t="s">
        <v>248</v>
      </c>
      <c r="D111" s="334"/>
      <c r="E111" s="334"/>
      <c r="F111" s="334"/>
      <c r="G111" s="334"/>
      <c r="H111" s="334"/>
      <c r="I111" s="334"/>
      <c r="J111" s="334"/>
      <c r="K111" s="334"/>
      <c r="L111" s="334"/>
      <c r="M111" s="334"/>
      <c r="N111" s="334"/>
    </row>
    <row r="112" spans="1:14" ht="13.5">
      <c r="A112" s="297"/>
      <c r="B112" s="337">
        <v>5</v>
      </c>
      <c r="C112" s="339" t="s">
        <v>268</v>
      </c>
      <c r="D112" s="334"/>
      <c r="E112" s="334"/>
      <c r="F112" s="334"/>
      <c r="G112" s="334"/>
      <c r="H112" s="334"/>
      <c r="I112" s="334"/>
      <c r="J112" s="334"/>
      <c r="K112" s="334"/>
      <c r="L112" s="334"/>
      <c r="M112" s="334"/>
      <c r="N112" s="334"/>
    </row>
    <row r="113" spans="1:14" ht="24" customHeight="1">
      <c r="A113" s="297"/>
      <c r="B113" s="497">
        <v>6</v>
      </c>
      <c r="C113" s="712" t="s">
        <v>294</v>
      </c>
      <c r="D113" s="712"/>
      <c r="E113" s="712"/>
      <c r="F113" s="712"/>
      <c r="G113" s="712"/>
      <c r="H113" s="712"/>
      <c r="I113" s="712"/>
      <c r="J113" s="712"/>
      <c r="K113" s="712"/>
      <c r="L113" s="712"/>
      <c r="M113" s="712"/>
      <c r="N113" s="712"/>
    </row>
    <row r="114" spans="1:14" ht="50.25" customHeight="1">
      <c r="A114" s="297"/>
      <c r="B114" s="497">
        <v>7</v>
      </c>
      <c r="C114" s="711" t="s">
        <v>279</v>
      </c>
      <c r="D114" s="711"/>
      <c r="E114" s="711"/>
      <c r="F114" s="711"/>
      <c r="G114" s="711"/>
      <c r="H114" s="711"/>
      <c r="I114" s="711"/>
      <c r="J114" s="711"/>
      <c r="K114" s="711"/>
      <c r="L114" s="711"/>
      <c r="M114" s="711"/>
      <c r="N114" s="711"/>
    </row>
    <row r="115" spans="1:14" ht="49.15" customHeight="1">
      <c r="A115" s="297"/>
      <c r="B115" s="497">
        <v>8</v>
      </c>
      <c r="C115" s="711" t="s">
        <v>272</v>
      </c>
      <c r="D115" s="711"/>
      <c r="E115" s="711"/>
      <c r="F115" s="711"/>
      <c r="G115" s="711"/>
      <c r="H115" s="711"/>
      <c r="I115" s="711"/>
      <c r="J115" s="711"/>
      <c r="K115" s="711"/>
      <c r="L115" s="711"/>
      <c r="M115" s="711"/>
      <c r="N115" s="509"/>
    </row>
    <row r="116" spans="1:14">
      <c r="A116" s="297"/>
      <c r="B116" s="99"/>
      <c r="C116" s="277"/>
      <c r="D116" s="283"/>
      <c r="E116" s="100"/>
      <c r="F116" s="100"/>
      <c r="G116" s="100"/>
      <c r="H116" s="100"/>
      <c r="I116" s="100"/>
      <c r="J116" s="100"/>
      <c r="K116" s="100"/>
      <c r="L116" s="100"/>
      <c r="M116" s="100"/>
      <c r="N116" s="100"/>
    </row>
    <row r="117" spans="1:14" ht="12" customHeight="1">
      <c r="A117" s="297"/>
      <c r="B117" s="99"/>
      <c r="C117" s="710" t="s">
        <v>246</v>
      </c>
      <c r="D117" s="710"/>
      <c r="E117" s="710"/>
      <c r="F117" s="710"/>
      <c r="G117" s="710"/>
      <c r="H117" s="710"/>
      <c r="I117" s="710"/>
      <c r="J117" s="710"/>
      <c r="K117" s="710"/>
      <c r="L117" s="710"/>
      <c r="M117" s="710"/>
      <c r="N117" s="710"/>
    </row>
  </sheetData>
  <sheetProtection formatCells="0" formatColumns="0" formatRows="0" sort="0" autoFilter="0" pivotTables="0"/>
  <mergeCells count="23">
    <mergeCell ref="C117:N117"/>
    <mergeCell ref="B24:C24"/>
    <mergeCell ref="B19:C19"/>
    <mergeCell ref="B32:C32"/>
    <mergeCell ref="B36:C36"/>
    <mergeCell ref="B44:C44"/>
    <mergeCell ref="B49:C49"/>
    <mergeCell ref="C114:N114"/>
    <mergeCell ref="B57:C57"/>
    <mergeCell ref="B61:C61"/>
    <mergeCell ref="C113:N113"/>
    <mergeCell ref="C115:M115"/>
    <mergeCell ref="B83:C83"/>
    <mergeCell ref="B87:C87"/>
    <mergeCell ref="B95:C95"/>
    <mergeCell ref="B101:C101"/>
    <mergeCell ref="B69:C69"/>
    <mergeCell ref="B75:C75"/>
    <mergeCell ref="B1:N1"/>
    <mergeCell ref="B2:N2"/>
    <mergeCell ref="B3:N3"/>
    <mergeCell ref="B7:C7"/>
    <mergeCell ref="B11:C11"/>
  </mergeCells>
  <pageMargins left="0.7" right="0.7" top="0.25" bottom="0.44" header="0.3" footer="0.3"/>
  <pageSetup scale="32" orientation="landscape" r:id="rId1"/>
  <headerFooter>
    <oddFooter>&amp;LActivision Blizzard, Inc.&amp;R&amp;P of &amp; 24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N109"/>
  <sheetViews>
    <sheetView showGridLines="0" topLeftCell="A83" zoomScaleNormal="100" zoomScaleSheetLayoutView="115" workbookViewId="0">
      <selection activeCell="C104" sqref="C104:N104"/>
    </sheetView>
  </sheetViews>
  <sheetFormatPr defaultColWidth="9.28515625" defaultRowHeight="12"/>
  <cols>
    <col min="1" max="1" width="2.7109375" style="72" customWidth="1"/>
    <col min="2" max="2" width="1.42578125" style="72" customWidth="1"/>
    <col min="3" max="3" width="51.7109375" style="72" customWidth="1"/>
    <col min="4" max="4" width="3.42578125" style="72" customWidth="1"/>
    <col min="5" max="5" width="12.7109375" style="72" customWidth="1"/>
    <col min="6" max="6" width="14.28515625" style="72" customWidth="1"/>
    <col min="7" max="7" width="17.7109375" style="72" customWidth="1"/>
    <col min="8" max="8" width="22.7109375" style="72" customWidth="1"/>
    <col min="9" max="9" width="17.7109375" style="72" customWidth="1"/>
    <col min="10" max="10" width="14.5703125" style="72" customWidth="1"/>
    <col min="11" max="11" width="12.7109375" style="72" customWidth="1"/>
    <col min="12" max="12" width="15.7109375" style="72" customWidth="1"/>
    <col min="13" max="13" width="12.7109375" style="72" customWidth="1"/>
    <col min="14" max="14" width="3.7109375" style="72" customWidth="1"/>
    <col min="15" max="16384" width="9.28515625" style="72"/>
  </cols>
  <sheetData>
    <row r="1" spans="2:14">
      <c r="B1" s="709" t="s">
        <v>45</v>
      </c>
      <c r="C1" s="709"/>
      <c r="D1" s="709"/>
      <c r="E1" s="709"/>
      <c r="F1" s="709"/>
      <c r="G1" s="709"/>
      <c r="H1" s="709"/>
      <c r="I1" s="709"/>
      <c r="J1" s="709"/>
      <c r="K1" s="709"/>
      <c r="L1" s="709"/>
      <c r="M1" s="709"/>
      <c r="N1" s="709"/>
    </row>
    <row r="2" spans="2:14">
      <c r="B2" s="709" t="s">
        <v>112</v>
      </c>
      <c r="C2" s="709"/>
      <c r="D2" s="709"/>
      <c r="E2" s="709"/>
      <c r="F2" s="709"/>
      <c r="G2" s="709"/>
      <c r="H2" s="709"/>
      <c r="I2" s="709"/>
      <c r="J2" s="709"/>
      <c r="K2" s="709"/>
      <c r="L2" s="709"/>
      <c r="M2" s="709"/>
      <c r="N2" s="709"/>
    </row>
    <row r="3" spans="2:14">
      <c r="B3" s="709" t="s">
        <v>55</v>
      </c>
      <c r="C3" s="709"/>
      <c r="D3" s="709"/>
      <c r="E3" s="709"/>
      <c r="F3" s="709"/>
      <c r="G3" s="709"/>
      <c r="H3" s="709"/>
      <c r="I3" s="709"/>
      <c r="J3" s="709"/>
      <c r="K3" s="709"/>
      <c r="L3" s="709"/>
      <c r="M3" s="709"/>
      <c r="N3" s="709"/>
    </row>
    <row r="4" spans="2:14">
      <c r="B4" s="248"/>
      <c r="C4" s="248"/>
      <c r="D4" s="248"/>
      <c r="E4" s="248"/>
      <c r="F4" s="248"/>
      <c r="G4" s="248"/>
      <c r="H4" s="248"/>
      <c r="I4" s="248"/>
      <c r="J4" s="248"/>
      <c r="K4" s="248"/>
      <c r="L4" s="248"/>
      <c r="M4" s="248"/>
    </row>
    <row r="5" spans="2:14" ht="12.75" thickBot="1">
      <c r="B5" s="73"/>
      <c r="C5" s="74"/>
      <c r="D5" s="75"/>
      <c r="E5" s="74"/>
      <c r="F5" s="74"/>
      <c r="G5" s="75"/>
      <c r="H5" s="75"/>
      <c r="I5" s="75"/>
      <c r="J5" s="75"/>
      <c r="K5" s="76"/>
      <c r="L5" s="76"/>
      <c r="M5" s="76"/>
    </row>
    <row r="6" spans="2:14" ht="48">
      <c r="B6" s="466" t="s">
        <v>137</v>
      </c>
      <c r="C6" s="95"/>
      <c r="D6" s="458"/>
      <c r="E6" s="454" t="s">
        <v>56</v>
      </c>
      <c r="F6" s="455" t="s">
        <v>200</v>
      </c>
      <c r="G6" s="455" t="s">
        <v>244</v>
      </c>
      <c r="H6" s="455" t="s">
        <v>243</v>
      </c>
      <c r="I6" s="455" t="s">
        <v>245</v>
      </c>
      <c r="J6" s="454" t="s">
        <v>57</v>
      </c>
      <c r="K6" s="454" t="s">
        <v>58</v>
      </c>
      <c r="L6" s="454" t="s">
        <v>59</v>
      </c>
      <c r="M6" s="456" t="s">
        <v>60</v>
      </c>
      <c r="N6" s="297"/>
    </row>
    <row r="7" spans="2:14">
      <c r="B7" s="705" t="s">
        <v>61</v>
      </c>
      <c r="C7" s="706"/>
      <c r="D7" s="447"/>
      <c r="E7" s="448">
        <v>1278</v>
      </c>
      <c r="F7" s="411">
        <v>202</v>
      </c>
      <c r="G7" s="411">
        <v>141</v>
      </c>
      <c r="H7" s="411">
        <v>59</v>
      </c>
      <c r="I7" s="448">
        <v>11</v>
      </c>
      <c r="J7" s="448">
        <v>145</v>
      </c>
      <c r="K7" s="448">
        <v>92</v>
      </c>
      <c r="L7" s="448">
        <v>86</v>
      </c>
      <c r="M7" s="457">
        <f>SUM(F7:L7)</f>
        <v>736</v>
      </c>
      <c r="N7" s="297"/>
    </row>
    <row r="8" spans="2:14" ht="13.5">
      <c r="B8" s="77"/>
      <c r="C8" s="78" t="s">
        <v>166</v>
      </c>
      <c r="D8" s="282">
        <v>1</v>
      </c>
      <c r="E8" s="449">
        <v>0</v>
      </c>
      <c r="F8" s="450">
        <v>0</v>
      </c>
      <c r="G8" s="450">
        <v>-3</v>
      </c>
      <c r="H8" s="450">
        <v>0</v>
      </c>
      <c r="I8" s="451">
        <v>-1</v>
      </c>
      <c r="J8" s="101">
        <v>-7</v>
      </c>
      <c r="K8" s="101">
        <v>-2</v>
      </c>
      <c r="L8" s="101">
        <v>-10</v>
      </c>
      <c r="M8" s="96">
        <f>SUM(F8:L8)</f>
        <v>-23</v>
      </c>
      <c r="N8" s="297"/>
    </row>
    <row r="9" spans="2:14" ht="13.5">
      <c r="B9" s="77"/>
      <c r="C9" s="78" t="s">
        <v>167</v>
      </c>
      <c r="D9" s="282">
        <v>2</v>
      </c>
      <c r="E9" s="449">
        <v>0</v>
      </c>
      <c r="F9" s="450">
        <v>0</v>
      </c>
      <c r="G9" s="450">
        <v>-1</v>
      </c>
      <c r="H9" s="450">
        <v>0</v>
      </c>
      <c r="I9" s="451"/>
      <c r="J9" s="450">
        <v>0</v>
      </c>
      <c r="K9" s="450">
        <v>0</v>
      </c>
      <c r="L9" s="450">
        <v>0</v>
      </c>
      <c r="M9" s="96">
        <f>SUM(F9:L9)</f>
        <v>-1</v>
      </c>
      <c r="N9" s="297"/>
    </row>
    <row r="10" spans="2:14" ht="12.75" thickBot="1">
      <c r="B10" s="707" t="s">
        <v>178</v>
      </c>
      <c r="C10" s="708"/>
      <c r="D10" s="94"/>
      <c r="E10" s="453">
        <f t="shared" ref="E10:M10" si="0">SUM(E7:E9)</f>
        <v>1278</v>
      </c>
      <c r="F10" s="453">
        <f t="shared" si="0"/>
        <v>202</v>
      </c>
      <c r="G10" s="453">
        <f t="shared" si="0"/>
        <v>137</v>
      </c>
      <c r="H10" s="453">
        <f t="shared" si="0"/>
        <v>59</v>
      </c>
      <c r="I10" s="453">
        <f t="shared" si="0"/>
        <v>10</v>
      </c>
      <c r="J10" s="453">
        <f t="shared" si="0"/>
        <v>138</v>
      </c>
      <c r="K10" s="453">
        <f t="shared" si="0"/>
        <v>90</v>
      </c>
      <c r="L10" s="453">
        <f t="shared" si="0"/>
        <v>76</v>
      </c>
      <c r="M10" s="97">
        <f t="shared" si="0"/>
        <v>712</v>
      </c>
      <c r="N10" s="297"/>
    </row>
    <row r="11" spans="2:14" ht="12.75" thickTop="1">
      <c r="B11" s="278"/>
      <c r="C11" s="279"/>
      <c r="D11" s="94"/>
      <c r="E11" s="280"/>
      <c r="F11" s="280"/>
      <c r="G11" s="280"/>
      <c r="H11" s="280"/>
      <c r="I11" s="280"/>
      <c r="J11" s="280"/>
      <c r="K11" s="280"/>
      <c r="L11" s="280"/>
      <c r="M11" s="281"/>
      <c r="N11" s="297"/>
    </row>
    <row r="12" spans="2:14" ht="13.5">
      <c r="B12" s="278"/>
      <c r="C12" s="298" t="s">
        <v>199</v>
      </c>
      <c r="D12" s="282">
        <v>4</v>
      </c>
      <c r="E12" s="280">
        <v>-575</v>
      </c>
      <c r="F12" s="280">
        <v>-111</v>
      </c>
      <c r="G12" s="280">
        <v>-116</v>
      </c>
      <c r="H12" s="280">
        <v>-1</v>
      </c>
      <c r="I12" s="280">
        <v>15</v>
      </c>
      <c r="J12" s="280">
        <v>0</v>
      </c>
      <c r="K12" s="280">
        <v>0</v>
      </c>
      <c r="L12" s="280">
        <v>0</v>
      </c>
      <c r="M12" s="281">
        <f>SUM(F12:L12)</f>
        <v>-213</v>
      </c>
      <c r="N12" s="297"/>
    </row>
    <row r="13" spans="2:14" ht="13.5">
      <c r="B13" s="278"/>
      <c r="C13" s="298"/>
      <c r="D13" s="282"/>
      <c r="E13" s="280"/>
      <c r="F13" s="280"/>
      <c r="G13" s="280"/>
      <c r="H13" s="280"/>
      <c r="I13" s="280"/>
      <c r="J13" s="280"/>
      <c r="K13" s="280"/>
      <c r="L13" s="280"/>
      <c r="M13" s="281"/>
      <c r="N13" s="297"/>
    </row>
    <row r="14" spans="2:14" ht="13.5">
      <c r="B14" s="648" t="s">
        <v>198</v>
      </c>
      <c r="C14" s="649"/>
      <c r="D14" s="650">
        <v>6</v>
      </c>
      <c r="E14" s="651">
        <f>E10+E12</f>
        <v>703</v>
      </c>
      <c r="F14" s="651">
        <f t="shared" ref="F14:M14" si="1">F10+F12</f>
        <v>91</v>
      </c>
      <c r="G14" s="651">
        <f t="shared" si="1"/>
        <v>21</v>
      </c>
      <c r="H14" s="651">
        <f t="shared" si="1"/>
        <v>58</v>
      </c>
      <c r="I14" s="651">
        <f t="shared" si="1"/>
        <v>25</v>
      </c>
      <c r="J14" s="651">
        <f t="shared" si="1"/>
        <v>138</v>
      </c>
      <c r="K14" s="651">
        <f t="shared" si="1"/>
        <v>90</v>
      </c>
      <c r="L14" s="651">
        <f t="shared" si="1"/>
        <v>76</v>
      </c>
      <c r="M14" s="652">
        <f t="shared" si="1"/>
        <v>499</v>
      </c>
      <c r="N14" s="297"/>
    </row>
    <row r="15" spans="2:14" ht="5.25" customHeight="1" thickBot="1">
      <c r="B15" s="367"/>
      <c r="C15" s="80"/>
      <c r="D15" s="81"/>
      <c r="E15" s="370"/>
      <c r="F15" s="372"/>
      <c r="G15" s="372"/>
      <c r="H15" s="372"/>
      <c r="I15" s="370"/>
      <c r="J15" s="370"/>
      <c r="K15" s="370"/>
      <c r="L15" s="370"/>
      <c r="M15" s="371"/>
      <c r="N15" s="297"/>
    </row>
    <row r="16" spans="2:14" ht="12.75" customHeight="1" thickBot="1">
      <c r="B16" s="82"/>
      <c r="C16" s="82"/>
      <c r="D16" s="94"/>
      <c r="E16" s="82"/>
      <c r="F16" s="232"/>
      <c r="G16" s="232"/>
      <c r="H16" s="232"/>
      <c r="I16" s="82"/>
      <c r="J16" s="82"/>
      <c r="K16" s="82"/>
      <c r="L16" s="82"/>
      <c r="M16" s="82"/>
      <c r="N16" s="297"/>
    </row>
    <row r="17" spans="2:14" ht="24">
      <c r="B17" s="467" t="str">
        <f>B6</f>
        <v>Three Months Ended March 31, 2015</v>
      </c>
      <c r="C17" s="98"/>
      <c r="D17" s="468"/>
      <c r="E17" s="462" t="s">
        <v>65</v>
      </c>
      <c r="F17" s="463" t="s">
        <v>62</v>
      </c>
      <c r="G17" s="463" t="s">
        <v>63</v>
      </c>
      <c r="H17" s="464" t="s">
        <v>64</v>
      </c>
      <c r="I17" s="85"/>
      <c r="J17" s="86"/>
      <c r="K17" s="87"/>
      <c r="L17" s="82"/>
      <c r="M17" s="82"/>
      <c r="N17" s="297"/>
    </row>
    <row r="18" spans="2:14">
      <c r="B18" s="705" t="s">
        <v>61</v>
      </c>
      <c r="C18" s="706"/>
      <c r="D18" s="447"/>
      <c r="E18" s="448">
        <f>E7-M7</f>
        <v>542</v>
      </c>
      <c r="F18" s="411">
        <v>394</v>
      </c>
      <c r="G18" s="459">
        <v>0.54</v>
      </c>
      <c r="H18" s="162">
        <v>0.53</v>
      </c>
      <c r="I18" s="88"/>
      <c r="J18" s="460"/>
      <c r="K18" s="87"/>
      <c r="L18" s="82"/>
      <c r="M18" s="82"/>
      <c r="N18" s="82"/>
    </row>
    <row r="19" spans="2:14" ht="13.5">
      <c r="B19" s="77"/>
      <c r="C19" s="78" t="s">
        <v>166</v>
      </c>
      <c r="D19" s="282">
        <v>1</v>
      </c>
      <c r="E19" s="461">
        <f>E8-M8</f>
        <v>23</v>
      </c>
      <c r="F19" s="231">
        <v>23</v>
      </c>
      <c r="G19" s="330">
        <v>3.3000000000000002E-2</v>
      </c>
      <c r="H19" s="163">
        <v>3.3000000000000002E-2</v>
      </c>
      <c r="I19" s="89"/>
      <c r="J19" s="89"/>
      <c r="K19" s="90"/>
      <c r="L19" s="90"/>
      <c r="M19" s="90"/>
      <c r="N19" s="90"/>
    </row>
    <row r="20" spans="2:14" ht="13.5">
      <c r="B20" s="77"/>
      <c r="C20" s="78" t="s">
        <v>167</v>
      </c>
      <c r="D20" s="282">
        <v>2</v>
      </c>
      <c r="E20" s="461">
        <f>E9-M9</f>
        <v>1</v>
      </c>
      <c r="F20" s="231">
        <v>1.4</v>
      </c>
      <c r="G20" s="330">
        <v>0</v>
      </c>
      <c r="H20" s="163">
        <v>0</v>
      </c>
      <c r="I20" s="89"/>
      <c r="J20" s="89"/>
      <c r="K20" s="90"/>
      <c r="L20" s="90"/>
      <c r="M20" s="90"/>
      <c r="N20" s="90"/>
    </row>
    <row r="21" spans="2:14" ht="13.5">
      <c r="B21" s="77"/>
      <c r="C21" s="78" t="s">
        <v>247</v>
      </c>
      <c r="D21" s="282">
        <v>5</v>
      </c>
      <c r="E21" s="461">
        <v>0</v>
      </c>
      <c r="F21" s="231">
        <v>-7</v>
      </c>
      <c r="G21" s="330">
        <v>-1.0999999999999999E-2</v>
      </c>
      <c r="H21" s="163">
        <v>-8.0000000000000002E-3</v>
      </c>
      <c r="I21" s="89"/>
      <c r="J21" s="89"/>
      <c r="K21" s="90"/>
      <c r="L21" s="90"/>
      <c r="M21" s="90"/>
      <c r="N21" s="90"/>
    </row>
    <row r="22" spans="2:14" ht="12.75" thickBot="1">
      <c r="B22" s="707" t="s">
        <v>178</v>
      </c>
      <c r="C22" s="708"/>
      <c r="D22" s="94"/>
      <c r="E22" s="453">
        <f>SUM(E18:E21)</f>
        <v>566</v>
      </c>
      <c r="F22" s="453">
        <f>SUM(F18:F21)</f>
        <v>411.4</v>
      </c>
      <c r="G22" s="329">
        <f>SUM(G18:G21)</f>
        <v>0.56200000000000006</v>
      </c>
      <c r="H22" s="365">
        <f>SUM(H18:H21)</f>
        <v>0.55500000000000005</v>
      </c>
      <c r="I22" s="93"/>
      <c r="J22" s="82"/>
      <c r="K22" s="82"/>
      <c r="L22" s="82"/>
      <c r="M22" s="82"/>
      <c r="N22" s="83"/>
    </row>
    <row r="23" spans="2:14" ht="12.75" thickTop="1">
      <c r="B23" s="278"/>
      <c r="C23" s="279"/>
      <c r="D23" s="94"/>
      <c r="E23" s="280"/>
      <c r="F23" s="269"/>
      <c r="G23" s="285"/>
      <c r="H23" s="162"/>
      <c r="I23" s="93"/>
      <c r="J23" s="82"/>
      <c r="K23" s="82"/>
      <c r="L23" s="82"/>
      <c r="M23" s="82"/>
      <c r="N23" s="83"/>
    </row>
    <row r="24" spans="2:14" ht="13.5">
      <c r="B24" s="278"/>
      <c r="C24" s="298" t="s">
        <v>199</v>
      </c>
      <c r="D24" s="282">
        <v>4</v>
      </c>
      <c r="E24" s="280">
        <v>-362</v>
      </c>
      <c r="F24" s="280">
        <v>-295</v>
      </c>
      <c r="G24" s="296">
        <v>-0.4</v>
      </c>
      <c r="H24" s="366">
        <v>-0.4</v>
      </c>
      <c r="I24" s="93"/>
      <c r="J24" s="82"/>
      <c r="K24" s="82"/>
      <c r="L24" s="82"/>
      <c r="M24" s="82"/>
      <c r="N24" s="83"/>
    </row>
    <row r="25" spans="2:14" ht="13.5">
      <c r="B25" s="278"/>
      <c r="C25" s="298"/>
      <c r="D25" s="282"/>
      <c r="E25" s="280"/>
      <c r="F25" s="280"/>
      <c r="G25" s="296"/>
      <c r="H25" s="366"/>
      <c r="I25" s="93"/>
      <c r="J25" s="82"/>
      <c r="K25" s="82"/>
      <c r="L25" s="82"/>
      <c r="M25" s="82"/>
      <c r="N25" s="83"/>
    </row>
    <row r="26" spans="2:14" ht="13.5">
      <c r="B26" s="648" t="s">
        <v>198</v>
      </c>
      <c r="C26" s="653"/>
      <c r="D26" s="650">
        <v>6</v>
      </c>
      <c r="E26" s="651">
        <f>E22+E24</f>
        <v>204</v>
      </c>
      <c r="F26" s="651">
        <f t="shared" ref="F26:H26" si="2">F22+F24</f>
        <v>116.39999999999998</v>
      </c>
      <c r="G26" s="654">
        <f t="shared" si="2"/>
        <v>0.16200000000000003</v>
      </c>
      <c r="H26" s="655">
        <f t="shared" si="2"/>
        <v>0.15500000000000003</v>
      </c>
      <c r="I26" s="93"/>
      <c r="J26" s="82"/>
      <c r="K26" s="82"/>
      <c r="L26" s="82"/>
      <c r="M26" s="82"/>
      <c r="N26" s="83"/>
    </row>
    <row r="27" spans="2:14" ht="6" customHeight="1" thickBot="1">
      <c r="B27" s="79"/>
      <c r="C27" s="80"/>
      <c r="D27" s="81"/>
      <c r="E27" s="80"/>
      <c r="F27" s="80"/>
      <c r="G27" s="331"/>
      <c r="H27" s="465"/>
      <c r="I27" s="82"/>
      <c r="J27" s="82"/>
      <c r="K27" s="82"/>
      <c r="L27" s="82"/>
      <c r="M27" s="82"/>
      <c r="N27" s="83"/>
    </row>
    <row r="28" spans="2:14" ht="12.75" thickBot="1">
      <c r="B28" s="82"/>
      <c r="C28" s="82"/>
      <c r="D28" s="94"/>
      <c r="E28" s="82"/>
      <c r="F28" s="232"/>
      <c r="G28" s="232"/>
      <c r="H28" s="232"/>
      <c r="I28" s="82"/>
      <c r="J28" s="82"/>
      <c r="K28" s="82"/>
      <c r="L28" s="82"/>
      <c r="M28" s="82"/>
      <c r="N28" s="83"/>
    </row>
    <row r="29" spans="2:14" ht="48">
      <c r="B29" s="466" t="s">
        <v>139</v>
      </c>
      <c r="C29" s="95"/>
      <c r="D29" s="458"/>
      <c r="E29" s="454" t="s">
        <v>56</v>
      </c>
      <c r="F29" s="455" t="s">
        <v>200</v>
      </c>
      <c r="G29" s="455" t="s">
        <v>244</v>
      </c>
      <c r="H29" s="455" t="s">
        <v>243</v>
      </c>
      <c r="I29" s="455" t="s">
        <v>245</v>
      </c>
      <c r="J29" s="454" t="s">
        <v>57</v>
      </c>
      <c r="K29" s="454" t="s">
        <v>58</v>
      </c>
      <c r="L29" s="454" t="s">
        <v>59</v>
      </c>
      <c r="M29" s="456" t="s">
        <v>60</v>
      </c>
      <c r="N29" s="297"/>
    </row>
    <row r="30" spans="2:14">
      <c r="B30" s="705" t="s">
        <v>61</v>
      </c>
      <c r="C30" s="706"/>
      <c r="D30" s="447"/>
      <c r="E30" s="448">
        <v>1044</v>
      </c>
      <c r="F30" s="411">
        <v>147</v>
      </c>
      <c r="G30" s="411">
        <v>70</v>
      </c>
      <c r="H30" s="411">
        <v>61</v>
      </c>
      <c r="I30" s="448">
        <v>19</v>
      </c>
      <c r="J30" s="448">
        <v>149</v>
      </c>
      <c r="K30" s="448">
        <v>164</v>
      </c>
      <c r="L30" s="448">
        <v>102</v>
      </c>
      <c r="M30" s="457">
        <f>SUM(F30:L30)</f>
        <v>712</v>
      </c>
      <c r="N30" s="297"/>
    </row>
    <row r="31" spans="2:14" ht="13.5">
      <c r="B31" s="77"/>
      <c r="C31" s="78" t="s">
        <v>166</v>
      </c>
      <c r="D31" s="282">
        <v>1</v>
      </c>
      <c r="E31" s="449">
        <v>0</v>
      </c>
      <c r="F31" s="450">
        <v>0</v>
      </c>
      <c r="G31" s="450">
        <v>-2</v>
      </c>
      <c r="H31" s="450">
        <v>0</v>
      </c>
      <c r="I31" s="451">
        <v>-1</v>
      </c>
      <c r="J31" s="101">
        <v>-6</v>
      </c>
      <c r="K31" s="101">
        <v>-2</v>
      </c>
      <c r="L31" s="101">
        <v>-10</v>
      </c>
      <c r="M31" s="96">
        <f>SUM(F31:L31)</f>
        <v>-21</v>
      </c>
      <c r="N31" s="297"/>
    </row>
    <row r="32" spans="2:14" ht="13.5">
      <c r="B32" s="77"/>
      <c r="C32" s="78" t="s">
        <v>167</v>
      </c>
      <c r="D32" s="282">
        <v>2</v>
      </c>
      <c r="E32" s="449">
        <v>0</v>
      </c>
      <c r="F32" s="450">
        <v>0</v>
      </c>
      <c r="G32" s="450">
        <v>-1</v>
      </c>
      <c r="H32" s="450">
        <v>0</v>
      </c>
      <c r="I32" s="451">
        <v>0</v>
      </c>
      <c r="J32" s="450">
        <v>0</v>
      </c>
      <c r="K32" s="450">
        <v>0</v>
      </c>
      <c r="L32" s="450">
        <v>0</v>
      </c>
      <c r="M32" s="96">
        <f>SUM(F32:L32)</f>
        <v>-1</v>
      </c>
      <c r="N32" s="297"/>
    </row>
    <row r="33" spans="2:14" ht="12.75" thickBot="1">
      <c r="B33" s="707" t="s">
        <v>178</v>
      </c>
      <c r="C33" s="708"/>
      <c r="D33" s="94"/>
      <c r="E33" s="453">
        <f t="shared" ref="E33:M33" si="3">SUM(E30:E32)</f>
        <v>1044</v>
      </c>
      <c r="F33" s="453">
        <f t="shared" si="3"/>
        <v>147</v>
      </c>
      <c r="G33" s="453">
        <f t="shared" si="3"/>
        <v>67</v>
      </c>
      <c r="H33" s="453">
        <f t="shared" si="3"/>
        <v>61</v>
      </c>
      <c r="I33" s="453">
        <f t="shared" si="3"/>
        <v>18</v>
      </c>
      <c r="J33" s="453">
        <f t="shared" si="3"/>
        <v>143</v>
      </c>
      <c r="K33" s="453">
        <f t="shared" si="3"/>
        <v>162</v>
      </c>
      <c r="L33" s="453">
        <f t="shared" si="3"/>
        <v>92</v>
      </c>
      <c r="M33" s="97">
        <f t="shared" si="3"/>
        <v>690</v>
      </c>
      <c r="N33" s="297"/>
    </row>
    <row r="34" spans="2:14" ht="12.75" thickTop="1">
      <c r="B34" s="278"/>
      <c r="C34" s="279"/>
      <c r="D34" s="94"/>
      <c r="E34" s="280"/>
      <c r="F34" s="280"/>
      <c r="G34" s="280"/>
      <c r="H34" s="280"/>
      <c r="I34" s="280"/>
      <c r="J34" s="280"/>
      <c r="K34" s="280"/>
      <c r="L34" s="280"/>
      <c r="M34" s="281"/>
      <c r="N34" s="297"/>
    </row>
    <row r="35" spans="2:14" ht="13.5">
      <c r="B35" s="278"/>
      <c r="C35" s="298" t="s">
        <v>199</v>
      </c>
      <c r="D35" s="282">
        <v>4</v>
      </c>
      <c r="E35" s="280">
        <v>-285</v>
      </c>
      <c r="F35" s="280">
        <v>-66</v>
      </c>
      <c r="G35" s="280">
        <v>-57</v>
      </c>
      <c r="H35" s="280">
        <v>8</v>
      </c>
      <c r="I35" s="280">
        <v>11</v>
      </c>
      <c r="J35" s="280">
        <v>0</v>
      </c>
      <c r="K35" s="280">
        <v>0</v>
      </c>
      <c r="L35" s="280">
        <v>0</v>
      </c>
      <c r="M35" s="281">
        <f>SUM(F35:L35)</f>
        <v>-104</v>
      </c>
      <c r="N35" s="364"/>
    </row>
    <row r="36" spans="2:14" ht="13.5">
      <c r="B36" s="278"/>
      <c r="C36" s="298"/>
      <c r="D36" s="282"/>
      <c r="E36" s="280"/>
      <c r="F36" s="280"/>
      <c r="G36" s="280"/>
      <c r="H36" s="280"/>
      <c r="I36" s="280"/>
      <c r="J36" s="280"/>
      <c r="K36" s="280"/>
      <c r="L36" s="280"/>
      <c r="M36" s="281"/>
      <c r="N36" s="364"/>
    </row>
    <row r="37" spans="2:14" ht="13.5">
      <c r="B37" s="648" t="s">
        <v>198</v>
      </c>
      <c r="C37" s="649"/>
      <c r="D37" s="650">
        <v>6</v>
      </c>
      <c r="E37" s="651">
        <f>E33+E35</f>
        <v>759</v>
      </c>
      <c r="F37" s="651">
        <f t="shared" ref="F37:M37" si="4">F33+F35</f>
        <v>81</v>
      </c>
      <c r="G37" s="651">
        <f t="shared" si="4"/>
        <v>10</v>
      </c>
      <c r="H37" s="651">
        <f t="shared" si="4"/>
        <v>69</v>
      </c>
      <c r="I37" s="651">
        <f t="shared" si="4"/>
        <v>29</v>
      </c>
      <c r="J37" s="651">
        <f t="shared" si="4"/>
        <v>143</v>
      </c>
      <c r="K37" s="651">
        <f t="shared" si="4"/>
        <v>162</v>
      </c>
      <c r="L37" s="651">
        <f t="shared" si="4"/>
        <v>92</v>
      </c>
      <c r="M37" s="652">
        <f t="shared" si="4"/>
        <v>586</v>
      </c>
      <c r="N37" s="297"/>
    </row>
    <row r="38" spans="2:14" ht="5.25" customHeight="1" thickBot="1">
      <c r="B38" s="367"/>
      <c r="C38" s="80"/>
      <c r="D38" s="81"/>
      <c r="E38" s="80"/>
      <c r="F38" s="372"/>
      <c r="G38" s="372"/>
      <c r="H38" s="372"/>
      <c r="I38" s="370"/>
      <c r="J38" s="370"/>
      <c r="K38" s="370"/>
      <c r="L38" s="370"/>
      <c r="M38" s="371"/>
      <c r="N38" s="297"/>
    </row>
    <row r="39" spans="2:14" ht="12.75" customHeight="1" thickBot="1">
      <c r="B39" s="82"/>
      <c r="C39" s="82"/>
      <c r="D39" s="94"/>
      <c r="E39" s="82"/>
      <c r="F39" s="232"/>
      <c r="G39" s="232"/>
      <c r="H39" s="232"/>
      <c r="I39" s="82"/>
      <c r="J39" s="82"/>
      <c r="K39" s="82"/>
      <c r="L39" s="82"/>
      <c r="M39" s="82"/>
      <c r="N39" s="297"/>
    </row>
    <row r="40" spans="2:14" ht="24">
      <c r="B40" s="467" t="str">
        <f>B29</f>
        <v>Three Months Ended June 30, 2015</v>
      </c>
      <c r="C40" s="98"/>
      <c r="D40" s="468"/>
      <c r="E40" s="462" t="s">
        <v>65</v>
      </c>
      <c r="F40" s="463" t="s">
        <v>62</v>
      </c>
      <c r="G40" s="463" t="s">
        <v>63</v>
      </c>
      <c r="H40" s="464" t="s">
        <v>64</v>
      </c>
      <c r="I40" s="85"/>
      <c r="J40" s="86"/>
      <c r="K40" s="87"/>
      <c r="L40" s="82"/>
      <c r="M40" s="82"/>
      <c r="N40" s="297"/>
    </row>
    <row r="41" spans="2:14">
      <c r="B41" s="705" t="s">
        <v>61</v>
      </c>
      <c r="C41" s="706"/>
      <c r="D41" s="447"/>
      <c r="E41" s="448">
        <f>E30-M30</f>
        <v>332</v>
      </c>
      <c r="F41" s="411">
        <v>212</v>
      </c>
      <c r="G41" s="459">
        <v>0.28999999999999998</v>
      </c>
      <c r="H41" s="162">
        <v>0.28999999999999998</v>
      </c>
      <c r="I41" s="88"/>
      <c r="J41" s="460"/>
      <c r="K41" s="87"/>
      <c r="L41" s="82"/>
      <c r="M41" s="82"/>
      <c r="N41" s="82"/>
    </row>
    <row r="42" spans="2:14" ht="13.5">
      <c r="B42" s="77"/>
      <c r="C42" s="78" t="s">
        <v>166</v>
      </c>
      <c r="D42" s="282">
        <v>1</v>
      </c>
      <c r="E42" s="461">
        <f>E31-M31</f>
        <v>21</v>
      </c>
      <c r="F42" s="231">
        <v>21</v>
      </c>
      <c r="G42" s="330">
        <v>0.03</v>
      </c>
      <c r="H42" s="163">
        <v>0.03</v>
      </c>
      <c r="I42" s="469"/>
      <c r="J42" s="89"/>
      <c r="K42" s="90"/>
      <c r="L42" s="90"/>
      <c r="M42" s="90"/>
      <c r="N42" s="90"/>
    </row>
    <row r="43" spans="2:14" ht="13.5">
      <c r="B43" s="77"/>
      <c r="C43" s="78" t="s">
        <v>167</v>
      </c>
      <c r="D43" s="282">
        <v>2</v>
      </c>
      <c r="E43" s="461">
        <f>E32-M32</f>
        <v>1</v>
      </c>
      <c r="F43" s="231">
        <v>1</v>
      </c>
      <c r="G43" s="330">
        <v>0</v>
      </c>
      <c r="H43" s="163">
        <v>0</v>
      </c>
      <c r="I43" s="469"/>
      <c r="J43" s="89"/>
      <c r="K43" s="90"/>
      <c r="L43" s="90"/>
      <c r="M43" s="90"/>
      <c r="N43" s="90"/>
    </row>
    <row r="44" spans="2:14" ht="13.5">
      <c r="B44" s="77"/>
      <c r="C44" s="78" t="s">
        <v>247</v>
      </c>
      <c r="D44" s="282">
        <v>5</v>
      </c>
      <c r="E44" s="461">
        <v>0</v>
      </c>
      <c r="F44" s="231">
        <v>-5</v>
      </c>
      <c r="G44" s="330">
        <v>-0.01</v>
      </c>
      <c r="H44" s="163">
        <v>-0.01</v>
      </c>
      <c r="I44" s="469"/>
      <c r="J44" s="89"/>
      <c r="K44" s="90"/>
      <c r="L44" s="90"/>
      <c r="M44" s="90"/>
      <c r="N44" s="90"/>
    </row>
    <row r="45" spans="2:14" ht="12.75" thickBot="1">
      <c r="B45" s="707" t="s">
        <v>178</v>
      </c>
      <c r="C45" s="708"/>
      <c r="D45" s="94"/>
      <c r="E45" s="453">
        <f>SUM(E41:E44)</f>
        <v>354</v>
      </c>
      <c r="F45" s="453">
        <f>SUM(F41:F44)</f>
        <v>229</v>
      </c>
      <c r="G45" s="329">
        <f>SUM(G41:G44)</f>
        <v>0.30999999999999994</v>
      </c>
      <c r="H45" s="365">
        <f>SUM(H41:H44)</f>
        <v>0.30999999999999994</v>
      </c>
      <c r="I45" s="93"/>
      <c r="J45" s="82"/>
      <c r="K45" s="82"/>
      <c r="L45" s="82"/>
      <c r="M45" s="82"/>
      <c r="N45" s="83"/>
    </row>
    <row r="46" spans="2:14" ht="12.75" thickTop="1">
      <c r="B46" s="278"/>
      <c r="C46" s="279"/>
      <c r="D46" s="94"/>
      <c r="E46" s="280"/>
      <c r="F46" s="269"/>
      <c r="G46" s="285"/>
      <c r="H46" s="162"/>
      <c r="I46" s="93"/>
      <c r="J46" s="82"/>
      <c r="K46" s="82"/>
      <c r="L46" s="82"/>
      <c r="M46" s="82"/>
      <c r="N46" s="83"/>
    </row>
    <row r="47" spans="2:14" ht="13.5">
      <c r="B47" s="278"/>
      <c r="C47" s="298" t="s">
        <v>199</v>
      </c>
      <c r="D47" s="282">
        <v>4</v>
      </c>
      <c r="E47" s="280">
        <v>-181</v>
      </c>
      <c r="F47" s="280">
        <v>-136</v>
      </c>
      <c r="G47" s="296">
        <v>-0.18</v>
      </c>
      <c r="H47" s="366">
        <v>-0.18</v>
      </c>
      <c r="I47" s="93"/>
      <c r="J47" s="82"/>
      <c r="K47" s="82"/>
      <c r="L47" s="82"/>
      <c r="M47" s="82"/>
      <c r="N47" s="83"/>
    </row>
    <row r="48" spans="2:14" ht="13.5">
      <c r="B48" s="278"/>
      <c r="C48" s="298"/>
      <c r="D48" s="282"/>
      <c r="E48" s="280"/>
      <c r="F48" s="280"/>
      <c r="G48" s="296"/>
      <c r="H48" s="366"/>
      <c r="I48" s="93"/>
      <c r="J48" s="82"/>
      <c r="K48" s="82"/>
      <c r="L48" s="82"/>
      <c r="M48" s="82"/>
      <c r="N48" s="83"/>
    </row>
    <row r="49" spans="2:14" ht="13.5">
      <c r="B49" s="648" t="s">
        <v>198</v>
      </c>
      <c r="C49" s="653"/>
      <c r="D49" s="650">
        <v>6</v>
      </c>
      <c r="E49" s="651">
        <f>E45+E47</f>
        <v>173</v>
      </c>
      <c r="F49" s="651">
        <f t="shared" ref="F49:H49" si="5">F45+F47</f>
        <v>93</v>
      </c>
      <c r="G49" s="654">
        <f t="shared" si="5"/>
        <v>0.12999999999999995</v>
      </c>
      <c r="H49" s="655">
        <f t="shared" si="5"/>
        <v>0.12999999999999995</v>
      </c>
      <c r="I49" s="93"/>
      <c r="J49" s="82"/>
      <c r="K49" s="82"/>
      <c r="L49" s="82"/>
      <c r="M49" s="82"/>
      <c r="N49" s="83"/>
    </row>
    <row r="50" spans="2:14" ht="6" customHeight="1" thickBot="1">
      <c r="B50" s="79"/>
      <c r="C50" s="80"/>
      <c r="D50" s="81"/>
      <c r="E50" s="80"/>
      <c r="F50" s="80"/>
      <c r="G50" s="331"/>
      <c r="H50" s="465"/>
      <c r="I50" s="82"/>
      <c r="J50" s="82"/>
      <c r="K50" s="82"/>
      <c r="L50" s="82"/>
      <c r="M50" s="82"/>
      <c r="N50" s="83"/>
    </row>
    <row r="51" spans="2:14" ht="12.75" thickBot="1">
      <c r="B51" s="82"/>
      <c r="C51" s="82"/>
      <c r="D51" s="94"/>
      <c r="E51" s="82"/>
      <c r="F51" s="232"/>
      <c r="G51" s="232"/>
      <c r="H51" s="232"/>
      <c r="I51" s="82"/>
      <c r="J51" s="82"/>
      <c r="K51" s="82"/>
      <c r="L51" s="82"/>
      <c r="M51" s="82"/>
      <c r="N51" s="83"/>
    </row>
    <row r="52" spans="2:14" ht="48">
      <c r="B52" s="466" t="s">
        <v>140</v>
      </c>
      <c r="C52" s="95"/>
      <c r="D52" s="458"/>
      <c r="E52" s="454" t="s">
        <v>56</v>
      </c>
      <c r="F52" s="455" t="s">
        <v>200</v>
      </c>
      <c r="G52" s="455" t="s">
        <v>244</v>
      </c>
      <c r="H52" s="455" t="s">
        <v>243</v>
      </c>
      <c r="I52" s="455" t="s">
        <v>245</v>
      </c>
      <c r="J52" s="454" t="s">
        <v>57</v>
      </c>
      <c r="K52" s="454" t="s">
        <v>58</v>
      </c>
      <c r="L52" s="454" t="s">
        <v>59</v>
      </c>
      <c r="M52" s="456" t="s">
        <v>60</v>
      </c>
      <c r="N52" s="297"/>
    </row>
    <row r="53" spans="2:14">
      <c r="B53" s="705" t="s">
        <v>61</v>
      </c>
      <c r="C53" s="706"/>
      <c r="D53" s="447"/>
      <c r="E53" s="448">
        <v>990</v>
      </c>
      <c r="F53" s="411">
        <v>179</v>
      </c>
      <c r="G53" s="411">
        <v>62</v>
      </c>
      <c r="H53" s="411">
        <v>71</v>
      </c>
      <c r="I53" s="448">
        <v>25</v>
      </c>
      <c r="J53" s="448">
        <v>159</v>
      </c>
      <c r="K53" s="448">
        <v>189</v>
      </c>
      <c r="L53" s="448">
        <v>109</v>
      </c>
      <c r="M53" s="457">
        <f>SUM(F53:L53)</f>
        <v>794</v>
      </c>
      <c r="N53" s="297"/>
    </row>
    <row r="54" spans="2:14" ht="13.5">
      <c r="B54" s="77"/>
      <c r="C54" s="78" t="s">
        <v>166</v>
      </c>
      <c r="D54" s="282">
        <v>1</v>
      </c>
      <c r="E54" s="449">
        <v>0</v>
      </c>
      <c r="F54" s="450">
        <v>0</v>
      </c>
      <c r="G54" s="450">
        <v>-3</v>
      </c>
      <c r="H54" s="450">
        <v>0</v>
      </c>
      <c r="I54" s="451">
        <v>-2</v>
      </c>
      <c r="J54" s="101">
        <v>-6</v>
      </c>
      <c r="K54" s="101">
        <v>-2</v>
      </c>
      <c r="L54" s="101">
        <v>-15</v>
      </c>
      <c r="M54" s="96">
        <f>SUM(F54:L54)</f>
        <v>-28</v>
      </c>
      <c r="N54" s="297"/>
    </row>
    <row r="55" spans="2:14" ht="13.5">
      <c r="B55" s="77"/>
      <c r="C55" s="78" t="s">
        <v>167</v>
      </c>
      <c r="D55" s="282">
        <v>2</v>
      </c>
      <c r="E55" s="449">
        <v>0</v>
      </c>
      <c r="F55" s="450">
        <v>0</v>
      </c>
      <c r="G55" s="450">
        <v>-1</v>
      </c>
      <c r="H55" s="450">
        <v>0</v>
      </c>
      <c r="I55" s="451">
        <v>0</v>
      </c>
      <c r="J55" s="450">
        <v>0</v>
      </c>
      <c r="K55" s="450">
        <v>0</v>
      </c>
      <c r="L55" s="450">
        <v>0</v>
      </c>
      <c r="M55" s="96">
        <f>SUM(F55:L55)</f>
        <v>-1</v>
      </c>
      <c r="N55" s="297"/>
    </row>
    <row r="56" spans="2:14" ht="12.75" thickBot="1">
      <c r="B56" s="707" t="s">
        <v>178</v>
      </c>
      <c r="C56" s="708"/>
      <c r="D56" s="94"/>
      <c r="E56" s="453">
        <f t="shared" ref="E56:M56" si="6">SUM(E53:E55)</f>
        <v>990</v>
      </c>
      <c r="F56" s="453">
        <f t="shared" si="6"/>
        <v>179</v>
      </c>
      <c r="G56" s="453">
        <f t="shared" si="6"/>
        <v>58</v>
      </c>
      <c r="H56" s="453">
        <f t="shared" si="6"/>
        <v>71</v>
      </c>
      <c r="I56" s="453">
        <f t="shared" si="6"/>
        <v>23</v>
      </c>
      <c r="J56" s="453">
        <f t="shared" si="6"/>
        <v>153</v>
      </c>
      <c r="K56" s="453">
        <f t="shared" si="6"/>
        <v>187</v>
      </c>
      <c r="L56" s="453">
        <f t="shared" si="6"/>
        <v>94</v>
      </c>
      <c r="M56" s="97">
        <f t="shared" si="6"/>
        <v>765</v>
      </c>
      <c r="N56" s="297"/>
    </row>
    <row r="57" spans="2:14" ht="12.75" thickTop="1">
      <c r="B57" s="278"/>
      <c r="C57" s="279"/>
      <c r="D57" s="94"/>
      <c r="E57" s="280"/>
      <c r="F57" s="280"/>
      <c r="G57" s="280"/>
      <c r="H57" s="280"/>
      <c r="I57" s="280"/>
      <c r="J57" s="280"/>
      <c r="K57" s="280"/>
      <c r="L57" s="280"/>
      <c r="M57" s="281"/>
      <c r="N57" s="297"/>
    </row>
    <row r="58" spans="2:14" ht="13.5">
      <c r="B58" s="278"/>
      <c r="C58" s="298" t="s">
        <v>199</v>
      </c>
      <c r="D58" s="282">
        <v>4</v>
      </c>
      <c r="E58" s="280">
        <v>50</v>
      </c>
      <c r="F58" s="280">
        <v>-4</v>
      </c>
      <c r="G58" s="280">
        <v>36</v>
      </c>
      <c r="H58" s="280">
        <v>10</v>
      </c>
      <c r="I58" s="280">
        <v>-18</v>
      </c>
      <c r="J58" s="280">
        <v>0</v>
      </c>
      <c r="K58" s="280">
        <v>0</v>
      </c>
      <c r="L58" s="280">
        <v>0</v>
      </c>
      <c r="M58" s="281">
        <f>SUM(F58:L58)</f>
        <v>24</v>
      </c>
      <c r="N58" s="364"/>
    </row>
    <row r="59" spans="2:14" ht="13.5">
      <c r="B59" s="278"/>
      <c r="C59" s="298"/>
      <c r="D59" s="282"/>
      <c r="E59" s="280"/>
      <c r="F59" s="280"/>
      <c r="G59" s="280"/>
      <c r="H59" s="280"/>
      <c r="I59" s="280"/>
      <c r="J59" s="280"/>
      <c r="K59" s="280"/>
      <c r="L59" s="280"/>
      <c r="M59" s="281"/>
      <c r="N59" s="364"/>
    </row>
    <row r="60" spans="2:14" ht="13.5">
      <c r="B60" s="648" t="s">
        <v>198</v>
      </c>
      <c r="C60" s="649"/>
      <c r="D60" s="650">
        <v>6</v>
      </c>
      <c r="E60" s="651">
        <f>E56+E58</f>
        <v>1040</v>
      </c>
      <c r="F60" s="651">
        <f t="shared" ref="F60:M60" si="7">F56+F58</f>
        <v>175</v>
      </c>
      <c r="G60" s="651">
        <f t="shared" si="7"/>
        <v>94</v>
      </c>
      <c r="H60" s="651">
        <f t="shared" si="7"/>
        <v>81</v>
      </c>
      <c r="I60" s="651">
        <f t="shared" si="7"/>
        <v>5</v>
      </c>
      <c r="J60" s="651">
        <f t="shared" si="7"/>
        <v>153</v>
      </c>
      <c r="K60" s="651">
        <f t="shared" si="7"/>
        <v>187</v>
      </c>
      <c r="L60" s="651">
        <f t="shared" si="7"/>
        <v>94</v>
      </c>
      <c r="M60" s="652">
        <f t="shared" si="7"/>
        <v>789</v>
      </c>
      <c r="N60" s="297"/>
    </row>
    <row r="61" spans="2:14" ht="5.25" customHeight="1" thickBot="1">
      <c r="B61" s="367"/>
      <c r="C61" s="80"/>
      <c r="D61" s="81"/>
      <c r="E61" s="373"/>
      <c r="F61" s="374"/>
      <c r="G61" s="374"/>
      <c r="H61" s="374"/>
      <c r="I61" s="373"/>
      <c r="J61" s="373"/>
      <c r="K61" s="373"/>
      <c r="L61" s="373"/>
      <c r="M61" s="375"/>
      <c r="N61" s="297"/>
    </row>
    <row r="62" spans="2:14" ht="12.75" customHeight="1" thickBot="1">
      <c r="B62" s="82"/>
      <c r="C62" s="82"/>
      <c r="D62" s="94"/>
      <c r="E62" s="82"/>
      <c r="F62" s="232"/>
      <c r="G62" s="232"/>
      <c r="H62" s="232"/>
      <c r="I62" s="82"/>
      <c r="J62" s="82"/>
      <c r="K62" s="82"/>
      <c r="L62" s="82"/>
      <c r="M62" s="82"/>
      <c r="N62" s="297"/>
    </row>
    <row r="63" spans="2:14" ht="24">
      <c r="B63" s="467" t="str">
        <f>B52</f>
        <v>Three Months Ended September 30, 2015</v>
      </c>
      <c r="C63" s="98"/>
      <c r="D63" s="468"/>
      <c r="E63" s="462" t="s">
        <v>65</v>
      </c>
      <c r="F63" s="463" t="s">
        <v>62</v>
      </c>
      <c r="G63" s="463" t="s">
        <v>63</v>
      </c>
      <c r="H63" s="464" t="s">
        <v>64</v>
      </c>
      <c r="I63" s="85"/>
      <c r="J63" s="86"/>
      <c r="K63" s="87"/>
      <c r="L63" s="82"/>
      <c r="M63" s="82"/>
      <c r="N63" s="297"/>
    </row>
    <row r="64" spans="2:14">
      <c r="B64" s="705" t="s">
        <v>61</v>
      </c>
      <c r="C64" s="706"/>
      <c r="D64" s="447"/>
      <c r="E64" s="448">
        <f>E53-M53</f>
        <v>196</v>
      </c>
      <c r="F64" s="411">
        <v>127</v>
      </c>
      <c r="G64" s="459">
        <v>0.17</v>
      </c>
      <c r="H64" s="162">
        <v>0.17</v>
      </c>
      <c r="I64" s="88"/>
      <c r="J64" s="460"/>
      <c r="K64" s="87"/>
      <c r="L64" s="82"/>
      <c r="M64" s="82"/>
      <c r="N64" s="82"/>
    </row>
    <row r="65" spans="2:14" ht="13.5">
      <c r="B65" s="77"/>
      <c r="C65" s="78" t="s">
        <v>166</v>
      </c>
      <c r="D65" s="282">
        <v>1</v>
      </c>
      <c r="E65" s="461">
        <f>E54-M54</f>
        <v>28</v>
      </c>
      <c r="F65" s="231">
        <v>28</v>
      </c>
      <c r="G65" s="330">
        <v>0.04</v>
      </c>
      <c r="H65" s="163">
        <v>0.04</v>
      </c>
      <c r="I65" s="89"/>
      <c r="J65" s="89"/>
      <c r="K65" s="90"/>
      <c r="L65" s="90"/>
      <c r="M65" s="90"/>
      <c r="N65" s="90"/>
    </row>
    <row r="66" spans="2:14" ht="13.5">
      <c r="B66" s="77"/>
      <c r="C66" s="78" t="s">
        <v>167</v>
      </c>
      <c r="D66" s="282">
        <v>2</v>
      </c>
      <c r="E66" s="461">
        <f>E55-M55</f>
        <v>1</v>
      </c>
      <c r="F66" s="231">
        <v>1</v>
      </c>
      <c r="G66" s="330">
        <v>0</v>
      </c>
      <c r="H66" s="163">
        <v>0</v>
      </c>
      <c r="I66" s="89"/>
      <c r="J66" s="89"/>
      <c r="K66" s="90"/>
      <c r="L66" s="90"/>
      <c r="M66" s="90"/>
      <c r="N66" s="90"/>
    </row>
    <row r="67" spans="2:14" ht="13.5">
      <c r="B67" s="77"/>
      <c r="C67" s="78" t="s">
        <v>247</v>
      </c>
      <c r="D67" s="282">
        <v>5</v>
      </c>
      <c r="E67" s="461">
        <v>0</v>
      </c>
      <c r="F67" s="231">
        <v>-9</v>
      </c>
      <c r="G67" s="330">
        <v>-0.01</v>
      </c>
      <c r="H67" s="163">
        <v>-0.01</v>
      </c>
      <c r="I67" s="89"/>
      <c r="J67" s="89"/>
      <c r="K67" s="90"/>
      <c r="L67" s="90"/>
      <c r="M67" s="90"/>
      <c r="N67" s="90"/>
    </row>
    <row r="68" spans="2:14" ht="12.75" thickBot="1">
      <c r="B68" s="707" t="s">
        <v>178</v>
      </c>
      <c r="C68" s="708"/>
      <c r="D68" s="94"/>
      <c r="E68" s="453">
        <f>SUM(E64:E67)</f>
        <v>225</v>
      </c>
      <c r="F68" s="453">
        <f>SUM(F64:F67)</f>
        <v>147</v>
      </c>
      <c r="G68" s="329">
        <f>SUM(G64:G67)</f>
        <v>0.2</v>
      </c>
      <c r="H68" s="365">
        <f>SUM(H64:H67)</f>
        <v>0.2</v>
      </c>
      <c r="I68" s="93"/>
      <c r="J68" s="82"/>
      <c r="K68" s="82"/>
      <c r="L68" s="82"/>
      <c r="M68" s="82"/>
      <c r="N68" s="83"/>
    </row>
    <row r="69" spans="2:14" ht="12.75" thickTop="1">
      <c r="B69" s="278"/>
      <c r="C69" s="279"/>
      <c r="D69" s="94"/>
      <c r="E69" s="280"/>
      <c r="F69" s="269"/>
      <c r="G69" s="285"/>
      <c r="H69" s="162"/>
      <c r="I69" s="93"/>
      <c r="J69" s="82"/>
      <c r="K69" s="82"/>
      <c r="L69" s="82"/>
      <c r="M69" s="82"/>
      <c r="N69" s="83"/>
    </row>
    <row r="70" spans="2:14" ht="13.5">
      <c r="B70" s="278"/>
      <c r="C70" s="298" t="s">
        <v>199</v>
      </c>
      <c r="D70" s="282">
        <v>4</v>
      </c>
      <c r="E70" s="280">
        <v>26</v>
      </c>
      <c r="F70" s="280">
        <v>11</v>
      </c>
      <c r="G70" s="296">
        <v>0.01</v>
      </c>
      <c r="H70" s="366">
        <v>0.01</v>
      </c>
      <c r="I70" s="93"/>
      <c r="J70" s="82"/>
      <c r="K70" s="82"/>
      <c r="L70" s="82"/>
      <c r="M70" s="82"/>
      <c r="N70" s="83"/>
    </row>
    <row r="71" spans="2:14" ht="13.5">
      <c r="B71" s="278"/>
      <c r="C71" s="298"/>
      <c r="D71" s="282"/>
      <c r="E71" s="280"/>
      <c r="F71" s="280"/>
      <c r="G71" s="296"/>
      <c r="H71" s="366"/>
      <c r="I71" s="93"/>
      <c r="J71" s="82"/>
      <c r="K71" s="82"/>
      <c r="L71" s="82"/>
      <c r="M71" s="82"/>
      <c r="N71" s="83"/>
    </row>
    <row r="72" spans="2:14" ht="13.5">
      <c r="B72" s="648" t="s">
        <v>198</v>
      </c>
      <c r="C72" s="653"/>
      <c r="D72" s="650">
        <v>6</v>
      </c>
      <c r="E72" s="651">
        <f>E68+E70</f>
        <v>251</v>
      </c>
      <c r="F72" s="651">
        <f t="shared" ref="F72:H72" si="8">F68+F70</f>
        <v>158</v>
      </c>
      <c r="G72" s="654">
        <f t="shared" si="8"/>
        <v>0.21000000000000002</v>
      </c>
      <c r="H72" s="655">
        <f t="shared" si="8"/>
        <v>0.21000000000000002</v>
      </c>
      <c r="I72" s="93"/>
      <c r="J72" s="82"/>
      <c r="K72" s="82"/>
      <c r="L72" s="82"/>
      <c r="M72" s="82"/>
      <c r="N72" s="83"/>
    </row>
    <row r="73" spans="2:14" ht="6" customHeight="1" thickBot="1">
      <c r="B73" s="79"/>
      <c r="C73" s="80"/>
      <c r="D73" s="81"/>
      <c r="E73" s="80"/>
      <c r="F73" s="80"/>
      <c r="G73" s="331"/>
      <c r="H73" s="465"/>
      <c r="I73" s="82"/>
      <c r="J73" s="82"/>
      <c r="K73" s="82"/>
      <c r="L73" s="82"/>
      <c r="M73" s="82"/>
      <c r="N73" s="83"/>
    </row>
    <row r="74" spans="2:14" ht="12.75" thickBot="1">
      <c r="B74" s="82"/>
      <c r="C74" s="82"/>
      <c r="D74" s="94"/>
      <c r="E74" s="82"/>
      <c r="F74" s="232"/>
      <c r="G74" s="232"/>
      <c r="H74" s="232"/>
      <c r="I74" s="82"/>
      <c r="J74" s="82"/>
      <c r="K74" s="82"/>
      <c r="L74" s="82"/>
      <c r="M74" s="82"/>
      <c r="N74" s="83"/>
    </row>
    <row r="75" spans="2:14" ht="48">
      <c r="B75" s="466" t="s">
        <v>141</v>
      </c>
      <c r="C75" s="95"/>
      <c r="D75" s="458"/>
      <c r="E75" s="454" t="s">
        <v>56</v>
      </c>
      <c r="F75" s="455" t="s">
        <v>200</v>
      </c>
      <c r="G75" s="455" t="s">
        <v>244</v>
      </c>
      <c r="H75" s="455" t="s">
        <v>243</v>
      </c>
      <c r="I75" s="455" t="s">
        <v>245</v>
      </c>
      <c r="J75" s="454" t="s">
        <v>57</v>
      </c>
      <c r="K75" s="454" t="s">
        <v>58</v>
      </c>
      <c r="L75" s="454" t="s">
        <v>59</v>
      </c>
      <c r="M75" s="456" t="s">
        <v>60</v>
      </c>
      <c r="N75" s="297"/>
    </row>
    <row r="76" spans="2:14">
      <c r="B76" s="705" t="s">
        <v>61</v>
      </c>
      <c r="C76" s="706"/>
      <c r="D76" s="447"/>
      <c r="E76" s="448">
        <v>1353</v>
      </c>
      <c r="F76" s="411">
        <v>343</v>
      </c>
      <c r="G76" s="411">
        <v>98</v>
      </c>
      <c r="H76" s="411">
        <v>82</v>
      </c>
      <c r="I76" s="448">
        <v>15</v>
      </c>
      <c r="J76" s="448">
        <v>193</v>
      </c>
      <c r="K76" s="448">
        <v>289</v>
      </c>
      <c r="L76" s="448">
        <v>83</v>
      </c>
      <c r="M76" s="457">
        <f>SUM(F76:L76)</f>
        <v>1103</v>
      </c>
      <c r="N76" s="297"/>
    </row>
    <row r="77" spans="2:14" ht="13.5">
      <c r="B77" s="77"/>
      <c r="C77" s="78" t="s">
        <v>166</v>
      </c>
      <c r="D77" s="282">
        <v>1</v>
      </c>
      <c r="E77" s="449">
        <v>0</v>
      </c>
      <c r="F77" s="450">
        <v>0</v>
      </c>
      <c r="G77" s="450">
        <v>-5</v>
      </c>
      <c r="H77" s="450">
        <v>0</v>
      </c>
      <c r="I77" s="451">
        <v>0</v>
      </c>
      <c r="J77" s="101">
        <v>-5</v>
      </c>
      <c r="K77" s="101">
        <v>-2</v>
      </c>
      <c r="L77" s="101">
        <v>-10</v>
      </c>
      <c r="M77" s="96">
        <f>SUM(F77:L77)</f>
        <v>-22</v>
      </c>
      <c r="N77" s="297"/>
    </row>
    <row r="78" spans="2:14" ht="13.5">
      <c r="B78" s="77"/>
      <c r="C78" s="78" t="s">
        <v>167</v>
      </c>
      <c r="D78" s="282">
        <v>2</v>
      </c>
      <c r="E78" s="449">
        <v>0</v>
      </c>
      <c r="F78" s="450">
        <v>0</v>
      </c>
      <c r="G78" s="450">
        <v>-7</v>
      </c>
      <c r="H78" s="450">
        <v>0</v>
      </c>
      <c r="I78" s="451">
        <v>0</v>
      </c>
      <c r="J78" s="450">
        <v>0</v>
      </c>
      <c r="K78" s="450">
        <v>0</v>
      </c>
      <c r="L78" s="450">
        <v>0</v>
      </c>
      <c r="M78" s="96">
        <f>SUM(F78:L78)</f>
        <v>-7</v>
      </c>
      <c r="N78" s="297"/>
    </row>
    <row r="79" spans="2:14" ht="13.5">
      <c r="B79" s="77"/>
      <c r="C79" s="78" t="s">
        <v>168</v>
      </c>
      <c r="D79" s="282">
        <v>3</v>
      </c>
      <c r="E79" s="449">
        <v>0</v>
      </c>
      <c r="F79" s="450">
        <v>0</v>
      </c>
      <c r="G79" s="450">
        <v>0</v>
      </c>
      <c r="H79" s="450">
        <v>0</v>
      </c>
      <c r="I79" s="451">
        <v>0</v>
      </c>
      <c r="J79" s="450">
        <v>0</v>
      </c>
      <c r="K79" s="450">
        <v>0</v>
      </c>
      <c r="L79" s="450">
        <v>-5</v>
      </c>
      <c r="M79" s="96">
        <f>SUM(F79:L79)</f>
        <v>-5</v>
      </c>
      <c r="N79" s="297"/>
    </row>
    <row r="80" spans="2:14" ht="12.75" thickBot="1">
      <c r="B80" s="707" t="s">
        <v>178</v>
      </c>
      <c r="C80" s="708"/>
      <c r="D80" s="94"/>
      <c r="E80" s="453">
        <f>SUM(E76:E79)</f>
        <v>1353</v>
      </c>
      <c r="F80" s="453">
        <f t="shared" ref="F80:M80" si="9">SUM(F76:F79)</f>
        <v>343</v>
      </c>
      <c r="G80" s="453">
        <f t="shared" si="9"/>
        <v>86</v>
      </c>
      <c r="H80" s="453">
        <f t="shared" si="9"/>
        <v>82</v>
      </c>
      <c r="I80" s="453">
        <f t="shared" si="9"/>
        <v>15</v>
      </c>
      <c r="J80" s="453">
        <f t="shared" si="9"/>
        <v>188</v>
      </c>
      <c r="K80" s="453">
        <f t="shared" si="9"/>
        <v>287</v>
      </c>
      <c r="L80" s="453">
        <f t="shared" si="9"/>
        <v>68</v>
      </c>
      <c r="M80" s="97">
        <f t="shared" si="9"/>
        <v>1069</v>
      </c>
      <c r="N80" s="297"/>
    </row>
    <row r="81" spans="2:14" ht="12.75" thickTop="1">
      <c r="B81" s="278"/>
      <c r="C81" s="279"/>
      <c r="D81" s="94"/>
      <c r="E81" s="280"/>
      <c r="F81" s="280"/>
      <c r="G81" s="280"/>
      <c r="H81" s="280"/>
      <c r="I81" s="280"/>
      <c r="J81" s="280"/>
      <c r="K81" s="280"/>
      <c r="L81" s="280"/>
      <c r="M81" s="281"/>
      <c r="N81" s="297"/>
    </row>
    <row r="82" spans="2:14" ht="13.5">
      <c r="B82" s="278"/>
      <c r="C82" s="298" t="s">
        <v>199</v>
      </c>
      <c r="D82" s="282">
        <v>4</v>
      </c>
      <c r="E82" s="280">
        <v>765</v>
      </c>
      <c r="F82" s="280">
        <v>131</v>
      </c>
      <c r="G82" s="280">
        <v>86</v>
      </c>
      <c r="H82" s="280">
        <v>1</v>
      </c>
      <c r="I82" s="280">
        <v>-7</v>
      </c>
      <c r="J82" s="280">
        <v>0</v>
      </c>
      <c r="K82" s="280">
        <v>0</v>
      </c>
      <c r="L82" s="280">
        <v>0</v>
      </c>
      <c r="M82" s="281">
        <f>SUM(F82:L82)</f>
        <v>211</v>
      </c>
      <c r="N82" s="364"/>
    </row>
    <row r="83" spans="2:14" ht="13.5">
      <c r="B83" s="278"/>
      <c r="C83" s="298"/>
      <c r="D83" s="282"/>
      <c r="E83" s="280"/>
      <c r="F83" s="280"/>
      <c r="G83" s="280"/>
      <c r="H83" s="280"/>
      <c r="I83" s="280"/>
      <c r="J83" s="280"/>
      <c r="K83" s="280"/>
      <c r="L83" s="280"/>
      <c r="M83" s="281"/>
      <c r="N83" s="364"/>
    </row>
    <row r="84" spans="2:14" ht="13.5">
      <c r="B84" s="648" t="s">
        <v>198</v>
      </c>
      <c r="C84" s="649"/>
      <c r="D84" s="650">
        <v>6</v>
      </c>
      <c r="E84" s="651">
        <f>E80+E82</f>
        <v>2118</v>
      </c>
      <c r="F84" s="651">
        <f t="shared" ref="F84:M84" si="10">F80+F82</f>
        <v>474</v>
      </c>
      <c r="G84" s="651">
        <f t="shared" si="10"/>
        <v>172</v>
      </c>
      <c r="H84" s="651">
        <f t="shared" si="10"/>
        <v>83</v>
      </c>
      <c r="I84" s="651">
        <f t="shared" si="10"/>
        <v>8</v>
      </c>
      <c r="J84" s="651">
        <f t="shared" si="10"/>
        <v>188</v>
      </c>
      <c r="K84" s="651">
        <f t="shared" si="10"/>
        <v>287</v>
      </c>
      <c r="L84" s="651">
        <f t="shared" si="10"/>
        <v>68</v>
      </c>
      <c r="M84" s="652">
        <f t="shared" si="10"/>
        <v>1280</v>
      </c>
      <c r="N84" s="297"/>
    </row>
    <row r="85" spans="2:14" ht="5.25" customHeight="1" thickBot="1">
      <c r="B85" s="367"/>
      <c r="C85" s="80"/>
      <c r="D85" s="81"/>
      <c r="E85" s="370"/>
      <c r="F85" s="372"/>
      <c r="G85" s="372"/>
      <c r="H85" s="372"/>
      <c r="I85" s="370"/>
      <c r="J85" s="370"/>
      <c r="K85" s="370"/>
      <c r="L85" s="370"/>
      <c r="M85" s="371"/>
      <c r="N85" s="297"/>
    </row>
    <row r="86" spans="2:14" ht="12.75" customHeight="1" thickBot="1">
      <c r="B86" s="82"/>
      <c r="C86" s="82"/>
      <c r="D86" s="94"/>
      <c r="E86" s="82"/>
      <c r="F86" s="232"/>
      <c r="G86" s="232"/>
      <c r="H86" s="232"/>
      <c r="I86" s="82"/>
      <c r="J86" s="82"/>
      <c r="K86" s="82"/>
      <c r="L86" s="82"/>
      <c r="M86" s="82"/>
      <c r="N86" s="297"/>
    </row>
    <row r="87" spans="2:14" ht="24">
      <c r="B87" s="467" t="str">
        <f>B75</f>
        <v>Three Months Ended December 31, 2015</v>
      </c>
      <c r="C87" s="98"/>
      <c r="D87" s="468"/>
      <c r="E87" s="462" t="s">
        <v>65</v>
      </c>
      <c r="F87" s="463" t="s">
        <v>62</v>
      </c>
      <c r="G87" s="463" t="s">
        <v>63</v>
      </c>
      <c r="H87" s="464" t="s">
        <v>64</v>
      </c>
      <c r="I87" s="85"/>
      <c r="J87" s="86"/>
      <c r="K87" s="87"/>
      <c r="L87" s="82"/>
      <c r="M87" s="82"/>
      <c r="N87" s="297"/>
    </row>
    <row r="88" spans="2:14">
      <c r="B88" s="705" t="s">
        <v>61</v>
      </c>
      <c r="C88" s="706"/>
      <c r="D88" s="447"/>
      <c r="E88" s="448">
        <f>E76-M76</f>
        <v>250</v>
      </c>
      <c r="F88" s="411">
        <v>159</v>
      </c>
      <c r="G88" s="459">
        <v>0.22</v>
      </c>
      <c r="H88" s="162">
        <v>0.21</v>
      </c>
      <c r="I88" s="88"/>
      <c r="J88" s="460"/>
      <c r="K88" s="87"/>
      <c r="L88" s="82"/>
      <c r="M88" s="82"/>
      <c r="N88" s="82"/>
    </row>
    <row r="89" spans="2:14" ht="13.5">
      <c r="B89" s="77"/>
      <c r="C89" s="78" t="s">
        <v>166</v>
      </c>
      <c r="D89" s="282">
        <v>1</v>
      </c>
      <c r="E89" s="461">
        <v>22</v>
      </c>
      <c r="F89" s="231">
        <v>22</v>
      </c>
      <c r="G89" s="330">
        <v>0.03</v>
      </c>
      <c r="H89" s="163">
        <v>0.03</v>
      </c>
      <c r="I89" s="89"/>
      <c r="J89" s="89"/>
      <c r="K89" s="90"/>
      <c r="L89" s="90"/>
      <c r="M89" s="90"/>
      <c r="N89" s="90"/>
    </row>
    <row r="90" spans="2:14" ht="13.5">
      <c r="B90" s="77"/>
      <c r="C90" s="78" t="s">
        <v>167</v>
      </c>
      <c r="D90" s="282">
        <v>2</v>
      </c>
      <c r="E90" s="461">
        <v>7</v>
      </c>
      <c r="F90" s="231">
        <v>7</v>
      </c>
      <c r="G90" s="330">
        <v>0.01</v>
      </c>
      <c r="H90" s="163">
        <v>0.01</v>
      </c>
      <c r="I90" s="89"/>
      <c r="J90" s="89"/>
      <c r="K90" s="90"/>
      <c r="L90" s="90"/>
      <c r="M90" s="90"/>
      <c r="N90" s="90"/>
    </row>
    <row r="91" spans="2:14" ht="13.5">
      <c r="B91" s="77"/>
      <c r="C91" s="78" t="s">
        <v>168</v>
      </c>
      <c r="D91" s="282">
        <v>3</v>
      </c>
      <c r="E91" s="461">
        <f>E79-M79</f>
        <v>5</v>
      </c>
      <c r="F91" s="231">
        <v>5</v>
      </c>
      <c r="G91" s="330">
        <v>7.0000000000000001E-3</v>
      </c>
      <c r="H91" s="163">
        <v>0.01</v>
      </c>
      <c r="I91" s="89"/>
      <c r="J91" s="89"/>
      <c r="K91" s="90"/>
      <c r="L91" s="90"/>
      <c r="M91" s="90"/>
      <c r="N91" s="90"/>
    </row>
    <row r="92" spans="2:14" ht="13.5">
      <c r="B92" s="77"/>
      <c r="C92" s="78" t="s">
        <v>247</v>
      </c>
      <c r="D92" s="282">
        <v>5</v>
      </c>
      <c r="E92" s="461">
        <v>0</v>
      </c>
      <c r="F92" s="231">
        <v>-9</v>
      </c>
      <c r="G92" s="330">
        <v>-0.02</v>
      </c>
      <c r="H92" s="163">
        <v>-0.01</v>
      </c>
      <c r="I92" s="89"/>
      <c r="J92" s="89"/>
      <c r="K92" s="90"/>
      <c r="L92" s="90"/>
      <c r="M92" s="90"/>
      <c r="N92" s="90"/>
    </row>
    <row r="93" spans="2:14" ht="12.75" thickBot="1">
      <c r="B93" s="707" t="s">
        <v>178</v>
      </c>
      <c r="C93" s="708"/>
      <c r="D93" s="94"/>
      <c r="E93" s="453">
        <f>SUM(E88:E91)</f>
        <v>284</v>
      </c>
      <c r="F93" s="453">
        <f>SUM(F88:F92)</f>
        <v>184</v>
      </c>
      <c r="G93" s="329">
        <f t="shared" ref="G93:H93" si="11">SUM(G88:G92)</f>
        <v>0.24700000000000003</v>
      </c>
      <c r="H93" s="365">
        <f t="shared" si="11"/>
        <v>0.25</v>
      </c>
      <c r="I93" s="93"/>
      <c r="J93" s="82"/>
      <c r="K93" s="82"/>
      <c r="L93" s="82"/>
      <c r="M93" s="82"/>
      <c r="N93" s="83"/>
    </row>
    <row r="94" spans="2:14" ht="12.75" thickTop="1">
      <c r="B94" s="278"/>
      <c r="C94" s="279"/>
      <c r="D94" s="94"/>
      <c r="E94" s="280"/>
      <c r="F94" s="269"/>
      <c r="G94" s="285"/>
      <c r="H94" s="162"/>
      <c r="I94" s="93"/>
      <c r="J94" s="82"/>
      <c r="K94" s="82"/>
      <c r="L94" s="82"/>
      <c r="M94" s="82"/>
      <c r="N94" s="83"/>
    </row>
    <row r="95" spans="2:14" ht="13.5">
      <c r="B95" s="278"/>
      <c r="C95" s="298" t="s">
        <v>199</v>
      </c>
      <c r="D95" s="282">
        <v>4</v>
      </c>
      <c r="E95" s="280">
        <v>554</v>
      </c>
      <c r="F95" s="280">
        <v>438</v>
      </c>
      <c r="G95" s="296">
        <v>0.59</v>
      </c>
      <c r="H95" s="366">
        <v>0.57999999999999996</v>
      </c>
      <c r="I95" s="93"/>
      <c r="J95" s="82"/>
      <c r="K95" s="82"/>
      <c r="L95" s="82"/>
      <c r="M95" s="82"/>
      <c r="N95" s="83"/>
    </row>
    <row r="96" spans="2:14" ht="13.5">
      <c r="B96" s="278"/>
      <c r="C96" s="298"/>
      <c r="D96" s="282"/>
      <c r="E96" s="280"/>
      <c r="F96" s="280"/>
      <c r="G96" s="296"/>
      <c r="H96" s="366"/>
      <c r="I96" s="93"/>
      <c r="J96" s="82"/>
      <c r="K96" s="82"/>
      <c r="L96" s="82"/>
      <c r="M96" s="82"/>
      <c r="N96" s="83"/>
    </row>
    <row r="97" spans="2:14" ht="13.5">
      <c r="B97" s="648" t="s">
        <v>198</v>
      </c>
      <c r="C97" s="653"/>
      <c r="D97" s="650">
        <v>6</v>
      </c>
      <c r="E97" s="651">
        <f>E93+E95</f>
        <v>838</v>
      </c>
      <c r="F97" s="651">
        <f t="shared" ref="F97:H97" si="12">F93+F95</f>
        <v>622</v>
      </c>
      <c r="G97" s="654">
        <f t="shared" si="12"/>
        <v>0.83699999999999997</v>
      </c>
      <c r="H97" s="655">
        <f t="shared" si="12"/>
        <v>0.83</v>
      </c>
      <c r="I97" s="93"/>
      <c r="J97" s="82"/>
      <c r="K97" s="82"/>
      <c r="L97" s="82"/>
      <c r="M97" s="82"/>
      <c r="N97" s="83"/>
    </row>
    <row r="98" spans="2:14" ht="6" customHeight="1" thickBot="1">
      <c r="B98" s="79"/>
      <c r="C98" s="80"/>
      <c r="D98" s="81"/>
      <c r="E98" s="80"/>
      <c r="F98" s="80"/>
      <c r="G98" s="331"/>
      <c r="H98" s="465"/>
      <c r="I98" s="82"/>
      <c r="J98" s="83"/>
      <c r="K98" s="83"/>
      <c r="L98" s="83"/>
      <c r="M98" s="83"/>
      <c r="N98" s="83"/>
    </row>
    <row r="99" spans="2:14">
      <c r="B99" s="82"/>
      <c r="C99" s="82"/>
      <c r="D99" s="94"/>
      <c r="E99" s="82"/>
      <c r="F99" s="232"/>
      <c r="G99" s="232"/>
      <c r="H99" s="232"/>
      <c r="I99" s="82"/>
      <c r="J99" s="83"/>
      <c r="K99" s="83"/>
      <c r="L99" s="83"/>
      <c r="M99" s="83"/>
      <c r="N99" s="83"/>
    </row>
    <row r="100" spans="2:14" ht="13.5">
      <c r="B100" s="337">
        <v>1</v>
      </c>
      <c r="C100" s="338" t="s">
        <v>163</v>
      </c>
      <c r="D100" s="100"/>
      <c r="E100" s="100"/>
      <c r="F100" s="100"/>
      <c r="G100" s="100"/>
      <c r="H100" s="100"/>
      <c r="I100" s="100"/>
      <c r="J100" s="100"/>
      <c r="K100" s="100"/>
      <c r="L100" s="100"/>
      <c r="M100" s="100"/>
      <c r="N100" s="100"/>
    </row>
    <row r="101" spans="2:14" ht="13.5">
      <c r="B101" s="337">
        <v>2</v>
      </c>
      <c r="C101" s="339" t="s">
        <v>164</v>
      </c>
      <c r="D101" s="286"/>
      <c r="E101" s="286"/>
      <c r="F101" s="286"/>
      <c r="G101" s="286"/>
      <c r="H101" s="286"/>
      <c r="I101" s="286"/>
      <c r="J101" s="286"/>
      <c r="K101" s="286"/>
      <c r="L101" s="286"/>
      <c r="M101" s="286"/>
      <c r="N101" s="286"/>
    </row>
    <row r="102" spans="2:14" ht="13.5">
      <c r="B102" s="337">
        <v>3</v>
      </c>
      <c r="C102" s="339" t="s">
        <v>165</v>
      </c>
      <c r="D102" s="100"/>
      <c r="E102" s="100"/>
      <c r="F102" s="100"/>
      <c r="G102" s="100"/>
      <c r="H102" s="100"/>
      <c r="I102" s="100"/>
      <c r="J102" s="100"/>
      <c r="K102" s="100"/>
      <c r="L102" s="100"/>
      <c r="M102" s="100"/>
      <c r="N102" s="100"/>
    </row>
    <row r="103" spans="2:14" ht="13.5">
      <c r="B103" s="337">
        <v>4</v>
      </c>
      <c r="C103" s="339" t="s">
        <v>248</v>
      </c>
      <c r="D103" s="275"/>
      <c r="E103" s="275"/>
      <c r="F103" s="275"/>
      <c r="G103" s="275"/>
      <c r="H103" s="275"/>
      <c r="I103" s="275"/>
      <c r="J103" s="275"/>
      <c r="K103" s="275"/>
      <c r="L103" s="275"/>
      <c r="M103" s="275"/>
      <c r="N103" s="275"/>
    </row>
    <row r="104" spans="2:14" ht="24" customHeight="1">
      <c r="B104" s="497">
        <v>5</v>
      </c>
      <c r="C104" s="712" t="s">
        <v>294</v>
      </c>
      <c r="D104" s="712"/>
      <c r="E104" s="712"/>
      <c r="F104" s="712"/>
      <c r="G104" s="712"/>
      <c r="H104" s="712"/>
      <c r="I104" s="712"/>
      <c r="J104" s="712"/>
      <c r="K104" s="712"/>
      <c r="L104" s="712"/>
      <c r="M104" s="712"/>
      <c r="N104" s="712"/>
    </row>
    <row r="105" spans="2:14" ht="48.75" customHeight="1">
      <c r="B105" s="497">
        <v>6</v>
      </c>
      <c r="C105" s="711" t="s">
        <v>279</v>
      </c>
      <c r="D105" s="711"/>
      <c r="E105" s="711"/>
      <c r="F105" s="711"/>
      <c r="G105" s="711"/>
      <c r="H105" s="711"/>
      <c r="I105" s="711"/>
      <c r="J105" s="711"/>
      <c r="K105" s="711"/>
      <c r="L105" s="711"/>
      <c r="M105" s="711"/>
      <c r="N105" s="711"/>
    </row>
    <row r="106" spans="2:14" ht="13.5">
      <c r="B106" s="497"/>
      <c r="C106" s="496"/>
      <c r="D106" s="496"/>
      <c r="E106" s="496"/>
      <c r="F106" s="496"/>
      <c r="G106" s="496"/>
      <c r="H106" s="496"/>
      <c r="I106" s="496"/>
      <c r="J106" s="496"/>
      <c r="K106" s="496"/>
      <c r="L106" s="496"/>
      <c r="M106" s="496"/>
      <c r="N106" s="496"/>
    </row>
    <row r="107" spans="2:14" ht="12" customHeight="1">
      <c r="B107" s="99"/>
      <c r="C107" s="710" t="s">
        <v>246</v>
      </c>
      <c r="D107" s="710"/>
      <c r="E107" s="710"/>
      <c r="F107" s="710"/>
      <c r="G107" s="710"/>
      <c r="H107" s="710"/>
      <c r="I107" s="710"/>
      <c r="J107" s="710"/>
      <c r="K107" s="710"/>
      <c r="L107" s="710"/>
      <c r="M107" s="710"/>
      <c r="N107" s="710"/>
    </row>
    <row r="108" spans="2:14">
      <c r="B108" s="297"/>
      <c r="C108" s="297"/>
      <c r="D108" s="297"/>
      <c r="E108" s="297"/>
      <c r="F108" s="297"/>
      <c r="G108" s="297"/>
      <c r="H108" s="297"/>
      <c r="I108" s="297"/>
      <c r="J108" s="297"/>
      <c r="K108" s="297"/>
      <c r="L108" s="297"/>
      <c r="M108" s="297"/>
      <c r="N108" s="297"/>
    </row>
    <row r="109" spans="2:14">
      <c r="B109" s="297"/>
      <c r="C109" s="297"/>
      <c r="D109" s="297"/>
      <c r="E109" s="297"/>
      <c r="F109" s="297"/>
      <c r="G109" s="297"/>
      <c r="H109" s="297"/>
      <c r="I109" s="297"/>
      <c r="J109" s="297"/>
      <c r="K109" s="297"/>
      <c r="L109" s="297"/>
      <c r="M109" s="297"/>
      <c r="N109" s="297"/>
    </row>
  </sheetData>
  <sheetProtection formatCells="0" formatColumns="0" formatRows="0" sort="0" autoFilter="0" pivotTables="0"/>
  <mergeCells count="22">
    <mergeCell ref="B22:C22"/>
    <mergeCell ref="B7:C7"/>
    <mergeCell ref="B10:C10"/>
    <mergeCell ref="B18:C18"/>
    <mergeCell ref="B1:N1"/>
    <mergeCell ref="B2:N2"/>
    <mergeCell ref="B3:N3"/>
    <mergeCell ref="C107:N107"/>
    <mergeCell ref="B30:C30"/>
    <mergeCell ref="B33:C33"/>
    <mergeCell ref="B41:C41"/>
    <mergeCell ref="B45:C45"/>
    <mergeCell ref="B53:C53"/>
    <mergeCell ref="B56:C56"/>
    <mergeCell ref="B64:C64"/>
    <mergeCell ref="B68:C68"/>
    <mergeCell ref="B76:C76"/>
    <mergeCell ref="B80:C80"/>
    <mergeCell ref="B88:C88"/>
    <mergeCell ref="B93:C93"/>
    <mergeCell ref="C105:N105"/>
    <mergeCell ref="C104:N104"/>
  </mergeCells>
  <pageMargins left="0.7" right="0.7" top="0.25" bottom="0.44" header="0.3" footer="0.3"/>
  <pageSetup scale="62" fitToHeight="0" orientation="landscape" r:id="rId1"/>
  <headerFooter>
    <oddFooter>&amp;LActivision Blizzard, Inc.&amp;R&amp;P of &amp; 24</oddFooter>
  </headerFooter>
  <rowBreaks count="1" manualBreakCount="1">
    <brk id="51" min="1" max="1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1:N118"/>
  <sheetViews>
    <sheetView showGridLines="0" topLeftCell="A76" zoomScaleNormal="100" zoomScaleSheetLayoutView="75" workbookViewId="0"/>
  </sheetViews>
  <sheetFormatPr defaultColWidth="9.28515625" defaultRowHeight="12"/>
  <cols>
    <col min="1" max="1" width="2.7109375" style="72" customWidth="1"/>
    <col min="2" max="2" width="1.42578125" style="72" customWidth="1"/>
    <col min="3" max="3" width="51.7109375" style="72" customWidth="1"/>
    <col min="4" max="4" width="3.42578125" style="72" customWidth="1"/>
    <col min="5" max="5" width="11" style="72" customWidth="1"/>
    <col min="6" max="6" width="15.28515625" style="72" customWidth="1"/>
    <col min="7" max="7" width="17.7109375" style="72" customWidth="1"/>
    <col min="8" max="8" width="23.28515625" style="72" customWidth="1"/>
    <col min="9" max="9" width="17.7109375" style="72" customWidth="1"/>
    <col min="10" max="10" width="14.5703125" style="72" customWidth="1"/>
    <col min="11" max="11" width="11.42578125" style="72" customWidth="1"/>
    <col min="12" max="12" width="15.7109375" style="72" customWidth="1"/>
    <col min="13" max="13" width="12.28515625" style="72" customWidth="1"/>
    <col min="14" max="14" width="12.7109375" style="72" customWidth="1"/>
    <col min="15" max="16384" width="9.28515625" style="72"/>
  </cols>
  <sheetData>
    <row r="1" spans="2:14">
      <c r="B1" s="709" t="s">
        <v>45</v>
      </c>
      <c r="C1" s="709"/>
      <c r="D1" s="709"/>
      <c r="E1" s="709"/>
      <c r="F1" s="709"/>
      <c r="G1" s="709"/>
      <c r="H1" s="709"/>
      <c r="I1" s="709"/>
      <c r="J1" s="709"/>
      <c r="K1" s="709"/>
      <c r="L1" s="709"/>
      <c r="M1" s="709"/>
      <c r="N1" s="709"/>
    </row>
    <row r="2" spans="2:14">
      <c r="B2" s="709" t="s">
        <v>112</v>
      </c>
      <c r="C2" s="709"/>
      <c r="D2" s="709"/>
      <c r="E2" s="709"/>
      <c r="F2" s="709"/>
      <c r="G2" s="709"/>
      <c r="H2" s="709"/>
      <c r="I2" s="709"/>
      <c r="J2" s="709"/>
      <c r="K2" s="709"/>
      <c r="L2" s="709"/>
      <c r="M2" s="709"/>
      <c r="N2" s="709"/>
    </row>
    <row r="3" spans="2:14">
      <c r="B3" s="709" t="s">
        <v>55</v>
      </c>
      <c r="C3" s="709"/>
      <c r="D3" s="709"/>
      <c r="E3" s="709"/>
      <c r="F3" s="709"/>
      <c r="G3" s="709"/>
      <c r="H3" s="709"/>
      <c r="I3" s="709"/>
      <c r="J3" s="709"/>
      <c r="K3" s="709"/>
      <c r="L3" s="709"/>
      <c r="M3" s="709"/>
      <c r="N3" s="709"/>
    </row>
    <row r="4" spans="2:14">
      <c r="B4" s="294"/>
      <c r="C4" s="294"/>
      <c r="D4" s="294"/>
      <c r="E4" s="294"/>
      <c r="F4" s="294"/>
      <c r="G4" s="294"/>
      <c r="H4" s="294"/>
      <c r="I4" s="294"/>
      <c r="J4" s="294"/>
      <c r="K4" s="294"/>
      <c r="L4" s="294"/>
      <c r="M4" s="294"/>
      <c r="N4" s="297"/>
    </row>
    <row r="5" spans="2:14" ht="12.75" thickBot="1">
      <c r="B5" s="73"/>
      <c r="C5" s="74"/>
      <c r="D5" s="75"/>
      <c r="E5" s="74"/>
      <c r="F5" s="74"/>
      <c r="G5" s="75"/>
      <c r="H5" s="75"/>
      <c r="I5" s="75"/>
      <c r="J5" s="75"/>
      <c r="K5" s="76"/>
      <c r="L5" s="76"/>
      <c r="M5" s="76"/>
      <c r="N5" s="297"/>
    </row>
    <row r="6" spans="2:14" ht="48">
      <c r="B6" s="466" t="s">
        <v>127</v>
      </c>
      <c r="C6" s="95"/>
      <c r="D6" s="458"/>
      <c r="E6" s="454" t="s">
        <v>56</v>
      </c>
      <c r="F6" s="455" t="s">
        <v>200</v>
      </c>
      <c r="G6" s="455" t="s">
        <v>244</v>
      </c>
      <c r="H6" s="455" t="s">
        <v>243</v>
      </c>
      <c r="I6" s="455" t="s">
        <v>245</v>
      </c>
      <c r="J6" s="454" t="s">
        <v>57</v>
      </c>
      <c r="K6" s="454" t="s">
        <v>58</v>
      </c>
      <c r="L6" s="454" t="s">
        <v>59</v>
      </c>
      <c r="M6" s="456" t="s">
        <v>60</v>
      </c>
      <c r="N6" s="364"/>
    </row>
    <row r="7" spans="2:14">
      <c r="B7" s="705" t="s">
        <v>61</v>
      </c>
      <c r="C7" s="706"/>
      <c r="D7" s="447"/>
      <c r="E7" s="448">
        <v>1111</v>
      </c>
      <c r="F7" s="448">
        <v>223</v>
      </c>
      <c r="G7" s="448">
        <v>54</v>
      </c>
      <c r="H7" s="448">
        <v>60</v>
      </c>
      <c r="I7" s="448">
        <v>5</v>
      </c>
      <c r="J7" s="448">
        <v>143</v>
      </c>
      <c r="K7" s="448">
        <v>104</v>
      </c>
      <c r="L7" s="448">
        <v>95</v>
      </c>
      <c r="M7" s="457">
        <f>SUM(F7:L7)</f>
        <v>684</v>
      </c>
      <c r="N7" s="364"/>
    </row>
    <row r="8" spans="2:14" ht="13.5">
      <c r="B8" s="77"/>
      <c r="C8" s="78" t="s">
        <v>166</v>
      </c>
      <c r="D8" s="282">
        <v>1</v>
      </c>
      <c r="E8" s="449">
        <v>0</v>
      </c>
      <c r="F8" s="451">
        <v>0</v>
      </c>
      <c r="G8" s="451">
        <v>-6</v>
      </c>
      <c r="H8" s="451">
        <v>0</v>
      </c>
      <c r="I8" s="451">
        <v>-1</v>
      </c>
      <c r="J8" s="101">
        <v>-8</v>
      </c>
      <c r="K8" s="101">
        <v>-2</v>
      </c>
      <c r="L8" s="101">
        <v>-13</v>
      </c>
      <c r="M8" s="96">
        <f>SUM(F8:L8)</f>
        <v>-30</v>
      </c>
      <c r="N8" s="364"/>
    </row>
    <row r="9" spans="2:14" ht="13.5">
      <c r="B9" s="77"/>
      <c r="C9" s="78" t="s">
        <v>167</v>
      </c>
      <c r="D9" s="282">
        <v>2</v>
      </c>
      <c r="E9" s="451">
        <v>0</v>
      </c>
      <c r="F9" s="451">
        <v>0</v>
      </c>
      <c r="G9" s="451">
        <v>-2</v>
      </c>
      <c r="H9" s="451">
        <v>0</v>
      </c>
      <c r="I9" s="101">
        <v>0</v>
      </c>
      <c r="J9" s="451">
        <v>0</v>
      </c>
      <c r="K9" s="451">
        <v>0</v>
      </c>
      <c r="L9" s="451">
        <v>0</v>
      </c>
      <c r="M9" s="96">
        <f>SUM(F9:L9)</f>
        <v>-2</v>
      </c>
      <c r="N9" s="364"/>
    </row>
    <row r="10" spans="2:14" ht="12.75" thickBot="1">
      <c r="B10" s="707" t="s">
        <v>178</v>
      </c>
      <c r="C10" s="708"/>
      <c r="D10" s="94"/>
      <c r="E10" s="453">
        <f t="shared" ref="E10:M10" si="0">SUM(E7:E9)</f>
        <v>1111</v>
      </c>
      <c r="F10" s="453">
        <f t="shared" si="0"/>
        <v>223</v>
      </c>
      <c r="G10" s="453">
        <f t="shared" si="0"/>
        <v>46</v>
      </c>
      <c r="H10" s="453">
        <f t="shared" si="0"/>
        <v>60</v>
      </c>
      <c r="I10" s="453">
        <f t="shared" si="0"/>
        <v>4</v>
      </c>
      <c r="J10" s="453">
        <f t="shared" si="0"/>
        <v>135</v>
      </c>
      <c r="K10" s="453">
        <f t="shared" si="0"/>
        <v>102</v>
      </c>
      <c r="L10" s="453">
        <f t="shared" si="0"/>
        <v>82</v>
      </c>
      <c r="M10" s="97">
        <f t="shared" si="0"/>
        <v>652</v>
      </c>
      <c r="N10" s="364"/>
    </row>
    <row r="11" spans="2:14" ht="12.75" thickTop="1">
      <c r="B11" s="494"/>
      <c r="C11" s="495"/>
      <c r="D11" s="94"/>
      <c r="E11" s="280"/>
      <c r="F11" s="280"/>
      <c r="G11" s="280"/>
      <c r="H11" s="280"/>
      <c r="I11" s="280"/>
      <c r="J11" s="280"/>
      <c r="K11" s="280"/>
      <c r="L11" s="280"/>
      <c r="M11" s="281"/>
      <c r="N11" s="364"/>
    </row>
    <row r="12" spans="2:14" ht="13.5">
      <c r="B12" s="494"/>
      <c r="C12" s="298" t="s">
        <v>199</v>
      </c>
      <c r="D12" s="282">
        <v>4</v>
      </c>
      <c r="E12" s="280">
        <v>-339</v>
      </c>
      <c r="F12" s="280">
        <v>-95</v>
      </c>
      <c r="G12" s="280">
        <v>-28</v>
      </c>
      <c r="H12" s="280">
        <v>0</v>
      </c>
      <c r="I12" s="280">
        <v>3</v>
      </c>
      <c r="J12" s="280">
        <v>0</v>
      </c>
      <c r="K12" s="280">
        <v>0</v>
      </c>
      <c r="L12" s="280">
        <v>0</v>
      </c>
      <c r="M12" s="281">
        <f>SUM(F12:L12)</f>
        <v>-120</v>
      </c>
      <c r="N12" s="364"/>
    </row>
    <row r="13" spans="2:14" ht="13.5">
      <c r="B13" s="494"/>
      <c r="C13" s="298"/>
      <c r="D13" s="282"/>
      <c r="E13" s="280"/>
      <c r="F13" s="280"/>
      <c r="G13" s="280"/>
      <c r="H13" s="280"/>
      <c r="I13" s="280"/>
      <c r="J13" s="280"/>
      <c r="K13" s="280"/>
      <c r="L13" s="280"/>
      <c r="M13" s="281"/>
      <c r="N13" s="364"/>
    </row>
    <row r="14" spans="2:14" ht="13.5">
      <c r="B14" s="648" t="s">
        <v>198</v>
      </c>
      <c r="C14" s="656"/>
      <c r="D14" s="650">
        <v>6</v>
      </c>
      <c r="E14" s="651">
        <f t="shared" ref="E14:M14" si="1">E10+E12</f>
        <v>772</v>
      </c>
      <c r="F14" s="651">
        <f t="shared" si="1"/>
        <v>128</v>
      </c>
      <c r="G14" s="651">
        <f t="shared" si="1"/>
        <v>18</v>
      </c>
      <c r="H14" s="651">
        <f t="shared" si="1"/>
        <v>60</v>
      </c>
      <c r="I14" s="651">
        <f t="shared" si="1"/>
        <v>7</v>
      </c>
      <c r="J14" s="651">
        <f t="shared" si="1"/>
        <v>135</v>
      </c>
      <c r="K14" s="651">
        <f t="shared" si="1"/>
        <v>102</v>
      </c>
      <c r="L14" s="651">
        <f t="shared" si="1"/>
        <v>82</v>
      </c>
      <c r="M14" s="652">
        <f t="shared" si="1"/>
        <v>532</v>
      </c>
      <c r="N14" s="364"/>
    </row>
    <row r="15" spans="2:14" ht="6" customHeight="1" thickBot="1">
      <c r="B15" s="367"/>
      <c r="C15" s="368"/>
      <c r="D15" s="369"/>
      <c r="E15" s="370"/>
      <c r="F15" s="370"/>
      <c r="G15" s="370"/>
      <c r="H15" s="370"/>
      <c r="I15" s="370"/>
      <c r="J15" s="370"/>
      <c r="K15" s="370"/>
      <c r="L15" s="370"/>
      <c r="M15" s="371"/>
      <c r="N15" s="364"/>
    </row>
    <row r="16" spans="2:14" ht="12.75" customHeight="1" thickBot="1">
      <c r="B16" s="82"/>
      <c r="C16" s="82"/>
      <c r="D16" s="94"/>
      <c r="E16" s="82"/>
      <c r="F16" s="82"/>
      <c r="G16" s="82"/>
      <c r="H16" s="82"/>
      <c r="I16" s="82"/>
      <c r="J16" s="82"/>
      <c r="K16" s="82"/>
      <c r="L16" s="82"/>
      <c r="M16" s="82"/>
      <c r="N16" s="364"/>
    </row>
    <row r="17" spans="2:14" ht="24">
      <c r="B17" s="467" t="str">
        <f>B6</f>
        <v>Three Months Ended March 31, 2014</v>
      </c>
      <c r="C17" s="98"/>
      <c r="D17" s="468"/>
      <c r="E17" s="462" t="s">
        <v>65</v>
      </c>
      <c r="F17" s="463" t="s">
        <v>66</v>
      </c>
      <c r="G17" s="463" t="s">
        <v>67</v>
      </c>
      <c r="H17" s="464" t="s">
        <v>68</v>
      </c>
      <c r="I17" s="85"/>
      <c r="J17" s="86"/>
      <c r="K17" s="87"/>
      <c r="L17" s="82"/>
      <c r="M17" s="82"/>
      <c r="N17" s="364"/>
    </row>
    <row r="18" spans="2:14">
      <c r="B18" s="705" t="s">
        <v>61</v>
      </c>
      <c r="C18" s="706"/>
      <c r="D18" s="447"/>
      <c r="E18" s="448">
        <f>E7-M7</f>
        <v>427</v>
      </c>
      <c r="F18" s="490">
        <v>293</v>
      </c>
      <c r="G18" s="459">
        <v>0.4</v>
      </c>
      <c r="H18" s="162">
        <v>0.4</v>
      </c>
      <c r="I18" s="88"/>
      <c r="J18" s="460"/>
      <c r="K18" s="87"/>
      <c r="L18" s="82"/>
      <c r="M18" s="82"/>
      <c r="N18" s="82"/>
    </row>
    <row r="19" spans="2:14" ht="13.5">
      <c r="B19" s="77"/>
      <c r="C19" s="78" t="s">
        <v>166</v>
      </c>
      <c r="D19" s="282">
        <v>1</v>
      </c>
      <c r="E19" s="461">
        <f>E8-M8</f>
        <v>30</v>
      </c>
      <c r="F19" s="231">
        <v>30</v>
      </c>
      <c r="G19" s="330">
        <v>4.2999999999999997E-2</v>
      </c>
      <c r="H19" s="163">
        <v>0.04</v>
      </c>
      <c r="I19" s="89"/>
      <c r="J19" s="89"/>
      <c r="K19" s="90"/>
      <c r="L19" s="90"/>
      <c r="M19" s="90"/>
      <c r="N19" s="90"/>
    </row>
    <row r="20" spans="2:14" ht="13.5">
      <c r="B20" s="77"/>
      <c r="C20" s="78" t="s">
        <v>167</v>
      </c>
      <c r="D20" s="282">
        <v>2</v>
      </c>
      <c r="E20" s="461">
        <f>E9-M9</f>
        <v>2</v>
      </c>
      <c r="F20" s="231">
        <v>2</v>
      </c>
      <c r="G20" s="330">
        <v>0</v>
      </c>
      <c r="H20" s="163">
        <v>0</v>
      </c>
      <c r="I20" s="91"/>
      <c r="J20" s="91"/>
      <c r="K20" s="92"/>
      <c r="L20" s="90"/>
      <c r="M20" s="90"/>
      <c r="N20" s="90"/>
    </row>
    <row r="21" spans="2:14" ht="13.5">
      <c r="B21" s="77"/>
      <c r="C21" s="78" t="s">
        <v>247</v>
      </c>
      <c r="D21" s="282">
        <v>5</v>
      </c>
      <c r="E21" s="461">
        <v>0</v>
      </c>
      <c r="F21" s="231">
        <v>-13</v>
      </c>
      <c r="G21" s="330">
        <v>-1.7000000000000001E-2</v>
      </c>
      <c r="H21" s="163">
        <v>-1.6E-2</v>
      </c>
      <c r="I21" s="91"/>
      <c r="J21" s="91"/>
      <c r="K21" s="92"/>
      <c r="L21" s="90"/>
      <c r="M21" s="90"/>
      <c r="N21" s="90"/>
    </row>
    <row r="22" spans="2:14" ht="12.75" thickBot="1">
      <c r="B22" s="707" t="s">
        <v>178</v>
      </c>
      <c r="C22" s="708"/>
      <c r="D22" s="94"/>
      <c r="E22" s="453">
        <f>SUM(E18:E21)</f>
        <v>459</v>
      </c>
      <c r="F22" s="453">
        <f>SUM(F18:F21)</f>
        <v>312</v>
      </c>
      <c r="G22" s="329">
        <f>SUM(G18:G21)</f>
        <v>0.42599999999999999</v>
      </c>
      <c r="H22" s="365">
        <f>SUM(H18:H21)</f>
        <v>0.42399999999999999</v>
      </c>
      <c r="I22" s="93"/>
      <c r="J22" s="82"/>
      <c r="K22" s="82"/>
      <c r="L22" s="82"/>
      <c r="M22" s="82"/>
      <c r="N22" s="82"/>
    </row>
    <row r="23" spans="2:14" ht="12.75" thickTop="1">
      <c r="B23" s="494"/>
      <c r="C23" s="495"/>
      <c r="D23" s="94"/>
      <c r="E23" s="280"/>
      <c r="F23" s="269"/>
      <c r="G23" s="285"/>
      <c r="H23" s="162"/>
      <c r="I23" s="93"/>
      <c r="J23" s="82"/>
      <c r="K23" s="82"/>
      <c r="L23" s="82"/>
      <c r="M23" s="82"/>
      <c r="N23" s="82"/>
    </row>
    <row r="24" spans="2:14" ht="13.5">
      <c r="B24" s="494"/>
      <c r="C24" s="298" t="s">
        <v>199</v>
      </c>
      <c r="D24" s="282">
        <v>4</v>
      </c>
      <c r="E24" s="280">
        <v>-219</v>
      </c>
      <c r="F24" s="280">
        <v>-171</v>
      </c>
      <c r="G24" s="296">
        <v>-0.24</v>
      </c>
      <c r="H24" s="366">
        <v>-0.23</v>
      </c>
      <c r="I24" s="93"/>
      <c r="J24" s="82"/>
      <c r="K24" s="82"/>
      <c r="L24" s="82"/>
      <c r="M24" s="82"/>
      <c r="N24" s="82"/>
    </row>
    <row r="25" spans="2:14" ht="13.5">
      <c r="B25" s="494"/>
      <c r="C25" s="298"/>
      <c r="D25" s="282"/>
      <c r="E25" s="280"/>
      <c r="F25" s="280"/>
      <c r="G25" s="296"/>
      <c r="H25" s="366"/>
      <c r="I25" s="93"/>
      <c r="J25" s="82"/>
      <c r="K25" s="82"/>
      <c r="L25" s="82"/>
      <c r="M25" s="82"/>
      <c r="N25" s="82"/>
    </row>
    <row r="26" spans="2:14" ht="13.5">
      <c r="B26" s="648" t="s">
        <v>198</v>
      </c>
      <c r="C26" s="656"/>
      <c r="D26" s="650">
        <v>6</v>
      </c>
      <c r="E26" s="651">
        <f>E22+E24</f>
        <v>240</v>
      </c>
      <c r="F26" s="651">
        <f t="shared" ref="F26:H26" si="2">F22+F24</f>
        <v>141</v>
      </c>
      <c r="G26" s="654">
        <f t="shared" si="2"/>
        <v>0.186</v>
      </c>
      <c r="H26" s="655">
        <f t="shared" si="2"/>
        <v>0.19399999999999998</v>
      </c>
      <c r="I26" s="93"/>
      <c r="J26" s="82"/>
      <c r="K26" s="82"/>
      <c r="L26" s="82"/>
      <c r="M26" s="82"/>
      <c r="N26" s="82"/>
    </row>
    <row r="27" spans="2:14" ht="6" customHeight="1" thickBot="1">
      <c r="B27" s="79"/>
      <c r="C27" s="80"/>
      <c r="D27" s="81"/>
      <c r="E27" s="80"/>
      <c r="F27" s="80"/>
      <c r="G27" s="331"/>
      <c r="H27" s="465"/>
      <c r="I27" s="82"/>
      <c r="J27" s="82"/>
      <c r="K27" s="82"/>
      <c r="L27" s="82"/>
      <c r="M27" s="82"/>
      <c r="N27" s="82"/>
    </row>
    <row r="28" spans="2:14" ht="12.75" thickBot="1">
      <c r="B28" s="82"/>
      <c r="C28" s="82"/>
      <c r="D28" s="94"/>
      <c r="E28" s="82"/>
      <c r="F28" s="232"/>
      <c r="G28" s="232"/>
      <c r="H28" s="232"/>
      <c r="I28" s="82"/>
      <c r="J28" s="82"/>
      <c r="K28" s="82"/>
      <c r="L28" s="82"/>
      <c r="M28" s="82"/>
      <c r="N28" s="82"/>
    </row>
    <row r="29" spans="2:14" ht="48">
      <c r="B29" s="466" t="s">
        <v>128</v>
      </c>
      <c r="C29" s="95"/>
      <c r="D29" s="458"/>
      <c r="E29" s="454" t="s">
        <v>56</v>
      </c>
      <c r="F29" s="455" t="s">
        <v>200</v>
      </c>
      <c r="G29" s="455" t="s">
        <v>244</v>
      </c>
      <c r="H29" s="455" t="s">
        <v>243</v>
      </c>
      <c r="I29" s="455" t="s">
        <v>245</v>
      </c>
      <c r="J29" s="454" t="s">
        <v>57</v>
      </c>
      <c r="K29" s="454" t="s">
        <v>58</v>
      </c>
      <c r="L29" s="454" t="s">
        <v>59</v>
      </c>
      <c r="M29" s="456" t="s">
        <v>60</v>
      </c>
      <c r="N29" s="364"/>
    </row>
    <row r="30" spans="2:14">
      <c r="B30" s="705" t="s">
        <v>61</v>
      </c>
      <c r="C30" s="706"/>
      <c r="D30" s="447"/>
      <c r="E30" s="448">
        <v>970</v>
      </c>
      <c r="F30" s="411">
        <v>184</v>
      </c>
      <c r="G30" s="411">
        <v>49</v>
      </c>
      <c r="H30" s="411">
        <v>60</v>
      </c>
      <c r="I30" s="448">
        <v>7</v>
      </c>
      <c r="J30" s="448">
        <v>112</v>
      </c>
      <c r="K30" s="448">
        <v>141</v>
      </c>
      <c r="L30" s="448">
        <v>107</v>
      </c>
      <c r="M30" s="457">
        <f>SUM(F30:L30)</f>
        <v>660</v>
      </c>
      <c r="N30" s="364"/>
    </row>
    <row r="31" spans="2:14" ht="13.5">
      <c r="B31" s="77"/>
      <c r="C31" s="78" t="s">
        <v>166</v>
      </c>
      <c r="D31" s="282">
        <v>1</v>
      </c>
      <c r="E31" s="449">
        <v>0</v>
      </c>
      <c r="F31" s="450">
        <v>0</v>
      </c>
      <c r="G31" s="450">
        <v>-4</v>
      </c>
      <c r="H31" s="450">
        <v>0</v>
      </c>
      <c r="I31" s="451">
        <v>0</v>
      </c>
      <c r="J31" s="101">
        <v>-3</v>
      </c>
      <c r="K31" s="101">
        <v>-2</v>
      </c>
      <c r="L31" s="101">
        <v>-13</v>
      </c>
      <c r="M31" s="96">
        <f>SUM(F31:L31)</f>
        <v>-22</v>
      </c>
      <c r="N31" s="364"/>
    </row>
    <row r="32" spans="2:14" ht="13.5">
      <c r="B32" s="77"/>
      <c r="C32" s="78" t="s">
        <v>167</v>
      </c>
      <c r="D32" s="282">
        <v>2</v>
      </c>
      <c r="E32" s="451">
        <v>0</v>
      </c>
      <c r="F32" s="450">
        <v>0</v>
      </c>
      <c r="G32" s="450">
        <v>-1</v>
      </c>
      <c r="H32" s="450">
        <v>0</v>
      </c>
      <c r="I32" s="101">
        <v>0</v>
      </c>
      <c r="J32" s="451">
        <v>0</v>
      </c>
      <c r="K32" s="451">
        <v>0</v>
      </c>
      <c r="L32" s="451">
        <v>0</v>
      </c>
      <c r="M32" s="96">
        <f>SUM(F32:L32)</f>
        <v>-1</v>
      </c>
      <c r="N32" s="364"/>
    </row>
    <row r="33" spans="2:14" ht="12.75" thickBot="1">
      <c r="B33" s="707" t="s">
        <v>178</v>
      </c>
      <c r="C33" s="708"/>
      <c r="D33" s="94"/>
      <c r="E33" s="453">
        <f t="shared" ref="E33:M33" si="3">SUM(E30:E32)</f>
        <v>970</v>
      </c>
      <c r="F33" s="453">
        <f t="shared" si="3"/>
        <v>184</v>
      </c>
      <c r="G33" s="453">
        <f t="shared" si="3"/>
        <v>44</v>
      </c>
      <c r="H33" s="453">
        <f t="shared" si="3"/>
        <v>60</v>
      </c>
      <c r="I33" s="453">
        <f t="shared" si="3"/>
        <v>7</v>
      </c>
      <c r="J33" s="453">
        <f t="shared" si="3"/>
        <v>109</v>
      </c>
      <c r="K33" s="453">
        <f t="shared" si="3"/>
        <v>139</v>
      </c>
      <c r="L33" s="453">
        <f t="shared" si="3"/>
        <v>94</v>
      </c>
      <c r="M33" s="97">
        <f t="shared" si="3"/>
        <v>637</v>
      </c>
      <c r="N33" s="364"/>
    </row>
    <row r="34" spans="2:14" ht="12.75" thickTop="1">
      <c r="B34" s="278"/>
      <c r="C34" s="279"/>
      <c r="D34" s="94"/>
      <c r="E34" s="280"/>
      <c r="F34" s="280"/>
      <c r="G34" s="280"/>
      <c r="H34" s="280"/>
      <c r="I34" s="280"/>
      <c r="J34" s="280"/>
      <c r="K34" s="280"/>
      <c r="L34" s="280"/>
      <c r="M34" s="281"/>
      <c r="N34" s="364"/>
    </row>
    <row r="35" spans="2:14" ht="13.5">
      <c r="B35" s="278"/>
      <c r="C35" s="298" t="s">
        <v>199</v>
      </c>
      <c r="D35" s="282">
        <v>4</v>
      </c>
      <c r="E35" s="280">
        <v>-312</v>
      </c>
      <c r="F35" s="280">
        <v>-73</v>
      </c>
      <c r="G35" s="280">
        <v>-24</v>
      </c>
      <c r="H35" s="280">
        <v>4</v>
      </c>
      <c r="I35" s="280">
        <v>1</v>
      </c>
      <c r="J35" s="280">
        <v>0</v>
      </c>
      <c r="K35" s="280">
        <v>0</v>
      </c>
      <c r="L35" s="280">
        <v>0</v>
      </c>
      <c r="M35" s="281">
        <f>SUM(F35:L35)</f>
        <v>-92</v>
      </c>
      <c r="N35" s="364"/>
    </row>
    <row r="36" spans="2:14" ht="13.5">
      <c r="B36" s="278"/>
      <c r="C36" s="298"/>
      <c r="D36" s="282"/>
      <c r="E36" s="280"/>
      <c r="F36" s="280"/>
      <c r="G36" s="280"/>
      <c r="H36" s="280"/>
      <c r="I36" s="280"/>
      <c r="J36" s="280"/>
      <c r="K36" s="280"/>
      <c r="L36" s="280"/>
      <c r="M36" s="281"/>
      <c r="N36" s="364"/>
    </row>
    <row r="37" spans="2:14" ht="13.5">
      <c r="B37" s="648" t="s">
        <v>198</v>
      </c>
      <c r="C37" s="649"/>
      <c r="D37" s="650">
        <v>6</v>
      </c>
      <c r="E37" s="651">
        <f>E33+E35</f>
        <v>658</v>
      </c>
      <c r="F37" s="651">
        <f t="shared" ref="F37:M37" si="4">F33+F35</f>
        <v>111</v>
      </c>
      <c r="G37" s="651">
        <f t="shared" si="4"/>
        <v>20</v>
      </c>
      <c r="H37" s="651">
        <f t="shared" si="4"/>
        <v>64</v>
      </c>
      <c r="I37" s="651">
        <f t="shared" si="4"/>
        <v>8</v>
      </c>
      <c r="J37" s="651">
        <f t="shared" si="4"/>
        <v>109</v>
      </c>
      <c r="K37" s="651">
        <f t="shared" si="4"/>
        <v>139</v>
      </c>
      <c r="L37" s="651">
        <f t="shared" si="4"/>
        <v>94</v>
      </c>
      <c r="M37" s="652">
        <f t="shared" si="4"/>
        <v>545</v>
      </c>
      <c r="N37" s="364"/>
    </row>
    <row r="38" spans="2:14" ht="5.25" customHeight="1" thickBot="1">
      <c r="B38" s="367"/>
      <c r="C38" s="80"/>
      <c r="D38" s="81"/>
      <c r="E38" s="370"/>
      <c r="F38" s="372"/>
      <c r="G38" s="372"/>
      <c r="H38" s="372"/>
      <c r="I38" s="370"/>
      <c r="J38" s="370"/>
      <c r="K38" s="370"/>
      <c r="L38" s="370"/>
      <c r="M38" s="371"/>
      <c r="N38" s="364"/>
    </row>
    <row r="39" spans="2:14" ht="12.75" customHeight="1" thickBot="1">
      <c r="B39" s="82"/>
      <c r="C39" s="82"/>
      <c r="D39" s="94"/>
      <c r="E39" s="82"/>
      <c r="F39" s="232"/>
      <c r="G39" s="232"/>
      <c r="H39" s="232"/>
      <c r="I39" s="82"/>
      <c r="J39" s="82"/>
      <c r="K39" s="82"/>
      <c r="L39" s="82"/>
      <c r="M39" s="82"/>
      <c r="N39" s="364"/>
    </row>
    <row r="40" spans="2:14" ht="24">
      <c r="B40" s="467" t="str">
        <f>B29</f>
        <v>Three Months Ended June 30, 2014</v>
      </c>
      <c r="C40" s="98"/>
      <c r="D40" s="468"/>
      <c r="E40" s="462" t="s">
        <v>65</v>
      </c>
      <c r="F40" s="463" t="s">
        <v>66</v>
      </c>
      <c r="G40" s="463" t="s">
        <v>67</v>
      </c>
      <c r="H40" s="464" t="s">
        <v>68</v>
      </c>
      <c r="I40" s="85"/>
      <c r="J40" s="86"/>
      <c r="K40" s="87"/>
      <c r="L40" s="82"/>
      <c r="M40" s="82"/>
      <c r="N40" s="364"/>
    </row>
    <row r="41" spans="2:14">
      <c r="B41" s="705" t="s">
        <v>61</v>
      </c>
      <c r="C41" s="706"/>
      <c r="D41" s="447"/>
      <c r="E41" s="448">
        <f>E30-M30</f>
        <v>310</v>
      </c>
      <c r="F41" s="411">
        <v>204</v>
      </c>
      <c r="G41" s="459">
        <v>0.28000000000000003</v>
      </c>
      <c r="H41" s="162">
        <v>0.28000000000000003</v>
      </c>
      <c r="I41" s="88"/>
      <c r="J41" s="460"/>
      <c r="K41" s="87"/>
      <c r="L41" s="82"/>
      <c r="M41" s="82"/>
      <c r="N41" s="82"/>
    </row>
    <row r="42" spans="2:14" ht="13.5">
      <c r="B42" s="77"/>
      <c r="C42" s="78" t="s">
        <v>166</v>
      </c>
      <c r="D42" s="282">
        <v>1</v>
      </c>
      <c r="E42" s="461">
        <f>E31-M31</f>
        <v>22</v>
      </c>
      <c r="F42" s="231">
        <v>22</v>
      </c>
      <c r="G42" s="330">
        <v>0.03</v>
      </c>
      <c r="H42" s="163">
        <v>2.8000000000000001E-2</v>
      </c>
      <c r="I42" s="89"/>
      <c r="J42" s="89"/>
      <c r="K42" s="90"/>
      <c r="L42" s="90"/>
      <c r="M42" s="90"/>
      <c r="N42" s="90"/>
    </row>
    <row r="43" spans="2:14" ht="13.5">
      <c r="B43" s="77"/>
      <c r="C43" s="78" t="s">
        <v>167</v>
      </c>
      <c r="D43" s="282">
        <v>2</v>
      </c>
      <c r="E43" s="461">
        <f>E32-M32</f>
        <v>1</v>
      </c>
      <c r="F43" s="231">
        <v>1</v>
      </c>
      <c r="G43" s="330">
        <v>0</v>
      </c>
      <c r="H43" s="163">
        <v>0</v>
      </c>
      <c r="I43" s="91"/>
      <c r="J43" s="91"/>
      <c r="K43" s="92"/>
      <c r="L43" s="90"/>
      <c r="M43" s="90"/>
      <c r="N43" s="90"/>
    </row>
    <row r="44" spans="2:14" ht="13.5">
      <c r="B44" s="77"/>
      <c r="C44" s="78" t="s">
        <v>247</v>
      </c>
      <c r="D44" s="282">
        <v>5</v>
      </c>
      <c r="E44" s="461">
        <v>0</v>
      </c>
      <c r="F44" s="231">
        <v>-8</v>
      </c>
      <c r="G44" s="330">
        <v>-1.2E-2</v>
      </c>
      <c r="H44" s="163">
        <v>-1.4E-2</v>
      </c>
      <c r="I44" s="91"/>
      <c r="J44" s="91"/>
      <c r="K44" s="92"/>
      <c r="L44" s="90"/>
      <c r="M44" s="90"/>
      <c r="N44" s="90"/>
    </row>
    <row r="45" spans="2:14" ht="12.75" thickBot="1">
      <c r="B45" s="707" t="s">
        <v>178</v>
      </c>
      <c r="C45" s="708"/>
      <c r="D45" s="94"/>
      <c r="E45" s="453">
        <f>SUM(E41:E44)</f>
        <v>333</v>
      </c>
      <c r="F45" s="453">
        <f>SUM(F41:F44)</f>
        <v>219</v>
      </c>
      <c r="G45" s="329">
        <f t="shared" ref="G45:H45" si="5">SUM(G41:G44)</f>
        <v>0.29800000000000004</v>
      </c>
      <c r="H45" s="365">
        <f t="shared" si="5"/>
        <v>0.29400000000000004</v>
      </c>
      <c r="I45" s="93"/>
      <c r="J45" s="82"/>
      <c r="K45" s="82"/>
      <c r="L45" s="82"/>
      <c r="M45" s="82"/>
      <c r="N45" s="82"/>
    </row>
    <row r="46" spans="2:14" ht="12.75" thickTop="1">
      <c r="B46" s="278"/>
      <c r="C46" s="279"/>
      <c r="D46" s="94"/>
      <c r="E46" s="280"/>
      <c r="F46" s="269"/>
      <c r="G46" s="285"/>
      <c r="H46" s="162"/>
      <c r="I46" s="93"/>
      <c r="J46" s="82"/>
      <c r="K46" s="82"/>
      <c r="L46" s="82"/>
      <c r="M46" s="82"/>
      <c r="N46" s="82"/>
    </row>
    <row r="47" spans="2:14" ht="13.5">
      <c r="B47" s="278"/>
      <c r="C47" s="298" t="s">
        <v>199</v>
      </c>
      <c r="D47" s="282">
        <v>4</v>
      </c>
      <c r="E47" s="280">
        <v>-220</v>
      </c>
      <c r="F47" s="280">
        <v>-174</v>
      </c>
      <c r="G47" s="296">
        <v>-0.24</v>
      </c>
      <c r="H47" s="366">
        <v>-0.23</v>
      </c>
      <c r="I47" s="93"/>
      <c r="J47" s="82"/>
      <c r="K47" s="82"/>
      <c r="L47" s="82"/>
      <c r="M47" s="82"/>
      <c r="N47" s="82"/>
    </row>
    <row r="48" spans="2:14" ht="13.5">
      <c r="B48" s="278"/>
      <c r="C48" s="298"/>
      <c r="D48" s="282"/>
      <c r="E48" s="280"/>
      <c r="F48" s="280"/>
      <c r="G48" s="296"/>
      <c r="H48" s="366"/>
      <c r="I48" s="93"/>
      <c r="J48" s="82"/>
      <c r="K48" s="82"/>
      <c r="L48" s="82"/>
      <c r="M48" s="82"/>
      <c r="N48" s="82"/>
    </row>
    <row r="49" spans="2:14" ht="13.5">
      <c r="B49" s="648" t="s">
        <v>198</v>
      </c>
      <c r="C49" s="653"/>
      <c r="D49" s="650">
        <v>6</v>
      </c>
      <c r="E49" s="651">
        <f>E45+E47</f>
        <v>113</v>
      </c>
      <c r="F49" s="651">
        <f t="shared" ref="F49:H49" si="6">F45+F47</f>
        <v>45</v>
      </c>
      <c r="G49" s="654">
        <f t="shared" si="6"/>
        <v>5.8000000000000052E-2</v>
      </c>
      <c r="H49" s="655">
        <f t="shared" si="6"/>
        <v>6.4000000000000029E-2</v>
      </c>
      <c r="I49" s="93"/>
      <c r="J49" s="82"/>
      <c r="K49" s="82"/>
      <c r="L49" s="82"/>
      <c r="M49" s="82"/>
      <c r="N49" s="82"/>
    </row>
    <row r="50" spans="2:14" ht="6" customHeight="1" thickBot="1">
      <c r="B50" s="79"/>
      <c r="C50" s="80"/>
      <c r="D50" s="81"/>
      <c r="E50" s="80"/>
      <c r="F50" s="80"/>
      <c r="G50" s="331"/>
      <c r="H50" s="465"/>
      <c r="I50" s="82"/>
      <c r="J50" s="82"/>
      <c r="K50" s="82"/>
      <c r="L50" s="82"/>
      <c r="M50" s="82"/>
      <c r="N50" s="82"/>
    </row>
    <row r="51" spans="2:14" ht="5.25" customHeight="1" thickBot="1">
      <c r="B51" s="82"/>
      <c r="C51" s="82"/>
      <c r="D51" s="94"/>
      <c r="E51" s="82"/>
      <c r="F51" s="232"/>
      <c r="G51" s="232"/>
      <c r="H51" s="232"/>
      <c r="I51" s="82"/>
      <c r="J51" s="82"/>
      <c r="K51" s="82"/>
      <c r="L51" s="82"/>
      <c r="M51" s="82"/>
      <c r="N51" s="82"/>
    </row>
    <row r="52" spans="2:14" ht="48">
      <c r="B52" s="466" t="s">
        <v>129</v>
      </c>
      <c r="C52" s="95"/>
      <c r="D52" s="458"/>
      <c r="E52" s="454" t="s">
        <v>56</v>
      </c>
      <c r="F52" s="455" t="s">
        <v>200</v>
      </c>
      <c r="G52" s="455" t="s">
        <v>244</v>
      </c>
      <c r="H52" s="455" t="s">
        <v>243</v>
      </c>
      <c r="I52" s="455" t="s">
        <v>245</v>
      </c>
      <c r="J52" s="454" t="s">
        <v>57</v>
      </c>
      <c r="K52" s="454" t="s">
        <v>58</v>
      </c>
      <c r="L52" s="454" t="s">
        <v>59</v>
      </c>
      <c r="M52" s="456" t="s">
        <v>60</v>
      </c>
      <c r="N52" s="364"/>
    </row>
    <row r="53" spans="2:14">
      <c r="B53" s="705" t="s">
        <v>61</v>
      </c>
      <c r="C53" s="706"/>
      <c r="D53" s="447"/>
      <c r="E53" s="448">
        <v>753</v>
      </c>
      <c r="F53" s="411">
        <v>150</v>
      </c>
      <c r="G53" s="411">
        <v>33</v>
      </c>
      <c r="H53" s="411">
        <v>62</v>
      </c>
      <c r="I53" s="448">
        <v>8</v>
      </c>
      <c r="J53" s="448">
        <v>131</v>
      </c>
      <c r="K53" s="448">
        <v>221</v>
      </c>
      <c r="L53" s="448">
        <v>140</v>
      </c>
      <c r="M53" s="457">
        <f>SUM(F53:L53)</f>
        <v>745</v>
      </c>
      <c r="N53" s="364"/>
    </row>
    <row r="54" spans="2:14" ht="13.5">
      <c r="B54" s="77"/>
      <c r="C54" s="78" t="s">
        <v>166</v>
      </c>
      <c r="D54" s="282">
        <v>1</v>
      </c>
      <c r="E54" s="449">
        <v>0</v>
      </c>
      <c r="F54" s="450">
        <v>0</v>
      </c>
      <c r="G54" s="450">
        <v>-1</v>
      </c>
      <c r="H54" s="450">
        <v>0</v>
      </c>
      <c r="I54" s="451">
        <v>0</v>
      </c>
      <c r="J54" s="101">
        <v>-5</v>
      </c>
      <c r="K54" s="101">
        <v>-3</v>
      </c>
      <c r="L54" s="101">
        <v>-13</v>
      </c>
      <c r="M54" s="96">
        <f>SUM(F54:L54)</f>
        <v>-22</v>
      </c>
      <c r="N54" s="364"/>
    </row>
    <row r="55" spans="2:14" ht="13.5">
      <c r="B55" s="77"/>
      <c r="C55" s="78" t="s">
        <v>167</v>
      </c>
      <c r="D55" s="282">
        <v>2</v>
      </c>
      <c r="E55" s="449">
        <v>0</v>
      </c>
      <c r="F55" s="450">
        <v>0</v>
      </c>
      <c r="G55" s="450">
        <v>-2</v>
      </c>
      <c r="H55" s="450">
        <v>0</v>
      </c>
      <c r="I55" s="451">
        <v>0</v>
      </c>
      <c r="J55" s="450">
        <v>0</v>
      </c>
      <c r="K55" s="450">
        <v>0</v>
      </c>
      <c r="L55" s="450">
        <v>0</v>
      </c>
      <c r="M55" s="96">
        <f>SUM(F55:L55)</f>
        <v>-2</v>
      </c>
      <c r="N55" s="364"/>
    </row>
    <row r="56" spans="2:14" ht="24">
      <c r="B56" s="77"/>
      <c r="C56" s="78" t="s">
        <v>170</v>
      </c>
      <c r="D56" s="282">
        <v>3</v>
      </c>
      <c r="E56" s="449">
        <v>0</v>
      </c>
      <c r="F56" s="450">
        <v>0</v>
      </c>
      <c r="G56" s="450">
        <v>0</v>
      </c>
      <c r="H56" s="450">
        <v>0</v>
      </c>
      <c r="I56" s="451">
        <v>0</v>
      </c>
      <c r="J56" s="451">
        <v>0</v>
      </c>
      <c r="K56" s="451">
        <v>0</v>
      </c>
      <c r="L56" s="451">
        <v>-48</v>
      </c>
      <c r="M56" s="96">
        <f>SUM(F56:L56)</f>
        <v>-48</v>
      </c>
      <c r="N56" s="364"/>
    </row>
    <row r="57" spans="2:14" ht="12.75" thickBot="1">
      <c r="B57" s="707" t="s">
        <v>178</v>
      </c>
      <c r="C57" s="708"/>
      <c r="D57" s="94"/>
      <c r="E57" s="453">
        <f t="shared" ref="E57:M57" si="7">SUM(E53:E56)</f>
        <v>753</v>
      </c>
      <c r="F57" s="453">
        <f t="shared" si="7"/>
        <v>150</v>
      </c>
      <c r="G57" s="453">
        <f t="shared" si="7"/>
        <v>30</v>
      </c>
      <c r="H57" s="453">
        <f t="shared" si="7"/>
        <v>62</v>
      </c>
      <c r="I57" s="453">
        <f t="shared" si="7"/>
        <v>8</v>
      </c>
      <c r="J57" s="453">
        <f t="shared" si="7"/>
        <v>126</v>
      </c>
      <c r="K57" s="453">
        <f t="shared" si="7"/>
        <v>218</v>
      </c>
      <c r="L57" s="453">
        <f t="shared" si="7"/>
        <v>79</v>
      </c>
      <c r="M57" s="97">
        <f t="shared" si="7"/>
        <v>673</v>
      </c>
      <c r="N57" s="364"/>
    </row>
    <row r="58" spans="2:14" ht="12.75" thickTop="1">
      <c r="B58" s="278"/>
      <c r="C58" s="279"/>
      <c r="D58" s="94"/>
      <c r="E58" s="280"/>
      <c r="F58" s="280"/>
      <c r="G58" s="280"/>
      <c r="H58" s="280"/>
      <c r="I58" s="280"/>
      <c r="J58" s="280"/>
      <c r="K58" s="280"/>
      <c r="L58" s="280"/>
      <c r="M58" s="281"/>
      <c r="N58" s="364"/>
    </row>
    <row r="59" spans="2:14" ht="13.5">
      <c r="B59" s="278"/>
      <c r="C59" s="298" t="s">
        <v>199</v>
      </c>
      <c r="D59" s="282">
        <v>4</v>
      </c>
      <c r="E59" s="280">
        <v>417</v>
      </c>
      <c r="F59" s="280">
        <v>79</v>
      </c>
      <c r="G59" s="280">
        <v>160</v>
      </c>
      <c r="H59" s="280">
        <v>0</v>
      </c>
      <c r="I59" s="280">
        <v>-2</v>
      </c>
      <c r="J59" s="280">
        <v>0</v>
      </c>
      <c r="K59" s="280">
        <v>0</v>
      </c>
      <c r="L59" s="280">
        <v>0</v>
      </c>
      <c r="M59" s="281">
        <f>SUM(F59:L59)</f>
        <v>237</v>
      </c>
      <c r="N59" s="364"/>
    </row>
    <row r="60" spans="2:14" ht="13.5">
      <c r="B60" s="278"/>
      <c r="C60" s="298"/>
      <c r="D60" s="282"/>
      <c r="E60" s="280"/>
      <c r="F60" s="280"/>
      <c r="G60" s="280"/>
      <c r="H60" s="280"/>
      <c r="I60" s="280"/>
      <c r="J60" s="280"/>
      <c r="K60" s="280"/>
      <c r="L60" s="280"/>
      <c r="M60" s="281"/>
      <c r="N60" s="364"/>
    </row>
    <row r="61" spans="2:14" ht="13.5">
      <c r="B61" s="648" t="s">
        <v>198</v>
      </c>
      <c r="C61" s="649"/>
      <c r="D61" s="650">
        <v>6</v>
      </c>
      <c r="E61" s="651">
        <f>E57+E59</f>
        <v>1170</v>
      </c>
      <c r="F61" s="651">
        <f t="shared" ref="F61:M61" si="8">F57+F59</f>
        <v>229</v>
      </c>
      <c r="G61" s="651">
        <f t="shared" si="8"/>
        <v>190</v>
      </c>
      <c r="H61" s="651">
        <f t="shared" si="8"/>
        <v>62</v>
      </c>
      <c r="I61" s="651">
        <f t="shared" si="8"/>
        <v>6</v>
      </c>
      <c r="J61" s="651">
        <f t="shared" si="8"/>
        <v>126</v>
      </c>
      <c r="K61" s="651">
        <f t="shared" si="8"/>
        <v>218</v>
      </c>
      <c r="L61" s="651">
        <f t="shared" si="8"/>
        <v>79</v>
      </c>
      <c r="M61" s="652">
        <f t="shared" si="8"/>
        <v>910</v>
      </c>
      <c r="N61" s="364"/>
    </row>
    <row r="62" spans="2:14" ht="5.25" customHeight="1" thickBot="1">
      <c r="B62" s="367"/>
      <c r="C62" s="80"/>
      <c r="D62" s="81"/>
      <c r="E62" s="80"/>
      <c r="F62" s="80"/>
      <c r="G62" s="80"/>
      <c r="H62" s="80"/>
      <c r="I62" s="80"/>
      <c r="J62" s="80"/>
      <c r="K62" s="80"/>
      <c r="L62" s="80"/>
      <c r="M62" s="287"/>
      <c r="N62" s="364"/>
    </row>
    <row r="63" spans="2:14" ht="12.75" customHeight="1" thickBot="1">
      <c r="B63" s="82"/>
      <c r="C63" s="82"/>
      <c r="D63" s="94"/>
      <c r="E63" s="82"/>
      <c r="F63" s="232"/>
      <c r="G63" s="232"/>
      <c r="H63" s="232"/>
      <c r="I63" s="82"/>
      <c r="J63" s="82"/>
      <c r="K63" s="82"/>
      <c r="L63" s="82"/>
      <c r="M63" s="82"/>
      <c r="N63" s="364"/>
    </row>
    <row r="64" spans="2:14" ht="24">
      <c r="B64" s="467" t="str">
        <f>B52</f>
        <v>Three Months Ended September 30, 2014</v>
      </c>
      <c r="C64" s="98"/>
      <c r="D64" s="468"/>
      <c r="E64" s="462" t="s">
        <v>65</v>
      </c>
      <c r="F64" s="463" t="s">
        <v>62</v>
      </c>
      <c r="G64" s="463" t="s">
        <v>63</v>
      </c>
      <c r="H64" s="464" t="s">
        <v>64</v>
      </c>
      <c r="I64" s="85"/>
      <c r="J64" s="86"/>
      <c r="K64" s="87"/>
      <c r="L64" s="82"/>
      <c r="M64" s="82"/>
      <c r="N64" s="364"/>
    </row>
    <row r="65" spans="2:14">
      <c r="B65" s="705" t="s">
        <v>61</v>
      </c>
      <c r="C65" s="706"/>
      <c r="D65" s="447"/>
      <c r="E65" s="448">
        <f>E53-M53</f>
        <v>8</v>
      </c>
      <c r="F65" s="411">
        <v>-23</v>
      </c>
      <c r="G65" s="459">
        <v>-0.03</v>
      </c>
      <c r="H65" s="162">
        <v>-0.03</v>
      </c>
      <c r="I65" s="88"/>
      <c r="J65" s="460"/>
      <c r="K65" s="87"/>
      <c r="L65" s="82"/>
      <c r="M65" s="82"/>
      <c r="N65" s="82"/>
    </row>
    <row r="66" spans="2:14" ht="13.5">
      <c r="B66" s="77"/>
      <c r="C66" s="78" t="s">
        <v>166</v>
      </c>
      <c r="D66" s="282">
        <v>1</v>
      </c>
      <c r="E66" s="461">
        <f>E54-M54</f>
        <v>22</v>
      </c>
      <c r="F66" s="231">
        <v>22</v>
      </c>
      <c r="G66" s="330">
        <v>0.03</v>
      </c>
      <c r="H66" s="163">
        <v>0.03</v>
      </c>
      <c r="I66" s="89"/>
      <c r="J66" s="89"/>
      <c r="K66" s="90"/>
      <c r="L66" s="90"/>
      <c r="M66" s="90"/>
      <c r="N66" s="90"/>
    </row>
    <row r="67" spans="2:14" ht="13.5">
      <c r="B67" s="77"/>
      <c r="C67" s="78" t="s">
        <v>167</v>
      </c>
      <c r="D67" s="282">
        <v>2</v>
      </c>
      <c r="E67" s="461">
        <f>E55-M55</f>
        <v>2</v>
      </c>
      <c r="F67" s="231">
        <v>2</v>
      </c>
      <c r="G67" s="330">
        <v>0</v>
      </c>
      <c r="H67" s="163">
        <v>0</v>
      </c>
      <c r="I67" s="89"/>
      <c r="J67" s="89"/>
      <c r="K67" s="90"/>
      <c r="L67" s="90"/>
      <c r="M67" s="90"/>
      <c r="N67" s="90"/>
    </row>
    <row r="68" spans="2:14" ht="24">
      <c r="B68" s="77"/>
      <c r="C68" s="78" t="s">
        <v>170</v>
      </c>
      <c r="D68" s="282">
        <v>3</v>
      </c>
      <c r="E68" s="461">
        <f>E56-M56</f>
        <v>48</v>
      </c>
      <c r="F68" s="231">
        <v>48</v>
      </c>
      <c r="G68" s="330">
        <v>7.0000000000000007E-2</v>
      </c>
      <c r="H68" s="163">
        <v>0.06</v>
      </c>
      <c r="I68" s="89"/>
      <c r="J68" s="89"/>
      <c r="K68" s="90"/>
      <c r="L68" s="90"/>
      <c r="M68" s="90"/>
      <c r="N68" s="90"/>
    </row>
    <row r="69" spans="2:14" ht="13.5">
      <c r="B69" s="77"/>
      <c r="C69" s="78" t="s">
        <v>247</v>
      </c>
      <c r="D69" s="282">
        <v>5</v>
      </c>
      <c r="E69" s="461">
        <v>0</v>
      </c>
      <c r="F69" s="231">
        <v>-9</v>
      </c>
      <c r="G69" s="330">
        <v>-0.01</v>
      </c>
      <c r="H69" s="163">
        <v>-0.01</v>
      </c>
      <c r="I69" s="89"/>
      <c r="J69" s="89"/>
      <c r="K69" s="90"/>
      <c r="L69" s="90"/>
      <c r="M69" s="90"/>
      <c r="N69" s="90"/>
    </row>
    <row r="70" spans="2:14" ht="12.75" thickBot="1">
      <c r="B70" s="707" t="s">
        <v>178</v>
      </c>
      <c r="C70" s="708"/>
      <c r="D70" s="94"/>
      <c r="E70" s="453">
        <f>SUM(E65:E69)</f>
        <v>80</v>
      </c>
      <c r="F70" s="453">
        <f>SUM(F65:F69)</f>
        <v>40</v>
      </c>
      <c r="G70" s="329">
        <f t="shared" ref="G70:H70" si="9">SUM(G65:G69)</f>
        <v>6.0000000000000005E-2</v>
      </c>
      <c r="H70" s="365">
        <f t="shared" si="9"/>
        <v>4.9999999999999996E-2</v>
      </c>
      <c r="I70" s="93"/>
      <c r="J70" s="82"/>
      <c r="K70" s="82"/>
      <c r="L70" s="82"/>
      <c r="M70" s="82"/>
      <c r="N70" s="82"/>
    </row>
    <row r="71" spans="2:14" ht="12.75" thickTop="1">
      <c r="B71" s="278"/>
      <c r="C71" s="279"/>
      <c r="D71" s="94"/>
      <c r="E71" s="280"/>
      <c r="F71" s="269"/>
      <c r="G71" s="285"/>
      <c r="H71" s="162"/>
      <c r="I71" s="93"/>
      <c r="J71" s="82"/>
      <c r="K71" s="82"/>
      <c r="L71" s="82"/>
      <c r="M71" s="82"/>
      <c r="N71" s="82"/>
    </row>
    <row r="72" spans="2:14" ht="13.5">
      <c r="B72" s="278"/>
      <c r="C72" s="298" t="s">
        <v>199</v>
      </c>
      <c r="D72" s="282">
        <v>4</v>
      </c>
      <c r="E72" s="280">
        <v>180</v>
      </c>
      <c r="F72" s="280">
        <v>133</v>
      </c>
      <c r="G72" s="296">
        <v>0.18</v>
      </c>
      <c r="H72" s="366">
        <v>0.18</v>
      </c>
      <c r="I72" s="93"/>
      <c r="J72" s="82"/>
      <c r="K72" s="82"/>
      <c r="L72" s="82"/>
      <c r="M72" s="82"/>
      <c r="N72" s="82"/>
    </row>
    <row r="73" spans="2:14" ht="13.5">
      <c r="B73" s="278"/>
      <c r="C73" s="298"/>
      <c r="D73" s="282"/>
      <c r="E73" s="280"/>
      <c r="F73" s="280"/>
      <c r="G73" s="296"/>
      <c r="H73" s="366"/>
      <c r="I73" s="93"/>
      <c r="J73" s="82"/>
      <c r="K73" s="82"/>
      <c r="L73" s="82"/>
      <c r="M73" s="82"/>
      <c r="N73" s="82"/>
    </row>
    <row r="74" spans="2:14" ht="13.5">
      <c r="B74" s="648" t="s">
        <v>198</v>
      </c>
      <c r="C74" s="653"/>
      <c r="D74" s="650">
        <v>6</v>
      </c>
      <c r="E74" s="651">
        <f>E70+E72</f>
        <v>260</v>
      </c>
      <c r="F74" s="651">
        <f t="shared" ref="F74:H74" si="10">F70+F72</f>
        <v>173</v>
      </c>
      <c r="G74" s="654">
        <f t="shared" si="10"/>
        <v>0.24</v>
      </c>
      <c r="H74" s="655">
        <f t="shared" si="10"/>
        <v>0.22999999999999998</v>
      </c>
      <c r="I74" s="93"/>
      <c r="J74" s="82"/>
      <c r="K74" s="82"/>
      <c r="L74" s="82"/>
      <c r="M74" s="82"/>
      <c r="N74" s="82"/>
    </row>
    <row r="75" spans="2:14" ht="6" customHeight="1" thickBot="1">
      <c r="B75" s="79"/>
      <c r="C75" s="80"/>
      <c r="D75" s="81"/>
      <c r="E75" s="80"/>
      <c r="F75" s="80"/>
      <c r="G75" s="331"/>
      <c r="H75" s="465"/>
      <c r="I75" s="82"/>
      <c r="J75" s="82"/>
      <c r="K75" s="82"/>
      <c r="L75" s="82"/>
      <c r="M75" s="82"/>
      <c r="N75" s="82"/>
    </row>
    <row r="76" spans="2:14" ht="5.25" customHeight="1" thickBot="1">
      <c r="B76" s="82"/>
      <c r="C76" s="82"/>
      <c r="D76" s="94"/>
      <c r="E76" s="82"/>
      <c r="F76" s="232"/>
      <c r="G76" s="232"/>
      <c r="H76" s="232"/>
      <c r="I76" s="82"/>
      <c r="J76" s="82"/>
      <c r="K76" s="82"/>
      <c r="L76" s="82"/>
      <c r="M76" s="82"/>
      <c r="N76" s="82"/>
    </row>
    <row r="77" spans="2:14" ht="48">
      <c r="B77" s="466" t="s">
        <v>130</v>
      </c>
      <c r="C77" s="95"/>
      <c r="D77" s="458"/>
      <c r="E77" s="454" t="s">
        <v>56</v>
      </c>
      <c r="F77" s="455" t="s">
        <v>200</v>
      </c>
      <c r="G77" s="455" t="s">
        <v>244</v>
      </c>
      <c r="H77" s="455" t="s">
        <v>243</v>
      </c>
      <c r="I77" s="455" t="s">
        <v>245</v>
      </c>
      <c r="J77" s="454" t="s">
        <v>57</v>
      </c>
      <c r="K77" s="454" t="s">
        <v>58</v>
      </c>
      <c r="L77" s="454" t="s">
        <v>59</v>
      </c>
      <c r="M77" s="456" t="s">
        <v>60</v>
      </c>
      <c r="N77" s="364"/>
    </row>
    <row r="78" spans="2:14">
      <c r="B78" s="705" t="s">
        <v>61</v>
      </c>
      <c r="C78" s="706"/>
      <c r="D78" s="447"/>
      <c r="E78" s="448">
        <v>1575</v>
      </c>
      <c r="F78" s="411">
        <v>425</v>
      </c>
      <c r="G78" s="411">
        <v>129</v>
      </c>
      <c r="H78" s="411">
        <v>68</v>
      </c>
      <c r="I78" s="448">
        <v>9</v>
      </c>
      <c r="J78" s="448">
        <v>184</v>
      </c>
      <c r="K78" s="448">
        <v>247</v>
      </c>
      <c r="L78" s="448">
        <v>75</v>
      </c>
      <c r="M78" s="457">
        <f>SUM(F78:L78)</f>
        <v>1137</v>
      </c>
      <c r="N78" s="364"/>
    </row>
    <row r="79" spans="2:14" ht="13.5">
      <c r="B79" s="77"/>
      <c r="C79" s="78" t="s">
        <v>166</v>
      </c>
      <c r="D79" s="282">
        <v>1</v>
      </c>
      <c r="E79" s="449">
        <v>0</v>
      </c>
      <c r="F79" s="450">
        <v>0</v>
      </c>
      <c r="G79" s="450">
        <v>-5</v>
      </c>
      <c r="H79" s="450">
        <v>0</v>
      </c>
      <c r="I79" s="451">
        <v>0</v>
      </c>
      <c r="J79" s="101">
        <v>-5</v>
      </c>
      <c r="K79" s="101">
        <v>-2</v>
      </c>
      <c r="L79" s="101">
        <v>-17</v>
      </c>
      <c r="M79" s="96">
        <f>SUM(F79:L79)</f>
        <v>-29</v>
      </c>
      <c r="N79" s="364"/>
    </row>
    <row r="80" spans="2:14" ht="13.5">
      <c r="B80" s="77"/>
      <c r="C80" s="78" t="s">
        <v>167</v>
      </c>
      <c r="D80" s="282">
        <v>2</v>
      </c>
      <c r="E80" s="449">
        <v>0</v>
      </c>
      <c r="F80" s="450">
        <v>0</v>
      </c>
      <c r="G80" s="450">
        <v>-8</v>
      </c>
      <c r="H80" s="450">
        <v>0</v>
      </c>
      <c r="I80" s="451">
        <v>0</v>
      </c>
      <c r="J80" s="450">
        <v>0</v>
      </c>
      <c r="K80" s="450">
        <v>0</v>
      </c>
      <c r="L80" s="450">
        <v>0</v>
      </c>
      <c r="M80" s="96">
        <f>SUM(F80:L80)</f>
        <v>-8</v>
      </c>
      <c r="N80" s="364"/>
    </row>
    <row r="81" spans="2:14" ht="24">
      <c r="B81" s="77"/>
      <c r="C81" s="78" t="s">
        <v>170</v>
      </c>
      <c r="D81" s="282">
        <v>3</v>
      </c>
      <c r="E81" s="449">
        <v>0</v>
      </c>
      <c r="F81" s="450">
        <v>0</v>
      </c>
      <c r="G81" s="450">
        <v>0</v>
      </c>
      <c r="H81" s="450">
        <v>0</v>
      </c>
      <c r="I81" s="451">
        <v>0</v>
      </c>
      <c r="J81" s="451">
        <v>0</v>
      </c>
      <c r="K81" s="451">
        <v>0</v>
      </c>
      <c r="L81" s="451">
        <v>36</v>
      </c>
      <c r="M81" s="96">
        <f>SUM(F81:L81)</f>
        <v>36</v>
      </c>
      <c r="N81" s="364"/>
    </row>
    <row r="82" spans="2:14" ht="12.75" thickBot="1">
      <c r="B82" s="707" t="s">
        <v>178</v>
      </c>
      <c r="C82" s="708"/>
      <c r="D82" s="94"/>
      <c r="E82" s="453">
        <f>SUM(E78:E81)</f>
        <v>1575</v>
      </c>
      <c r="F82" s="453">
        <f t="shared" ref="F82:M82" si="11">SUM(F78:F81)</f>
        <v>425</v>
      </c>
      <c r="G82" s="453">
        <f t="shared" si="11"/>
        <v>116</v>
      </c>
      <c r="H82" s="453">
        <f t="shared" si="11"/>
        <v>68</v>
      </c>
      <c r="I82" s="453">
        <f t="shared" si="11"/>
        <v>9</v>
      </c>
      <c r="J82" s="453">
        <f t="shared" si="11"/>
        <v>179</v>
      </c>
      <c r="K82" s="453">
        <f t="shared" si="11"/>
        <v>245</v>
      </c>
      <c r="L82" s="453">
        <f t="shared" si="11"/>
        <v>94</v>
      </c>
      <c r="M82" s="97">
        <f t="shared" si="11"/>
        <v>1136</v>
      </c>
      <c r="N82" s="364"/>
    </row>
    <row r="83" spans="2:14" ht="12.75" thickTop="1">
      <c r="B83" s="278"/>
      <c r="C83" s="279"/>
      <c r="D83" s="94"/>
      <c r="E83" s="280"/>
      <c r="F83" s="280"/>
      <c r="G83" s="280"/>
      <c r="H83" s="280"/>
      <c r="I83" s="280"/>
      <c r="J83" s="280"/>
      <c r="K83" s="280"/>
      <c r="L83" s="280"/>
      <c r="M83" s="281"/>
      <c r="N83" s="364"/>
    </row>
    <row r="84" spans="2:14" ht="13.5">
      <c r="B84" s="278"/>
      <c r="C84" s="298" t="s">
        <v>199</v>
      </c>
      <c r="D84" s="282">
        <v>4</v>
      </c>
      <c r="E84" s="280">
        <v>638</v>
      </c>
      <c r="F84" s="280">
        <v>113</v>
      </c>
      <c r="G84" s="280">
        <v>50</v>
      </c>
      <c r="H84" s="280">
        <v>-1</v>
      </c>
      <c r="I84" s="280">
        <v>1</v>
      </c>
      <c r="J84" s="280">
        <v>0</v>
      </c>
      <c r="K84" s="280">
        <v>0</v>
      </c>
      <c r="L84" s="280">
        <v>0</v>
      </c>
      <c r="M84" s="281">
        <f>SUM(F84:L84)</f>
        <v>163</v>
      </c>
      <c r="N84" s="364"/>
    </row>
    <row r="85" spans="2:14" ht="13.5">
      <c r="B85" s="278"/>
      <c r="C85" s="298"/>
      <c r="D85" s="282"/>
      <c r="E85" s="280"/>
      <c r="F85" s="280"/>
      <c r="G85" s="280"/>
      <c r="H85" s="280"/>
      <c r="I85" s="280"/>
      <c r="J85" s="280"/>
      <c r="K85" s="280"/>
      <c r="L85" s="280"/>
      <c r="M85" s="281"/>
      <c r="N85" s="364"/>
    </row>
    <row r="86" spans="2:14" ht="13.5">
      <c r="B86" s="648" t="s">
        <v>198</v>
      </c>
      <c r="C86" s="649"/>
      <c r="D86" s="650">
        <v>6</v>
      </c>
      <c r="E86" s="651">
        <f>E82+E84</f>
        <v>2213</v>
      </c>
      <c r="F86" s="651">
        <f t="shared" ref="F86:M86" si="12">F82+F84</f>
        <v>538</v>
      </c>
      <c r="G86" s="651">
        <f t="shared" si="12"/>
        <v>166</v>
      </c>
      <c r="H86" s="651">
        <f t="shared" si="12"/>
        <v>67</v>
      </c>
      <c r="I86" s="651">
        <f t="shared" si="12"/>
        <v>10</v>
      </c>
      <c r="J86" s="651">
        <f t="shared" si="12"/>
        <v>179</v>
      </c>
      <c r="K86" s="651">
        <f t="shared" si="12"/>
        <v>245</v>
      </c>
      <c r="L86" s="651">
        <f t="shared" si="12"/>
        <v>94</v>
      </c>
      <c r="M86" s="652">
        <f t="shared" si="12"/>
        <v>1299</v>
      </c>
      <c r="N86" s="364"/>
    </row>
    <row r="87" spans="2:14" ht="5.25" customHeight="1" thickBot="1">
      <c r="B87" s="367"/>
      <c r="C87" s="80"/>
      <c r="D87" s="81"/>
      <c r="E87" s="80"/>
      <c r="F87" s="80"/>
      <c r="G87" s="80"/>
      <c r="H87" s="80"/>
      <c r="I87" s="80"/>
      <c r="J87" s="80"/>
      <c r="K87" s="80"/>
      <c r="L87" s="80"/>
      <c r="M87" s="287"/>
      <c r="N87" s="364"/>
    </row>
    <row r="88" spans="2:14" ht="12.75" customHeight="1" thickBot="1">
      <c r="B88" s="82"/>
      <c r="C88" s="82"/>
      <c r="D88" s="94"/>
      <c r="E88" s="82"/>
      <c r="F88" s="232"/>
      <c r="G88" s="232"/>
      <c r="H88" s="232"/>
      <c r="I88" s="82"/>
      <c r="J88" s="82"/>
      <c r="K88" s="82"/>
      <c r="L88" s="82"/>
      <c r="M88" s="82"/>
      <c r="N88" s="364"/>
    </row>
    <row r="89" spans="2:14" ht="24">
      <c r="B89" s="467" t="str">
        <f>B77</f>
        <v>Three Months Ended December 31, 2014</v>
      </c>
      <c r="C89" s="98"/>
      <c r="D89" s="468"/>
      <c r="E89" s="462" t="s">
        <v>65</v>
      </c>
      <c r="F89" s="463" t="s">
        <v>62</v>
      </c>
      <c r="G89" s="463" t="s">
        <v>63</v>
      </c>
      <c r="H89" s="464" t="s">
        <v>64</v>
      </c>
      <c r="I89" s="85"/>
      <c r="J89" s="86"/>
      <c r="K89" s="87"/>
      <c r="L89" s="82"/>
      <c r="M89" s="82"/>
      <c r="N89" s="364"/>
    </row>
    <row r="90" spans="2:14">
      <c r="B90" s="705" t="s">
        <v>61</v>
      </c>
      <c r="C90" s="706"/>
      <c r="D90" s="447"/>
      <c r="E90" s="448">
        <f>E78-M78</f>
        <v>438</v>
      </c>
      <c r="F90" s="411">
        <v>361</v>
      </c>
      <c r="G90" s="459">
        <v>0.49</v>
      </c>
      <c r="H90" s="162">
        <v>0.49</v>
      </c>
      <c r="I90" s="88"/>
      <c r="J90" s="460"/>
      <c r="K90" s="87"/>
      <c r="L90" s="82"/>
      <c r="M90" s="82"/>
      <c r="N90" s="82"/>
    </row>
    <row r="91" spans="2:14" ht="13.5">
      <c r="B91" s="77"/>
      <c r="C91" s="78" t="s">
        <v>166</v>
      </c>
      <c r="D91" s="282">
        <v>1</v>
      </c>
      <c r="E91" s="461">
        <f>E79-M79</f>
        <v>29</v>
      </c>
      <c r="F91" s="231">
        <v>29</v>
      </c>
      <c r="G91" s="330">
        <v>0.04</v>
      </c>
      <c r="H91" s="163">
        <v>0.04</v>
      </c>
      <c r="I91" s="89"/>
      <c r="J91" s="89"/>
      <c r="K91" s="90"/>
      <c r="L91" s="90"/>
      <c r="M91" s="90"/>
      <c r="N91" s="90"/>
    </row>
    <row r="92" spans="2:14" ht="13.5">
      <c r="B92" s="77"/>
      <c r="C92" s="78" t="s">
        <v>167</v>
      </c>
      <c r="D92" s="282">
        <v>2</v>
      </c>
      <c r="E92" s="461">
        <f>E80-M80</f>
        <v>8</v>
      </c>
      <c r="F92" s="231">
        <v>8</v>
      </c>
      <c r="G92" s="330">
        <v>0.01</v>
      </c>
      <c r="H92" s="163">
        <v>0.01</v>
      </c>
      <c r="I92" s="89"/>
      <c r="J92" s="89"/>
      <c r="K92" s="90"/>
      <c r="L92" s="90"/>
      <c r="M92" s="90"/>
      <c r="N92" s="90"/>
    </row>
    <row r="93" spans="2:14" ht="24">
      <c r="B93" s="77"/>
      <c r="C93" s="78" t="s">
        <v>170</v>
      </c>
      <c r="D93" s="282">
        <v>3</v>
      </c>
      <c r="E93" s="461">
        <f>E81-M81</f>
        <v>-36</v>
      </c>
      <c r="F93" s="231">
        <v>-36</v>
      </c>
      <c r="G93" s="330">
        <v>-0.05</v>
      </c>
      <c r="H93" s="163">
        <v>-0.05</v>
      </c>
      <c r="I93" s="89"/>
      <c r="J93" s="89"/>
      <c r="K93" s="90"/>
      <c r="L93" s="90"/>
      <c r="M93" s="90"/>
      <c r="N93" s="90"/>
    </row>
    <row r="94" spans="2:14" ht="13.5">
      <c r="B94" s="77"/>
      <c r="C94" s="78" t="s">
        <v>247</v>
      </c>
      <c r="D94" s="282">
        <v>5</v>
      </c>
      <c r="E94" s="461">
        <v>0</v>
      </c>
      <c r="F94" s="231">
        <v>-13</v>
      </c>
      <c r="G94" s="330">
        <v>-1.7999999999999999E-2</v>
      </c>
      <c r="H94" s="163">
        <v>-1.7999999999999999E-2</v>
      </c>
      <c r="I94" s="89"/>
      <c r="J94" s="89"/>
      <c r="K94" s="90"/>
      <c r="L94" s="90"/>
      <c r="M94" s="90"/>
      <c r="N94" s="90"/>
    </row>
    <row r="95" spans="2:14" ht="12.75" thickBot="1">
      <c r="B95" s="707" t="s">
        <v>178</v>
      </c>
      <c r="C95" s="708"/>
      <c r="D95" s="94"/>
      <c r="E95" s="453">
        <f>SUM(E90:E94)</f>
        <v>439</v>
      </c>
      <c r="F95" s="453">
        <f>SUM(F90:F94)</f>
        <v>349</v>
      </c>
      <c r="G95" s="329">
        <f t="shared" ref="G95:H95" si="13">SUM(G90:G94)</f>
        <v>0.47200000000000003</v>
      </c>
      <c r="H95" s="365">
        <f t="shared" si="13"/>
        <v>0.47200000000000003</v>
      </c>
      <c r="I95" s="93"/>
      <c r="J95" s="82"/>
      <c r="K95" s="82"/>
      <c r="L95" s="82"/>
      <c r="M95" s="82"/>
      <c r="N95" s="82"/>
    </row>
    <row r="96" spans="2:14" ht="12.75" thickTop="1">
      <c r="B96" s="278"/>
      <c r="C96" s="279"/>
      <c r="D96" s="94"/>
      <c r="E96" s="280"/>
      <c r="F96" s="269"/>
      <c r="G96" s="285"/>
      <c r="H96" s="162"/>
      <c r="I96" s="93"/>
      <c r="J96" s="82"/>
      <c r="K96" s="82"/>
      <c r="L96" s="82"/>
      <c r="M96" s="82"/>
      <c r="N96" s="82"/>
    </row>
    <row r="97" spans="2:14" ht="13.5">
      <c r="B97" s="278"/>
      <c r="C97" s="298" t="s">
        <v>199</v>
      </c>
      <c r="D97" s="282">
        <v>4</v>
      </c>
      <c r="E97" s="280">
        <v>475</v>
      </c>
      <c r="F97" s="280">
        <v>349</v>
      </c>
      <c r="G97" s="296">
        <v>0.48</v>
      </c>
      <c r="H97" s="366">
        <v>0.47</v>
      </c>
      <c r="I97" s="280"/>
      <c r="J97" s="82"/>
      <c r="K97" s="82"/>
      <c r="L97" s="82"/>
      <c r="M97" s="82"/>
      <c r="N97" s="82"/>
    </row>
    <row r="98" spans="2:14" ht="13.5">
      <c r="B98" s="278"/>
      <c r="C98" s="298"/>
      <c r="D98" s="282"/>
      <c r="E98" s="280"/>
      <c r="F98" s="280"/>
      <c r="G98" s="296"/>
      <c r="H98" s="366"/>
      <c r="I98" s="280"/>
      <c r="J98" s="82"/>
      <c r="K98" s="82"/>
      <c r="L98" s="82"/>
      <c r="M98" s="82"/>
      <c r="N98" s="82"/>
    </row>
    <row r="99" spans="2:14" ht="13.5">
      <c r="B99" s="648" t="s">
        <v>198</v>
      </c>
      <c r="C99" s="653"/>
      <c r="D99" s="650">
        <v>6</v>
      </c>
      <c r="E99" s="651">
        <f>E95+E97</f>
        <v>914</v>
      </c>
      <c r="F99" s="651">
        <f t="shared" ref="F99:H99" si="14">F95+F97</f>
        <v>698</v>
      </c>
      <c r="G99" s="654">
        <f t="shared" si="14"/>
        <v>0.95199999999999996</v>
      </c>
      <c r="H99" s="655">
        <f t="shared" si="14"/>
        <v>0.94199999999999995</v>
      </c>
      <c r="I99" s="93"/>
      <c r="J99" s="82"/>
      <c r="K99" s="82"/>
      <c r="L99" s="82"/>
      <c r="M99" s="82"/>
      <c r="N99" s="82"/>
    </row>
    <row r="100" spans="2:14" ht="6" customHeight="1" thickBot="1">
      <c r="B100" s="79"/>
      <c r="C100" s="80"/>
      <c r="D100" s="81"/>
      <c r="E100" s="80"/>
      <c r="F100" s="80"/>
      <c r="G100" s="331"/>
      <c r="H100" s="465"/>
      <c r="I100" s="82"/>
      <c r="J100" s="82"/>
      <c r="K100" s="82"/>
      <c r="L100" s="82"/>
      <c r="M100" s="82"/>
      <c r="N100" s="82"/>
    </row>
    <row r="101" spans="2:14">
      <c r="B101" s="82"/>
      <c r="C101" s="82"/>
      <c r="D101" s="94"/>
      <c r="E101" s="82"/>
      <c r="F101" s="232"/>
      <c r="G101" s="232"/>
      <c r="H101" s="232"/>
      <c r="I101" s="82"/>
      <c r="J101" s="82"/>
      <c r="K101" s="82"/>
      <c r="L101" s="82"/>
      <c r="M101" s="82"/>
      <c r="N101" s="82"/>
    </row>
    <row r="102" spans="2:14" ht="13.5">
      <c r="B102" s="337">
        <v>1</v>
      </c>
      <c r="C102" s="338" t="s">
        <v>163</v>
      </c>
      <c r="D102" s="283"/>
      <c r="E102" s="283"/>
      <c r="F102" s="283"/>
      <c r="G102" s="283"/>
      <c r="H102" s="283"/>
      <c r="I102" s="283"/>
      <c r="J102" s="283"/>
      <c r="K102" s="283"/>
      <c r="L102" s="283"/>
      <c r="M102" s="283"/>
      <c r="N102" s="283"/>
    </row>
    <row r="103" spans="2:14" ht="13.5">
      <c r="B103" s="337">
        <v>2</v>
      </c>
      <c r="C103" s="339" t="s">
        <v>164</v>
      </c>
      <c r="D103" s="286"/>
      <c r="E103" s="286"/>
      <c r="F103" s="286"/>
      <c r="G103" s="286"/>
      <c r="H103" s="286"/>
      <c r="I103" s="286"/>
      <c r="J103" s="286"/>
      <c r="K103" s="286"/>
      <c r="L103" s="286"/>
      <c r="M103" s="286"/>
      <c r="N103" s="286"/>
    </row>
    <row r="104" spans="2:14" ht="13.5">
      <c r="B104" s="337">
        <v>3</v>
      </c>
      <c r="C104" s="339" t="s">
        <v>169</v>
      </c>
      <c r="D104" s="100"/>
      <c r="E104" s="100"/>
      <c r="F104" s="100"/>
      <c r="G104" s="100"/>
      <c r="H104" s="100"/>
      <c r="I104" s="100"/>
      <c r="J104" s="100"/>
      <c r="K104" s="100"/>
      <c r="L104" s="100"/>
      <c r="M104" s="100"/>
      <c r="N104" s="100"/>
    </row>
    <row r="105" spans="2:14">
      <c r="B105" s="341"/>
      <c r="C105" s="339" t="s">
        <v>131</v>
      </c>
      <c r="D105" s="275"/>
      <c r="E105" s="275"/>
      <c r="F105" s="275"/>
      <c r="G105" s="275"/>
      <c r="H105" s="275"/>
      <c r="I105" s="275"/>
      <c r="J105" s="275"/>
      <c r="K105" s="275"/>
      <c r="L105" s="275"/>
      <c r="M105" s="275"/>
      <c r="N105" s="275"/>
    </row>
    <row r="106" spans="2:14" ht="13.5">
      <c r="B106" s="337">
        <v>4</v>
      </c>
      <c r="C106" s="339" t="s">
        <v>248</v>
      </c>
      <c r="D106" s="275"/>
      <c r="E106" s="275"/>
      <c r="F106" s="275"/>
      <c r="G106" s="275"/>
      <c r="H106" s="275"/>
      <c r="I106" s="275"/>
      <c r="J106" s="275"/>
      <c r="K106" s="275"/>
      <c r="L106" s="275"/>
      <c r="M106" s="275"/>
      <c r="N106" s="275"/>
    </row>
    <row r="107" spans="2:14" ht="24" customHeight="1">
      <c r="B107" s="497">
        <v>5</v>
      </c>
      <c r="C107" s="712" t="s">
        <v>294</v>
      </c>
      <c r="D107" s="712"/>
      <c r="E107" s="712"/>
      <c r="F107" s="712"/>
      <c r="G107" s="712"/>
      <c r="H107" s="712"/>
      <c r="I107" s="712"/>
      <c r="J107" s="712"/>
      <c r="K107" s="712"/>
      <c r="L107" s="712"/>
      <c r="M107" s="712"/>
      <c r="N107" s="712"/>
    </row>
    <row r="108" spans="2:14" ht="37.5" customHeight="1">
      <c r="B108" s="497">
        <v>6</v>
      </c>
      <c r="C108" s="711" t="s">
        <v>279</v>
      </c>
      <c r="D108" s="711"/>
      <c r="E108" s="711"/>
      <c r="F108" s="711"/>
      <c r="G108" s="711"/>
      <c r="H108" s="711"/>
      <c r="I108" s="711"/>
      <c r="J108" s="711"/>
      <c r="K108" s="711"/>
      <c r="L108" s="711"/>
      <c r="M108" s="711"/>
      <c r="N108" s="711"/>
    </row>
    <row r="109" spans="2:14" ht="13.5">
      <c r="B109" s="282"/>
      <c r="C109" s="275"/>
      <c r="D109" s="100"/>
      <c r="E109" s="100"/>
      <c r="F109" s="100"/>
      <c r="G109" s="100"/>
      <c r="H109" s="100"/>
      <c r="I109" s="100"/>
      <c r="J109" s="100"/>
      <c r="K109" s="100"/>
      <c r="L109" s="100"/>
      <c r="M109" s="100"/>
      <c r="N109" s="100"/>
    </row>
    <row r="110" spans="2:14" ht="12" customHeight="1">
      <c r="B110" s="99"/>
      <c r="C110" s="710" t="s">
        <v>246</v>
      </c>
      <c r="D110" s="710"/>
      <c r="E110" s="710"/>
      <c r="F110" s="710"/>
      <c r="G110" s="710"/>
      <c r="H110" s="710"/>
      <c r="I110" s="710"/>
      <c r="J110" s="710"/>
      <c r="K110" s="710"/>
      <c r="L110" s="710"/>
      <c r="M110" s="710"/>
      <c r="N110" s="710"/>
    </row>
    <row r="111" spans="2:14">
      <c r="B111" s="297"/>
      <c r="C111" s="297"/>
      <c r="D111" s="297"/>
      <c r="E111" s="297"/>
      <c r="F111" s="297"/>
      <c r="G111" s="297"/>
      <c r="H111" s="297"/>
      <c r="I111" s="297"/>
      <c r="J111" s="297"/>
      <c r="K111" s="297"/>
      <c r="L111" s="297"/>
      <c r="M111" s="297"/>
      <c r="N111" s="297"/>
    </row>
    <row r="112" spans="2:14">
      <c r="B112" s="297"/>
      <c r="C112" s="297"/>
      <c r="D112" s="297"/>
      <c r="E112" s="297"/>
      <c r="F112" s="297"/>
      <c r="G112" s="297"/>
      <c r="H112" s="297"/>
      <c r="I112" s="297"/>
      <c r="J112" s="297"/>
      <c r="K112" s="297"/>
      <c r="L112" s="297"/>
      <c r="M112" s="297"/>
      <c r="N112" s="297"/>
    </row>
    <row r="113" spans="2:14">
      <c r="B113" s="297"/>
      <c r="C113" s="297"/>
      <c r="D113" s="297"/>
      <c r="E113" s="297"/>
      <c r="F113" s="297"/>
      <c r="G113" s="297"/>
      <c r="H113" s="297"/>
      <c r="I113" s="297"/>
      <c r="J113" s="297"/>
      <c r="K113" s="297"/>
      <c r="L113" s="297"/>
      <c r="M113" s="297"/>
      <c r="N113" s="297"/>
    </row>
    <row r="114" spans="2:14">
      <c r="B114" s="297"/>
      <c r="C114" s="297"/>
      <c r="D114" s="297"/>
      <c r="E114" s="297"/>
      <c r="F114" s="297"/>
      <c r="G114" s="297"/>
      <c r="H114" s="297"/>
      <c r="I114" s="297"/>
      <c r="J114" s="297"/>
      <c r="K114" s="297"/>
      <c r="L114" s="297"/>
      <c r="M114" s="297"/>
      <c r="N114" s="297"/>
    </row>
    <row r="115" spans="2:14">
      <c r="B115" s="297"/>
      <c r="C115" s="297"/>
      <c r="D115" s="297"/>
      <c r="E115" s="297"/>
      <c r="F115" s="297"/>
      <c r="G115" s="297"/>
      <c r="H115" s="297"/>
      <c r="I115" s="297"/>
      <c r="J115" s="297"/>
      <c r="K115" s="297"/>
      <c r="L115" s="297"/>
      <c r="M115" s="297"/>
      <c r="N115" s="297"/>
    </row>
    <row r="116" spans="2:14">
      <c r="B116" s="297"/>
      <c r="C116" s="297"/>
      <c r="D116" s="297"/>
      <c r="E116" s="297"/>
      <c r="F116" s="297"/>
      <c r="G116" s="297"/>
      <c r="H116" s="297"/>
      <c r="I116" s="297"/>
      <c r="J116" s="297"/>
      <c r="K116" s="297"/>
      <c r="L116" s="297"/>
      <c r="M116" s="297"/>
      <c r="N116" s="297"/>
    </row>
    <row r="117" spans="2:14">
      <c r="B117" s="297"/>
      <c r="C117" s="297"/>
      <c r="D117" s="297"/>
      <c r="E117" s="297"/>
      <c r="F117" s="297"/>
      <c r="G117" s="297"/>
      <c r="H117" s="297"/>
      <c r="I117" s="297"/>
      <c r="J117" s="297"/>
      <c r="K117" s="297"/>
      <c r="L117" s="297"/>
      <c r="M117" s="297"/>
      <c r="N117" s="297"/>
    </row>
    <row r="118" spans="2:14">
      <c r="B118" s="297"/>
      <c r="C118" s="297"/>
      <c r="D118" s="297"/>
      <c r="E118" s="297"/>
      <c r="F118" s="297"/>
      <c r="G118" s="297"/>
      <c r="H118" s="297"/>
      <c r="I118" s="297"/>
      <c r="J118" s="297"/>
      <c r="K118" s="297"/>
      <c r="L118" s="297"/>
      <c r="M118" s="297"/>
      <c r="N118" s="297"/>
    </row>
  </sheetData>
  <sheetProtection formatCells="0" formatColumns="0" formatRows="0" sort="0" autoFilter="0" pivotTables="0"/>
  <mergeCells count="22">
    <mergeCell ref="B95:C95"/>
    <mergeCell ref="C110:N110"/>
    <mergeCell ref="B90:C90"/>
    <mergeCell ref="B22:C22"/>
    <mergeCell ref="B30:C30"/>
    <mergeCell ref="B33:C33"/>
    <mergeCell ref="B41:C41"/>
    <mergeCell ref="B45:C45"/>
    <mergeCell ref="B53:C53"/>
    <mergeCell ref="B57:C57"/>
    <mergeCell ref="B65:C65"/>
    <mergeCell ref="B70:C70"/>
    <mergeCell ref="B78:C78"/>
    <mergeCell ref="B82:C82"/>
    <mergeCell ref="C108:N108"/>
    <mergeCell ref="C107:N107"/>
    <mergeCell ref="B18:C18"/>
    <mergeCell ref="B1:N1"/>
    <mergeCell ref="B2:N2"/>
    <mergeCell ref="B3:N3"/>
    <mergeCell ref="B7:C7"/>
    <mergeCell ref="B10:C10"/>
  </mergeCells>
  <pageMargins left="0.7" right="0.7" top="0.25" bottom="0.44" header="0.3" footer="0.3"/>
  <pageSetup scale="60" fitToHeight="0" orientation="landscape" r:id="rId1"/>
  <headerFooter>
    <oddFooter>&amp;LActivision Blizzard, Inc.&amp;R&amp;P of &amp; 24</oddFooter>
  </headerFooter>
  <rowBreaks count="1" manualBreakCount="1">
    <brk id="51"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topLeftCell="A43" zoomScaleNormal="100" zoomScaleSheetLayoutView="100" zoomScalePageLayoutView="68" workbookViewId="0">
      <selection activeCell="B73" sqref="B73"/>
    </sheetView>
  </sheetViews>
  <sheetFormatPr defaultColWidth="8.7109375" defaultRowHeight="12"/>
  <cols>
    <col min="1" max="1" width="2.7109375" style="181" customWidth="1"/>
    <col min="2" max="2" width="52.42578125" style="5" customWidth="1"/>
    <col min="3" max="3" width="2.7109375" style="5" customWidth="1"/>
    <col min="4" max="4" width="24.28515625" style="181" customWidth="1"/>
    <col min="5" max="5" width="0.5703125" style="181" customWidth="1"/>
    <col min="6" max="6" width="24.28515625" style="181" customWidth="1"/>
    <col min="7" max="11" width="9.7109375" style="181" customWidth="1"/>
    <col min="12" max="12" width="1.42578125" style="181" customWidth="1"/>
    <col min="13" max="13" width="9.7109375" style="181" customWidth="1"/>
    <col min="14" max="14" width="1" style="181" customWidth="1"/>
    <col min="15" max="16384" width="8.7109375" style="181"/>
  </cols>
  <sheetData>
    <row r="1" spans="1:14" s="31" customFormat="1" ht="15" customHeight="1" collapsed="1">
      <c r="A1" s="684" t="s">
        <v>33</v>
      </c>
      <c r="B1" s="684"/>
      <c r="C1" s="684"/>
      <c r="D1" s="684"/>
      <c r="E1" s="684"/>
      <c r="F1" s="684"/>
      <c r="G1" s="29"/>
      <c r="H1" s="29"/>
      <c r="I1" s="29"/>
      <c r="J1" s="29"/>
      <c r="K1" s="29"/>
      <c r="L1" s="29"/>
      <c r="M1" s="29"/>
      <c r="N1" s="29"/>
    </row>
    <row r="2" spans="1:14" s="31" customFormat="1" ht="15" customHeight="1">
      <c r="A2" s="684" t="s">
        <v>237</v>
      </c>
      <c r="B2" s="684"/>
      <c r="C2" s="684"/>
      <c r="D2" s="684"/>
      <c r="E2" s="684"/>
      <c r="F2" s="684"/>
      <c r="G2" s="29"/>
      <c r="H2" s="29"/>
      <c r="I2" s="29"/>
      <c r="J2" s="29"/>
      <c r="K2" s="29"/>
      <c r="L2" s="29"/>
      <c r="M2" s="29"/>
      <c r="N2" s="29"/>
    </row>
    <row r="3" spans="1:14" s="31" customFormat="1" ht="15" customHeight="1">
      <c r="A3" s="685" t="s">
        <v>23</v>
      </c>
      <c r="B3" s="685"/>
      <c r="C3" s="685"/>
      <c r="D3" s="685"/>
      <c r="E3" s="685"/>
      <c r="F3" s="685"/>
      <c r="G3" s="348"/>
      <c r="H3" s="348"/>
      <c r="I3" s="348"/>
      <c r="J3" s="348"/>
      <c r="K3" s="348"/>
      <c r="L3" s="348"/>
      <c r="M3" s="348"/>
      <c r="N3" s="348"/>
    </row>
    <row r="4" spans="1:14">
      <c r="B4" s="185"/>
      <c r="C4" s="185"/>
      <c r="D4" s="204"/>
      <c r="E4" s="204"/>
      <c r="F4" s="204"/>
      <c r="G4" s="204"/>
      <c r="H4" s="204"/>
      <c r="I4" s="204"/>
      <c r="J4" s="204"/>
      <c r="K4" s="204"/>
      <c r="L4" s="204"/>
    </row>
    <row r="5" spans="1:14">
      <c r="D5" s="302"/>
      <c r="E5" s="302"/>
      <c r="F5" s="302"/>
      <c r="G5" s="302"/>
      <c r="H5" s="302"/>
      <c r="I5" s="302"/>
      <c r="J5" s="302"/>
      <c r="K5" s="302"/>
      <c r="L5" s="302">
        <v>229</v>
      </c>
      <c r="M5" s="18"/>
    </row>
    <row r="6" spans="1:14" s="378" customFormat="1" ht="12.75" thickBot="1">
      <c r="B6" s="376"/>
      <c r="C6" s="376"/>
      <c r="D6" s="686" t="s">
        <v>306</v>
      </c>
      <c r="E6" s="686"/>
      <c r="F6" s="686"/>
      <c r="G6" s="377"/>
      <c r="H6" s="377"/>
      <c r="I6" s="377"/>
      <c r="J6" s="377"/>
      <c r="K6" s="377"/>
      <c r="L6" s="377">
        <v>95</v>
      </c>
    </row>
    <row r="7" spans="1:14" s="378" customFormat="1">
      <c r="B7" s="376"/>
      <c r="C7" s="376"/>
      <c r="D7" s="377" t="s">
        <v>203</v>
      </c>
      <c r="E7" s="377"/>
      <c r="F7" s="377" t="s">
        <v>204</v>
      </c>
      <c r="G7" s="377"/>
      <c r="H7" s="377"/>
      <c r="I7" s="377"/>
      <c r="L7" s="377">
        <v>1416</v>
      </c>
    </row>
    <row r="8" spans="1:14" s="378" customFormat="1" ht="12.75" thickBot="1">
      <c r="B8" s="376"/>
      <c r="C8" s="376"/>
      <c r="D8" s="379">
        <v>42825</v>
      </c>
      <c r="E8" s="377"/>
      <c r="F8" s="379">
        <v>43100</v>
      </c>
      <c r="G8" s="377"/>
      <c r="H8" s="377"/>
      <c r="I8" s="377"/>
      <c r="L8" s="377"/>
    </row>
    <row r="9" spans="1:14">
      <c r="D9" s="483"/>
      <c r="E9" s="483"/>
      <c r="F9" s="483"/>
      <c r="G9" s="216"/>
      <c r="H9" s="216"/>
      <c r="I9" s="216"/>
      <c r="L9" s="216">
        <v>0</v>
      </c>
    </row>
    <row r="10" spans="1:14" ht="13.5">
      <c r="A10" s="29" t="s">
        <v>238</v>
      </c>
      <c r="C10" s="29"/>
      <c r="D10" s="501">
        <v>1550</v>
      </c>
      <c r="E10" s="501"/>
      <c r="F10" s="501">
        <v>6000</v>
      </c>
      <c r="G10" s="216"/>
      <c r="H10" s="216"/>
      <c r="I10" s="216"/>
      <c r="L10" s="216">
        <v>39</v>
      </c>
    </row>
    <row r="11" spans="1:14" ht="13.5">
      <c r="A11" s="29" t="s">
        <v>228</v>
      </c>
      <c r="C11" s="29"/>
      <c r="D11" s="471">
        <v>-500</v>
      </c>
      <c r="E11" s="471"/>
      <c r="F11" s="471">
        <v>300</v>
      </c>
      <c r="G11" s="216"/>
      <c r="H11" s="216"/>
      <c r="I11" s="216"/>
      <c r="L11" s="216">
        <v>0</v>
      </c>
    </row>
    <row r="12" spans="1:14">
      <c r="D12" s="216"/>
      <c r="E12" s="216"/>
      <c r="F12" s="216"/>
      <c r="G12" s="216"/>
      <c r="H12" s="216"/>
      <c r="I12" s="216"/>
      <c r="L12" s="216">
        <v>0</v>
      </c>
    </row>
    <row r="13" spans="1:14">
      <c r="D13" s="264"/>
      <c r="E13" s="264"/>
      <c r="F13" s="264"/>
      <c r="G13" s="264"/>
      <c r="H13" s="264"/>
      <c r="I13" s="264"/>
    </row>
    <row r="14" spans="1:14">
      <c r="A14" s="29" t="s">
        <v>201</v>
      </c>
      <c r="C14" s="29"/>
      <c r="D14" s="380">
        <v>0.25</v>
      </c>
      <c r="E14" s="380"/>
      <c r="F14" s="380">
        <v>0.72</v>
      </c>
      <c r="G14" s="264"/>
      <c r="H14" s="264"/>
      <c r="I14" s="264"/>
    </row>
    <row r="15" spans="1:14">
      <c r="A15" s="5" t="s">
        <v>251</v>
      </c>
      <c r="D15" s="264"/>
      <c r="E15" s="264"/>
      <c r="F15" s="264"/>
      <c r="G15" s="264"/>
      <c r="H15" s="264"/>
      <c r="I15" s="264"/>
    </row>
    <row r="16" spans="1:14" ht="13.5">
      <c r="B16" s="383" t="s">
        <v>229</v>
      </c>
      <c r="D16" s="381">
        <v>0.06</v>
      </c>
      <c r="E16" s="381"/>
      <c r="F16" s="381">
        <v>0.25</v>
      </c>
      <c r="G16" s="264"/>
      <c r="H16" s="264"/>
      <c r="I16" s="264"/>
    </row>
    <row r="17" spans="1:9" ht="13.5">
      <c r="B17" s="383" t="s">
        <v>230</v>
      </c>
      <c r="D17" s="381">
        <v>0.24</v>
      </c>
      <c r="E17" s="381"/>
      <c r="F17" s="381">
        <v>0.99</v>
      </c>
      <c r="G17" s="264"/>
      <c r="H17" s="264"/>
      <c r="I17" s="264"/>
    </row>
    <row r="18" spans="1:9" ht="13.5">
      <c r="B18" s="383" t="s">
        <v>231</v>
      </c>
      <c r="D18" s="381">
        <v>0.02</v>
      </c>
      <c r="E18" s="381"/>
      <c r="F18" s="381">
        <v>0.03</v>
      </c>
      <c r="G18" s="264"/>
      <c r="H18" s="264"/>
      <c r="I18" s="264"/>
    </row>
    <row r="19" spans="1:9" ht="13.5">
      <c r="B19" s="383" t="s">
        <v>316</v>
      </c>
      <c r="D19" s="381">
        <v>0.02</v>
      </c>
      <c r="E19" s="381"/>
      <c r="F19" s="381">
        <v>0.05</v>
      </c>
      <c r="G19" s="264"/>
      <c r="H19" s="264"/>
      <c r="I19" s="264"/>
    </row>
    <row r="20" spans="1:9" ht="13.5">
      <c r="B20" s="383" t="s">
        <v>317</v>
      </c>
      <c r="D20" s="381">
        <v>0.02</v>
      </c>
      <c r="E20" s="381"/>
      <c r="F20" s="381">
        <v>0.02</v>
      </c>
      <c r="G20" s="264"/>
      <c r="H20" s="264"/>
      <c r="I20" s="264"/>
    </row>
    <row r="21" spans="1:9" ht="13.5">
      <c r="B21" s="383" t="s">
        <v>318</v>
      </c>
      <c r="D21" s="382">
        <v>-0.1</v>
      </c>
      <c r="E21" s="381"/>
      <c r="F21" s="382">
        <v>-0.35</v>
      </c>
      <c r="G21" s="264"/>
      <c r="H21" s="264"/>
      <c r="I21" s="264"/>
    </row>
    <row r="22" spans="1:9" ht="12.75" thickBot="1">
      <c r="A22" s="29" t="s">
        <v>202</v>
      </c>
      <c r="C22" s="29"/>
      <c r="D22" s="484">
        <v>0.51</v>
      </c>
      <c r="E22" s="380"/>
      <c r="F22" s="484">
        <v>1.7</v>
      </c>
      <c r="G22" s="264"/>
      <c r="H22" s="264"/>
      <c r="I22" s="264"/>
    </row>
    <row r="23" spans="1:9" ht="12.75" thickTop="1">
      <c r="A23" s="383"/>
      <c r="C23" s="29"/>
      <c r="D23" s="380"/>
      <c r="E23" s="380"/>
      <c r="F23" s="380"/>
      <c r="G23" s="264"/>
      <c r="H23" s="264"/>
      <c r="I23" s="264"/>
    </row>
    <row r="24" spans="1:9" ht="29.25" customHeight="1">
      <c r="A24" s="683" t="s">
        <v>320</v>
      </c>
      <c r="B24" s="683"/>
      <c r="C24" s="29"/>
      <c r="D24" s="380">
        <v>-0.33</v>
      </c>
      <c r="E24" s="380"/>
      <c r="F24" s="380">
        <v>0.15</v>
      </c>
      <c r="G24" s="264"/>
      <c r="H24" s="264"/>
      <c r="I24" s="264"/>
    </row>
    <row r="25" spans="1:9">
      <c r="A25" s="472"/>
      <c r="B25" s="472"/>
      <c r="C25" s="29"/>
      <c r="D25" s="380"/>
      <c r="E25" s="380"/>
      <c r="F25" s="380"/>
      <c r="G25" s="264"/>
      <c r="H25" s="264"/>
      <c r="I25" s="264"/>
    </row>
    <row r="26" spans="1:9">
      <c r="D26" s="264"/>
      <c r="E26" s="264"/>
      <c r="F26" s="264"/>
      <c r="G26" s="264"/>
      <c r="H26" s="264"/>
      <c r="I26" s="264"/>
    </row>
    <row r="27" spans="1:9" ht="13.5">
      <c r="A27" s="384">
        <v>1</v>
      </c>
      <c r="B27" s="5" t="s">
        <v>205</v>
      </c>
    </row>
    <row r="28" spans="1:9" ht="13.5">
      <c r="A28" s="384">
        <v>2</v>
      </c>
      <c r="B28" s="5" t="s">
        <v>239</v>
      </c>
    </row>
    <row r="29" spans="1:9" ht="13.5">
      <c r="A29" s="384">
        <v>3</v>
      </c>
      <c r="B29" s="5" t="s">
        <v>206</v>
      </c>
      <c r="D29" s="385"/>
      <c r="E29" s="385"/>
      <c r="F29" s="385"/>
    </row>
    <row r="30" spans="1:9" ht="13.5">
      <c r="A30" s="384">
        <v>4</v>
      </c>
      <c r="B30" s="5" t="s">
        <v>207</v>
      </c>
    </row>
    <row r="31" spans="1:9" ht="13.5">
      <c r="A31" s="502">
        <v>5</v>
      </c>
      <c r="B31" s="682" t="s">
        <v>287</v>
      </c>
      <c r="C31" s="682"/>
      <c r="D31" s="682"/>
      <c r="E31" s="682"/>
      <c r="F31" s="682"/>
    </row>
    <row r="32" spans="1:9" ht="13.5">
      <c r="A32" s="502">
        <v>6</v>
      </c>
      <c r="B32" s="682" t="s">
        <v>323</v>
      </c>
      <c r="C32" s="682"/>
      <c r="D32" s="682"/>
      <c r="E32" s="682"/>
      <c r="F32" s="682"/>
    </row>
    <row r="33" spans="1:6" ht="24" customHeight="1">
      <c r="A33" s="502">
        <v>7</v>
      </c>
      <c r="B33" s="682" t="s">
        <v>319</v>
      </c>
      <c r="C33" s="682"/>
      <c r="D33" s="682"/>
      <c r="E33" s="682"/>
      <c r="F33" s="682"/>
    </row>
    <row r="34" spans="1:6" ht="41.45" customHeight="1">
      <c r="A34" s="502">
        <v>8</v>
      </c>
      <c r="B34" s="682" t="s">
        <v>324</v>
      </c>
      <c r="C34" s="682"/>
      <c r="D34" s="682"/>
      <c r="E34" s="682"/>
      <c r="F34" s="682"/>
    </row>
    <row r="35" spans="1:6" ht="24" customHeight="1">
      <c r="A35" s="502">
        <v>9</v>
      </c>
      <c r="B35" s="682" t="s">
        <v>248</v>
      </c>
      <c r="C35" s="682"/>
      <c r="D35" s="682"/>
      <c r="E35" s="682"/>
      <c r="F35" s="682"/>
    </row>
    <row r="37" spans="1:6">
      <c r="A37" s="5" t="s">
        <v>321</v>
      </c>
    </row>
    <row r="38" spans="1:6">
      <c r="A38" s="181" t="s">
        <v>322</v>
      </c>
    </row>
  </sheetData>
  <mergeCells count="10">
    <mergeCell ref="B35:F35"/>
    <mergeCell ref="B34:F34"/>
    <mergeCell ref="A24:B24"/>
    <mergeCell ref="A1:F1"/>
    <mergeCell ref="A2:F2"/>
    <mergeCell ref="A3:F3"/>
    <mergeCell ref="D6:F6"/>
    <mergeCell ref="B31:F31"/>
    <mergeCell ref="B32:F32"/>
    <mergeCell ref="B33:F33"/>
  </mergeCells>
  <pageMargins left="0.7" right="0.7" top="0.25" bottom="0.44" header="0.3" footer="0.3"/>
  <pageSetup scale="91" orientation="landscape" r:id="rId1"/>
  <headerFooter>
    <oddFooter>&amp;LActivision Blizzard, Inc.&amp;R&amp;P of &amp; 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V543"/>
  <sheetViews>
    <sheetView showGridLines="0" zoomScaleNormal="100" zoomScaleSheetLayoutView="100" zoomScalePageLayoutView="68" workbookViewId="0">
      <pane xSplit="4" ySplit="7" topLeftCell="E106" activePane="bottomRight" state="frozen"/>
      <selection activeCell="C86" sqref="C86"/>
      <selection pane="topRight" activeCell="C86" sqref="C86"/>
      <selection pane="bottomLeft" activeCell="C86" sqref="C86"/>
      <selection pane="bottomRight" activeCell="C114" sqref="C114"/>
    </sheetView>
  </sheetViews>
  <sheetFormatPr defaultColWidth="8.7109375" defaultRowHeight="12.75"/>
  <cols>
    <col min="1" max="3" width="2.7109375" style="5" customWidth="1"/>
    <col min="4" max="4" width="56.42578125" style="5" customWidth="1"/>
    <col min="5" max="16" width="9.7109375" style="27" customWidth="1"/>
    <col min="17" max="17" width="1.28515625" style="27" customWidth="1"/>
    <col min="18" max="16384" width="8.7109375" style="27"/>
  </cols>
  <sheetData>
    <row r="1" spans="1:21" s="31" customFormat="1" ht="15" customHeight="1" collapsed="1">
      <c r="A1" s="684" t="s">
        <v>33</v>
      </c>
      <c r="B1" s="684"/>
      <c r="C1" s="684"/>
      <c r="D1" s="684"/>
      <c r="E1" s="684"/>
      <c r="F1" s="684"/>
      <c r="G1" s="684"/>
      <c r="H1" s="684"/>
      <c r="I1" s="684"/>
      <c r="J1" s="684"/>
      <c r="K1" s="684"/>
      <c r="L1" s="684"/>
      <c r="M1" s="684"/>
      <c r="N1" s="684"/>
      <c r="O1" s="684"/>
      <c r="P1" s="684"/>
      <c r="Q1" s="684"/>
    </row>
    <row r="2" spans="1:21" s="31" customFormat="1" ht="15" customHeight="1">
      <c r="A2" s="684" t="s">
        <v>24</v>
      </c>
      <c r="B2" s="684"/>
      <c r="C2" s="684"/>
      <c r="D2" s="684"/>
      <c r="E2" s="684"/>
      <c r="F2" s="684"/>
      <c r="G2" s="684"/>
      <c r="H2" s="684"/>
      <c r="I2" s="684"/>
      <c r="J2" s="684"/>
      <c r="K2" s="684"/>
      <c r="L2" s="684"/>
      <c r="M2" s="684"/>
      <c r="N2" s="684"/>
      <c r="O2" s="684"/>
      <c r="P2" s="684"/>
      <c r="Q2" s="684"/>
    </row>
    <row r="3" spans="1:21" s="31" customFormat="1" ht="15" customHeight="1">
      <c r="A3" s="684" t="s">
        <v>23</v>
      </c>
      <c r="B3" s="684"/>
      <c r="C3" s="684"/>
      <c r="D3" s="684"/>
      <c r="E3" s="684"/>
      <c r="F3" s="684"/>
      <c r="G3" s="684"/>
      <c r="H3" s="684"/>
      <c r="I3" s="684"/>
      <c r="J3" s="684"/>
      <c r="K3" s="684"/>
      <c r="L3" s="684"/>
      <c r="M3" s="684"/>
      <c r="N3" s="684"/>
      <c r="O3" s="684"/>
      <c r="P3" s="684"/>
      <c r="Q3" s="684"/>
      <c r="U3" s="30"/>
    </row>
    <row r="5" spans="1:21">
      <c r="A5" s="20" t="s">
        <v>69</v>
      </c>
    </row>
    <row r="6" spans="1:21">
      <c r="E6" s="131" t="s">
        <v>3</v>
      </c>
      <c r="F6" s="131" t="s">
        <v>4</v>
      </c>
      <c r="G6" s="131" t="s">
        <v>5</v>
      </c>
      <c r="H6" s="131" t="s">
        <v>6</v>
      </c>
      <c r="I6" s="131" t="s">
        <v>3</v>
      </c>
      <c r="J6" s="131" t="s">
        <v>4</v>
      </c>
      <c r="K6" s="131" t="s">
        <v>5</v>
      </c>
      <c r="L6" s="131" t="s">
        <v>6</v>
      </c>
      <c r="M6" s="131" t="s">
        <v>3</v>
      </c>
      <c r="N6" s="131" t="s">
        <v>4</v>
      </c>
      <c r="O6" s="131" t="s">
        <v>5</v>
      </c>
      <c r="P6" s="131" t="s">
        <v>6</v>
      </c>
      <c r="Q6" s="328"/>
      <c r="R6" s="131"/>
    </row>
    <row r="7" spans="1:21">
      <c r="A7" s="39"/>
      <c r="B7" s="39"/>
      <c r="C7" s="39"/>
      <c r="D7" s="39"/>
      <c r="E7" s="132" t="s">
        <v>126</v>
      </c>
      <c r="F7" s="132" t="s">
        <v>126</v>
      </c>
      <c r="G7" s="132" t="s">
        <v>126</v>
      </c>
      <c r="H7" s="132" t="s">
        <v>126</v>
      </c>
      <c r="I7" s="132" t="s">
        <v>136</v>
      </c>
      <c r="J7" s="132" t="s">
        <v>136</v>
      </c>
      <c r="K7" s="132" t="s">
        <v>136</v>
      </c>
      <c r="L7" s="132" t="s">
        <v>136</v>
      </c>
      <c r="M7" s="132" t="s">
        <v>149</v>
      </c>
      <c r="N7" s="132" t="s">
        <v>149</v>
      </c>
      <c r="O7" s="132" t="s">
        <v>149</v>
      </c>
      <c r="P7" s="132" t="s">
        <v>149</v>
      </c>
      <c r="Q7" s="327"/>
      <c r="R7" s="132"/>
    </row>
    <row r="8" spans="1:21" ht="5.25" customHeight="1">
      <c r="A8" s="6"/>
      <c r="B8" s="6"/>
      <c r="C8" s="6"/>
      <c r="D8" s="6"/>
      <c r="E8" s="129"/>
      <c r="F8" s="129"/>
      <c r="G8" s="129"/>
      <c r="H8" s="129"/>
      <c r="I8" s="129"/>
      <c r="J8" s="129"/>
      <c r="K8" s="129"/>
      <c r="L8" s="129"/>
      <c r="M8" s="129"/>
      <c r="N8" s="129"/>
      <c r="O8" s="129"/>
      <c r="P8" s="129"/>
    </row>
    <row r="9" spans="1:21">
      <c r="A9" s="8"/>
      <c r="B9" s="1" t="s">
        <v>92</v>
      </c>
      <c r="C9" s="9"/>
      <c r="D9" s="8"/>
      <c r="E9" s="133">
        <v>1111</v>
      </c>
      <c r="F9" s="133">
        <v>970</v>
      </c>
      <c r="G9" s="133">
        <v>753</v>
      </c>
      <c r="H9" s="133">
        <v>1575</v>
      </c>
      <c r="I9" s="133">
        <v>1278</v>
      </c>
      <c r="J9" s="133">
        <v>1044</v>
      </c>
      <c r="K9" s="133">
        <v>990</v>
      </c>
      <c r="L9" s="133">
        <v>1353</v>
      </c>
      <c r="M9" s="133">
        <v>1455</v>
      </c>
      <c r="N9" s="310">
        <v>1570</v>
      </c>
      <c r="O9" s="486">
        <v>1568</v>
      </c>
      <c r="P9" s="486">
        <v>2014</v>
      </c>
      <c r="S9" s="257"/>
      <c r="T9" s="257"/>
    </row>
    <row r="10" spans="1:21">
      <c r="A10" s="8"/>
      <c r="B10" s="1" t="s">
        <v>91</v>
      </c>
      <c r="C10" s="9"/>
      <c r="D10" s="8"/>
      <c r="E10" s="133"/>
      <c r="F10" s="133"/>
      <c r="G10" s="133"/>
      <c r="H10" s="133"/>
      <c r="I10" s="133"/>
      <c r="J10" s="133"/>
      <c r="K10" s="133"/>
      <c r="L10" s="133"/>
      <c r="M10" s="133"/>
      <c r="N10" s="310"/>
      <c r="O10" s="486"/>
      <c r="P10" s="486"/>
    </row>
    <row r="11" spans="1:21">
      <c r="A11" s="8"/>
      <c r="B11" s="1"/>
      <c r="C11" s="1" t="s">
        <v>182</v>
      </c>
      <c r="D11" s="8"/>
      <c r="E11" s="310"/>
      <c r="F11" s="310"/>
      <c r="G11" s="310"/>
      <c r="H11" s="310"/>
      <c r="I11" s="310"/>
      <c r="J11" s="310"/>
      <c r="K11" s="310"/>
      <c r="L11" s="310"/>
      <c r="M11" s="310"/>
      <c r="N11" s="310"/>
      <c r="O11" s="486"/>
      <c r="P11" s="486"/>
    </row>
    <row r="12" spans="1:21" s="43" customFormat="1">
      <c r="A12" s="10"/>
      <c r="C12" s="342" t="s">
        <v>184</v>
      </c>
      <c r="D12" s="10"/>
      <c r="E12" s="134">
        <v>223</v>
      </c>
      <c r="F12" s="134">
        <v>184</v>
      </c>
      <c r="G12" s="134">
        <v>150</v>
      </c>
      <c r="H12" s="134">
        <v>425</v>
      </c>
      <c r="I12" s="134">
        <v>202</v>
      </c>
      <c r="J12" s="134">
        <v>147</v>
      </c>
      <c r="K12" s="134">
        <v>179</v>
      </c>
      <c r="L12" s="134">
        <v>343</v>
      </c>
      <c r="M12" s="134">
        <v>169</v>
      </c>
      <c r="N12" s="134">
        <v>149</v>
      </c>
      <c r="O12" s="487">
        <v>111</v>
      </c>
      <c r="P12" s="487">
        <v>313</v>
      </c>
    </row>
    <row r="13" spans="1:21" s="43" customFormat="1">
      <c r="A13" s="10"/>
      <c r="C13" s="342" t="s">
        <v>185</v>
      </c>
      <c r="D13" s="10"/>
      <c r="E13" s="134">
        <v>54</v>
      </c>
      <c r="F13" s="134">
        <v>49</v>
      </c>
      <c r="G13" s="134">
        <v>33</v>
      </c>
      <c r="H13" s="134">
        <v>129</v>
      </c>
      <c r="I13" s="134">
        <v>141</v>
      </c>
      <c r="J13" s="134">
        <v>70</v>
      </c>
      <c r="K13" s="134">
        <v>62</v>
      </c>
      <c r="L13" s="134">
        <v>98</v>
      </c>
      <c r="M13" s="134">
        <v>128</v>
      </c>
      <c r="N13" s="134">
        <v>80</v>
      </c>
      <c r="O13" s="487">
        <v>42</v>
      </c>
      <c r="P13" s="487">
        <v>80</v>
      </c>
    </row>
    <row r="14" spans="1:21" s="43" customFormat="1">
      <c r="A14" s="10"/>
      <c r="C14" s="1" t="s">
        <v>183</v>
      </c>
      <c r="D14" s="10"/>
      <c r="E14" s="134"/>
      <c r="F14" s="134"/>
      <c r="G14" s="134"/>
      <c r="H14" s="134"/>
      <c r="I14" s="134"/>
      <c r="J14" s="134"/>
      <c r="K14" s="134"/>
      <c r="L14" s="134"/>
      <c r="M14" s="134"/>
      <c r="N14" s="134"/>
      <c r="O14" s="487"/>
      <c r="P14" s="487"/>
    </row>
    <row r="15" spans="1:21" s="43" customFormat="1">
      <c r="A15" s="10"/>
      <c r="C15" s="342" t="s">
        <v>186</v>
      </c>
      <c r="D15" s="10"/>
      <c r="E15" s="134">
        <v>60</v>
      </c>
      <c r="F15" s="134">
        <v>60</v>
      </c>
      <c r="G15" s="134">
        <v>62</v>
      </c>
      <c r="H15" s="134">
        <v>68</v>
      </c>
      <c r="I15" s="134">
        <v>59</v>
      </c>
      <c r="J15" s="134">
        <v>61</v>
      </c>
      <c r="K15" s="134">
        <v>71</v>
      </c>
      <c r="L15" s="134">
        <v>82</v>
      </c>
      <c r="M15" s="134">
        <v>142</v>
      </c>
      <c r="N15" s="134">
        <v>241</v>
      </c>
      <c r="O15" s="487">
        <v>237</v>
      </c>
      <c r="P15" s="487">
        <v>230</v>
      </c>
    </row>
    <row r="16" spans="1:21" s="43" customFormat="1">
      <c r="A16" s="10"/>
      <c r="C16" s="342" t="s">
        <v>185</v>
      </c>
      <c r="D16" s="10"/>
      <c r="E16" s="134">
        <v>5</v>
      </c>
      <c r="F16" s="134">
        <v>7</v>
      </c>
      <c r="G16" s="134">
        <v>8</v>
      </c>
      <c r="H16" s="134">
        <v>9</v>
      </c>
      <c r="I16" s="134">
        <v>11</v>
      </c>
      <c r="J16" s="134">
        <v>19</v>
      </c>
      <c r="K16" s="134">
        <v>25</v>
      </c>
      <c r="L16" s="134">
        <v>15</v>
      </c>
      <c r="M16" s="134">
        <v>52</v>
      </c>
      <c r="N16" s="134">
        <v>128</v>
      </c>
      <c r="O16" s="487">
        <v>139</v>
      </c>
      <c r="P16" s="487">
        <v>153</v>
      </c>
    </row>
    <row r="17" spans="1:19">
      <c r="A17" s="10"/>
      <c r="B17" s="10"/>
      <c r="C17" s="6" t="s">
        <v>34</v>
      </c>
      <c r="D17" s="10"/>
      <c r="E17" s="135">
        <v>143</v>
      </c>
      <c r="F17" s="135">
        <v>112</v>
      </c>
      <c r="G17" s="135">
        <v>131</v>
      </c>
      <c r="H17" s="135">
        <v>184</v>
      </c>
      <c r="I17" s="135">
        <v>145</v>
      </c>
      <c r="J17" s="135">
        <v>149</v>
      </c>
      <c r="K17" s="135">
        <v>159</v>
      </c>
      <c r="L17" s="135">
        <v>193</v>
      </c>
      <c r="M17" s="135">
        <v>175</v>
      </c>
      <c r="N17" s="135">
        <v>249</v>
      </c>
      <c r="O17" s="491">
        <v>249</v>
      </c>
      <c r="P17" s="491">
        <v>285</v>
      </c>
    </row>
    <row r="18" spans="1:19">
      <c r="A18" s="10"/>
      <c r="B18" s="10"/>
      <c r="C18" s="6" t="s">
        <v>35</v>
      </c>
      <c r="D18" s="10"/>
      <c r="E18" s="135">
        <v>104</v>
      </c>
      <c r="F18" s="135">
        <v>141</v>
      </c>
      <c r="G18" s="135">
        <v>221</v>
      </c>
      <c r="H18" s="135">
        <v>247</v>
      </c>
      <c r="I18" s="135">
        <v>92</v>
      </c>
      <c r="J18" s="135">
        <v>164</v>
      </c>
      <c r="K18" s="135">
        <v>189</v>
      </c>
      <c r="L18" s="135">
        <v>289</v>
      </c>
      <c r="M18" s="135">
        <v>168</v>
      </c>
      <c r="N18" s="135">
        <v>322</v>
      </c>
      <c r="O18" s="491">
        <v>340</v>
      </c>
      <c r="P18" s="491">
        <v>380</v>
      </c>
    </row>
    <row r="19" spans="1:19" ht="15">
      <c r="A19" s="10"/>
      <c r="B19" s="10"/>
      <c r="C19" s="6" t="s">
        <v>36</v>
      </c>
      <c r="D19" s="10"/>
      <c r="E19" s="136">
        <v>95</v>
      </c>
      <c r="F19" s="136">
        <v>107</v>
      </c>
      <c r="G19" s="136">
        <v>140</v>
      </c>
      <c r="H19" s="136">
        <v>75</v>
      </c>
      <c r="I19" s="136">
        <v>86</v>
      </c>
      <c r="J19" s="136">
        <v>102</v>
      </c>
      <c r="K19" s="136">
        <v>109</v>
      </c>
      <c r="L19" s="136">
        <v>83</v>
      </c>
      <c r="M19" s="136">
        <v>160</v>
      </c>
      <c r="N19" s="136">
        <v>169</v>
      </c>
      <c r="O19" s="492">
        <v>156</v>
      </c>
      <c r="P19" s="492">
        <v>148</v>
      </c>
    </row>
    <row r="20" spans="1:19" ht="15">
      <c r="A20" s="10"/>
      <c r="B20" s="10"/>
      <c r="C20" s="10"/>
      <c r="D20" s="10" t="s">
        <v>90</v>
      </c>
      <c r="E20" s="136">
        <f t="shared" ref="E20:M20" si="0">SUM(E12:E19)</f>
        <v>684</v>
      </c>
      <c r="F20" s="136">
        <f t="shared" si="0"/>
        <v>660</v>
      </c>
      <c r="G20" s="136">
        <f t="shared" si="0"/>
        <v>745</v>
      </c>
      <c r="H20" s="136">
        <f t="shared" si="0"/>
        <v>1137</v>
      </c>
      <c r="I20" s="136">
        <f t="shared" si="0"/>
        <v>736</v>
      </c>
      <c r="J20" s="136">
        <f t="shared" si="0"/>
        <v>712</v>
      </c>
      <c r="K20" s="136">
        <f t="shared" si="0"/>
        <v>794</v>
      </c>
      <c r="L20" s="136">
        <f t="shared" si="0"/>
        <v>1103</v>
      </c>
      <c r="M20" s="136">
        <f t="shared" si="0"/>
        <v>994</v>
      </c>
      <c r="N20" s="136">
        <f t="shared" ref="N20" si="1">SUM(N12:N19)</f>
        <v>1338</v>
      </c>
      <c r="O20" s="492">
        <f>SUM(O12:O19)</f>
        <v>1274</v>
      </c>
      <c r="P20" s="492">
        <f>SUM(P12:P19)</f>
        <v>1589</v>
      </c>
    </row>
    <row r="21" spans="1:19">
      <c r="A21" s="11"/>
      <c r="B21" s="25" t="s">
        <v>1</v>
      </c>
      <c r="C21" s="3"/>
      <c r="D21" s="11"/>
      <c r="E21" s="137">
        <f t="shared" ref="E21:M21" si="2">+E9-E20</f>
        <v>427</v>
      </c>
      <c r="F21" s="137">
        <f t="shared" si="2"/>
        <v>310</v>
      </c>
      <c r="G21" s="137">
        <f t="shared" si="2"/>
        <v>8</v>
      </c>
      <c r="H21" s="137">
        <f t="shared" si="2"/>
        <v>438</v>
      </c>
      <c r="I21" s="137">
        <f t="shared" si="2"/>
        <v>542</v>
      </c>
      <c r="J21" s="137">
        <f t="shared" si="2"/>
        <v>332</v>
      </c>
      <c r="K21" s="137">
        <f t="shared" si="2"/>
        <v>196</v>
      </c>
      <c r="L21" s="137">
        <f t="shared" si="2"/>
        <v>250</v>
      </c>
      <c r="M21" s="137">
        <f t="shared" si="2"/>
        <v>461</v>
      </c>
      <c r="N21" s="137">
        <f>+N9-N20</f>
        <v>232</v>
      </c>
      <c r="O21" s="493">
        <f>+O9-O20</f>
        <v>294</v>
      </c>
      <c r="P21" s="493">
        <f>+P9-P20</f>
        <v>425</v>
      </c>
    </row>
    <row r="22" spans="1:19">
      <c r="A22" s="12"/>
      <c r="B22" s="249" t="s">
        <v>161</v>
      </c>
      <c r="C22" s="250"/>
      <c r="D22" s="250"/>
      <c r="E22" s="491">
        <v>51</v>
      </c>
      <c r="F22" s="491">
        <v>50</v>
      </c>
      <c r="G22" s="491">
        <v>51</v>
      </c>
      <c r="H22" s="491">
        <v>50</v>
      </c>
      <c r="I22" s="491">
        <v>50</v>
      </c>
      <c r="J22" s="491">
        <v>50</v>
      </c>
      <c r="K22" s="491">
        <v>51</v>
      </c>
      <c r="L22" s="491">
        <v>49</v>
      </c>
      <c r="M22" s="491">
        <v>52</v>
      </c>
      <c r="N22" s="491">
        <v>65</v>
      </c>
      <c r="O22" s="491">
        <v>53</v>
      </c>
      <c r="P22" s="491">
        <v>43</v>
      </c>
    </row>
    <row r="23" spans="1:19" ht="15">
      <c r="A23" s="12"/>
      <c r="B23" s="249" t="s">
        <v>297</v>
      </c>
      <c r="C23" s="250"/>
      <c r="D23" s="250"/>
      <c r="E23" s="492">
        <v>0</v>
      </c>
      <c r="F23" s="492">
        <v>0</v>
      </c>
      <c r="G23" s="492">
        <v>0</v>
      </c>
      <c r="H23" s="492">
        <v>0</v>
      </c>
      <c r="I23" s="492">
        <v>0</v>
      </c>
      <c r="J23" s="492">
        <v>0</v>
      </c>
      <c r="K23" s="492">
        <v>0</v>
      </c>
      <c r="L23" s="492">
        <v>0</v>
      </c>
      <c r="M23" s="492">
        <v>0</v>
      </c>
      <c r="N23" s="492">
        <v>0</v>
      </c>
      <c r="O23" s="492">
        <v>10</v>
      </c>
      <c r="P23" s="492">
        <v>82</v>
      </c>
    </row>
    <row r="24" spans="1:19">
      <c r="A24" s="12"/>
      <c r="B24" s="22" t="s">
        <v>133</v>
      </c>
      <c r="C24" s="4"/>
      <c r="D24" s="12"/>
      <c r="E24" s="135">
        <f>E21-E22-E23</f>
        <v>376</v>
      </c>
      <c r="F24" s="491">
        <f t="shared" ref="F24:P24" si="3">F21-F22-F23</f>
        <v>260</v>
      </c>
      <c r="G24" s="491">
        <f t="shared" si="3"/>
        <v>-43</v>
      </c>
      <c r="H24" s="491">
        <f t="shared" si="3"/>
        <v>388</v>
      </c>
      <c r="I24" s="491">
        <f t="shared" si="3"/>
        <v>492</v>
      </c>
      <c r="J24" s="491">
        <f t="shared" si="3"/>
        <v>282</v>
      </c>
      <c r="K24" s="491">
        <f t="shared" si="3"/>
        <v>145</v>
      </c>
      <c r="L24" s="491">
        <f t="shared" si="3"/>
        <v>201</v>
      </c>
      <c r="M24" s="491">
        <f t="shared" si="3"/>
        <v>409</v>
      </c>
      <c r="N24" s="491">
        <f t="shared" si="3"/>
        <v>167</v>
      </c>
      <c r="O24" s="491">
        <f t="shared" si="3"/>
        <v>231</v>
      </c>
      <c r="P24" s="491">
        <f t="shared" si="3"/>
        <v>300</v>
      </c>
    </row>
    <row r="25" spans="1:19" ht="15.75">
      <c r="A25" s="12"/>
      <c r="B25" s="2" t="s">
        <v>258</v>
      </c>
      <c r="C25" s="4"/>
      <c r="D25" s="12"/>
      <c r="E25" s="136">
        <v>83</v>
      </c>
      <c r="F25" s="136">
        <v>56</v>
      </c>
      <c r="G25" s="136">
        <v>-20</v>
      </c>
      <c r="H25" s="136">
        <v>27</v>
      </c>
      <c r="I25" s="136">
        <v>98</v>
      </c>
      <c r="J25" s="136">
        <v>70</v>
      </c>
      <c r="K25" s="136">
        <v>18</v>
      </c>
      <c r="L25" s="136">
        <v>42</v>
      </c>
      <c r="M25" s="492">
        <f>73-27</f>
        <v>46</v>
      </c>
      <c r="N25" s="492">
        <f>40-24</f>
        <v>16</v>
      </c>
      <c r="O25" s="492">
        <v>32</v>
      </c>
      <c r="P25" s="492">
        <v>46</v>
      </c>
    </row>
    <row r="26" spans="1:19" ht="15">
      <c r="A26" s="9"/>
      <c r="B26" s="25" t="s">
        <v>261</v>
      </c>
      <c r="C26" s="9"/>
      <c r="D26" s="9"/>
      <c r="E26" s="138">
        <f t="shared" ref="E26" si="4">E24-E25</f>
        <v>293</v>
      </c>
      <c r="F26" s="138">
        <f t="shared" ref="F26:G26" si="5">F24-F25</f>
        <v>204</v>
      </c>
      <c r="G26" s="138">
        <f t="shared" si="5"/>
        <v>-23</v>
      </c>
      <c r="H26" s="138">
        <f t="shared" ref="H26:I26" si="6">H24-H25</f>
        <v>361</v>
      </c>
      <c r="I26" s="138">
        <f t="shared" si="6"/>
        <v>394</v>
      </c>
      <c r="J26" s="138">
        <f t="shared" ref="J26" si="7">J24-J25</f>
        <v>212</v>
      </c>
      <c r="K26" s="138">
        <f t="shared" ref="K26:P26" si="8">K24-K25</f>
        <v>127</v>
      </c>
      <c r="L26" s="138">
        <f t="shared" si="8"/>
        <v>159</v>
      </c>
      <c r="M26" s="408">
        <f t="shared" si="8"/>
        <v>363</v>
      </c>
      <c r="N26" s="408">
        <f t="shared" si="8"/>
        <v>151</v>
      </c>
      <c r="O26" s="408">
        <f t="shared" si="8"/>
        <v>199</v>
      </c>
      <c r="P26" s="408">
        <f t="shared" si="8"/>
        <v>254</v>
      </c>
    </row>
    <row r="27" spans="1:19" ht="38.25" customHeight="1">
      <c r="A27" s="10"/>
      <c r="B27" s="689" t="s">
        <v>176</v>
      </c>
      <c r="C27" s="689"/>
      <c r="D27" s="689"/>
      <c r="E27" s="206">
        <v>285</v>
      </c>
      <c r="F27" s="206">
        <v>200</v>
      </c>
      <c r="G27" s="206">
        <v>-23</v>
      </c>
      <c r="H27" s="206">
        <v>355</v>
      </c>
      <c r="I27" s="206">
        <v>387</v>
      </c>
      <c r="J27" s="206">
        <v>210</v>
      </c>
      <c r="K27" s="206">
        <v>125</v>
      </c>
      <c r="L27" s="206">
        <v>158</v>
      </c>
      <c r="M27" s="490">
        <v>360</v>
      </c>
      <c r="N27" s="490">
        <v>150</v>
      </c>
      <c r="O27" s="490">
        <v>198</v>
      </c>
      <c r="P27" s="490">
        <v>253</v>
      </c>
      <c r="Q27" s="207"/>
      <c r="R27" s="256"/>
    </row>
    <row r="28" spans="1:19" ht="24" customHeight="1">
      <c r="A28" s="9"/>
      <c r="B28" s="25"/>
      <c r="C28" s="9"/>
      <c r="D28" s="9"/>
      <c r="E28" s="343"/>
      <c r="F28" s="343"/>
      <c r="G28" s="343"/>
      <c r="H28" s="343"/>
      <c r="I28" s="343"/>
      <c r="J28" s="343"/>
      <c r="K28" s="343"/>
      <c r="L28" s="343"/>
      <c r="M28" s="343"/>
      <c r="N28" s="489"/>
      <c r="O28" s="489"/>
      <c r="P28" s="489"/>
    </row>
    <row r="29" spans="1:19" ht="13.5">
      <c r="A29" s="32"/>
      <c r="B29" s="29" t="s">
        <v>260</v>
      </c>
      <c r="C29" s="29"/>
      <c r="D29" s="29"/>
      <c r="E29" s="139"/>
      <c r="F29" s="139"/>
      <c r="G29" s="139"/>
      <c r="H29" s="139"/>
      <c r="I29" s="139"/>
      <c r="J29" s="139"/>
      <c r="K29" s="139"/>
      <c r="L29" s="139"/>
      <c r="M29" s="488"/>
      <c r="N29" s="488"/>
      <c r="O29" s="488"/>
      <c r="P29" s="488"/>
    </row>
    <row r="30" spans="1:19">
      <c r="A30" s="32"/>
      <c r="B30" s="29"/>
      <c r="C30" s="28" t="s">
        <v>29</v>
      </c>
      <c r="D30" s="29"/>
      <c r="E30" s="141">
        <v>0.4</v>
      </c>
      <c r="F30" s="141">
        <v>0.28000000000000003</v>
      </c>
      <c r="G30" s="141">
        <v>-0.03</v>
      </c>
      <c r="H30" s="141">
        <v>0.49</v>
      </c>
      <c r="I30" s="141">
        <v>0.54</v>
      </c>
      <c r="J30" s="141">
        <v>0.28999999999999998</v>
      </c>
      <c r="K30" s="141">
        <v>0.17</v>
      </c>
      <c r="L30" s="141">
        <v>0.22</v>
      </c>
      <c r="M30" s="141">
        <v>0.49</v>
      </c>
      <c r="N30" s="141">
        <v>0.2</v>
      </c>
      <c r="O30" s="141">
        <v>0.27</v>
      </c>
      <c r="P30" s="141">
        <v>0.34</v>
      </c>
    </row>
    <row r="31" spans="1:19">
      <c r="A31" s="32"/>
      <c r="B31" s="29"/>
      <c r="C31" s="28" t="s">
        <v>30</v>
      </c>
      <c r="D31" s="29"/>
      <c r="E31" s="141">
        <v>0.4</v>
      </c>
      <c r="F31" s="141">
        <v>0.28000000000000003</v>
      </c>
      <c r="G31" s="141">
        <v>-0.03</v>
      </c>
      <c r="H31" s="141">
        <v>0.49</v>
      </c>
      <c r="I31" s="141">
        <v>0.53</v>
      </c>
      <c r="J31" s="141">
        <v>0.28999999999999998</v>
      </c>
      <c r="K31" s="141">
        <v>0.17</v>
      </c>
      <c r="L31" s="141">
        <v>0.21</v>
      </c>
      <c r="M31" s="141">
        <v>0.48</v>
      </c>
      <c r="N31" s="141">
        <v>0.2</v>
      </c>
      <c r="O31" s="141">
        <v>0.26</v>
      </c>
      <c r="P31" s="141">
        <v>0.33</v>
      </c>
      <c r="S31" s="180"/>
    </row>
    <row r="32" spans="1:19" ht="4.1500000000000004" customHeight="1">
      <c r="A32" s="32"/>
      <c r="B32" s="29"/>
      <c r="C32" s="29"/>
      <c r="D32" s="29"/>
      <c r="E32" s="142"/>
      <c r="F32" s="142"/>
      <c r="G32" s="142"/>
      <c r="H32" s="142"/>
      <c r="I32" s="142"/>
      <c r="J32" s="142"/>
      <c r="K32" s="142"/>
      <c r="L32" s="142"/>
      <c r="M32" s="142"/>
      <c r="N32" s="142"/>
      <c r="O32" s="142"/>
      <c r="P32" s="142"/>
    </row>
    <row r="33" spans="1:19" ht="15">
      <c r="A33" s="32"/>
      <c r="B33" s="5" t="s">
        <v>28</v>
      </c>
      <c r="C33" s="32"/>
      <c r="D33" s="29"/>
      <c r="E33" s="143"/>
      <c r="F33" s="143"/>
      <c r="G33" s="143"/>
      <c r="H33" s="143"/>
      <c r="I33" s="143"/>
      <c r="J33" s="143"/>
      <c r="K33" s="143"/>
      <c r="L33" s="143"/>
      <c r="M33" s="143"/>
      <c r="N33" s="143"/>
      <c r="O33" s="143"/>
      <c r="P33" s="143"/>
      <c r="S33" s="180"/>
    </row>
    <row r="34" spans="1:19">
      <c r="A34" s="32"/>
      <c r="B34" s="29"/>
      <c r="C34" s="18" t="s">
        <v>29</v>
      </c>
      <c r="D34" s="29"/>
      <c r="E34" s="144">
        <v>709</v>
      </c>
      <c r="F34" s="144">
        <v>716</v>
      </c>
      <c r="G34" s="144">
        <v>718</v>
      </c>
      <c r="H34" s="144">
        <v>720</v>
      </c>
      <c r="I34" s="144">
        <v>723</v>
      </c>
      <c r="J34" s="144">
        <v>727</v>
      </c>
      <c r="K34" s="144">
        <v>730</v>
      </c>
      <c r="L34" s="144">
        <v>733</v>
      </c>
      <c r="M34" s="144">
        <v>735</v>
      </c>
      <c r="N34" s="144">
        <v>739</v>
      </c>
      <c r="O34" s="144">
        <v>742</v>
      </c>
      <c r="P34" s="144">
        <v>744</v>
      </c>
      <c r="S34" s="221"/>
    </row>
    <row r="35" spans="1:19" ht="13.5">
      <c r="A35" s="32"/>
      <c r="B35" s="29"/>
      <c r="C35" s="18" t="s">
        <v>259</v>
      </c>
      <c r="D35" s="29"/>
      <c r="E35" s="144">
        <v>720</v>
      </c>
      <c r="F35" s="144">
        <v>725</v>
      </c>
      <c r="G35" s="144">
        <v>718</v>
      </c>
      <c r="H35" s="144">
        <v>729</v>
      </c>
      <c r="I35" s="144">
        <v>731</v>
      </c>
      <c r="J35" s="144">
        <v>735</v>
      </c>
      <c r="K35" s="144">
        <v>739</v>
      </c>
      <c r="L35" s="144">
        <v>744</v>
      </c>
      <c r="M35" s="144">
        <v>749</v>
      </c>
      <c r="N35" s="144">
        <v>753</v>
      </c>
      <c r="O35" s="144">
        <v>756</v>
      </c>
      <c r="P35" s="144">
        <v>757</v>
      </c>
      <c r="S35" s="221"/>
    </row>
    <row r="36" spans="1:19" ht="15">
      <c r="A36" s="32"/>
      <c r="B36" s="29"/>
      <c r="C36" s="18" t="s">
        <v>118</v>
      </c>
      <c r="D36" s="29"/>
      <c r="E36" s="236">
        <v>17</v>
      </c>
      <c r="F36" s="236">
        <v>16</v>
      </c>
      <c r="G36" s="236">
        <v>14</v>
      </c>
      <c r="H36" s="236">
        <v>12</v>
      </c>
      <c r="I36" s="236">
        <v>10</v>
      </c>
      <c r="J36" s="236">
        <v>9</v>
      </c>
      <c r="K36" s="236">
        <v>8</v>
      </c>
      <c r="L36" s="236">
        <v>6</v>
      </c>
      <c r="M36" s="236">
        <v>4</v>
      </c>
      <c r="N36" s="236">
        <v>3</v>
      </c>
      <c r="O36" s="236">
        <v>2</v>
      </c>
      <c r="P36" s="236">
        <v>1</v>
      </c>
      <c r="S36" s="221"/>
    </row>
    <row r="37" spans="1:19">
      <c r="A37" s="32"/>
      <c r="B37" s="29"/>
      <c r="C37" s="18" t="s">
        <v>125</v>
      </c>
      <c r="D37" s="29"/>
      <c r="E37" s="41">
        <f t="shared" ref="E37:F37" si="9">SUM(E35:E36)</f>
        <v>737</v>
      </c>
      <c r="F37" s="41">
        <f t="shared" si="9"/>
        <v>741</v>
      </c>
      <c r="G37" s="41">
        <f t="shared" ref="G37:H37" si="10">SUM(G35:G36)</f>
        <v>732</v>
      </c>
      <c r="H37" s="41">
        <f t="shared" si="10"/>
        <v>741</v>
      </c>
      <c r="I37" s="41">
        <f t="shared" ref="I37:J37" si="11">SUM(I35:I36)</f>
        <v>741</v>
      </c>
      <c r="J37" s="41">
        <f t="shared" si="11"/>
        <v>744</v>
      </c>
      <c r="K37" s="41">
        <f t="shared" ref="K37:L37" si="12">SUM(K35:K36)</f>
        <v>747</v>
      </c>
      <c r="L37" s="41">
        <f t="shared" si="12"/>
        <v>750</v>
      </c>
      <c r="M37" s="41">
        <f>SUM(M35:M36)</f>
        <v>753</v>
      </c>
      <c r="N37" s="41">
        <f>SUM(N35:N36)</f>
        <v>756</v>
      </c>
      <c r="O37" s="420">
        <f>SUM(O35:O36)</f>
        <v>758</v>
      </c>
      <c r="P37" s="420">
        <f>SUM(P35:P36)</f>
        <v>758</v>
      </c>
      <c r="Q37" s="41"/>
      <c r="S37" s="221"/>
    </row>
    <row r="38" spans="1:19">
      <c r="A38" s="32"/>
      <c r="B38" s="29"/>
      <c r="C38" s="18"/>
      <c r="D38" s="29"/>
      <c r="E38" s="41"/>
      <c r="F38" s="41"/>
      <c r="G38" s="41"/>
      <c r="H38" s="41"/>
      <c r="I38" s="41"/>
      <c r="J38" s="41"/>
      <c r="K38" s="41"/>
      <c r="L38" s="41"/>
      <c r="M38" s="41"/>
      <c r="N38" s="41"/>
      <c r="O38" s="420"/>
      <c r="P38" s="420"/>
      <c r="Q38" s="41"/>
      <c r="S38" s="221"/>
    </row>
    <row r="39" spans="1:19">
      <c r="A39" s="32"/>
      <c r="B39" s="29"/>
      <c r="C39" s="18"/>
      <c r="D39" s="29"/>
      <c r="E39" s="222"/>
      <c r="F39" s="222"/>
      <c r="G39" s="222"/>
      <c r="H39" s="222"/>
      <c r="I39" s="222"/>
      <c r="J39" s="222"/>
      <c r="K39" s="222"/>
      <c r="L39" s="222"/>
      <c r="M39" s="222"/>
      <c r="N39" s="222"/>
      <c r="O39" s="222"/>
      <c r="P39" s="222"/>
    </row>
    <row r="40" spans="1:19">
      <c r="A40" s="20" t="s">
        <v>32</v>
      </c>
      <c r="B40" s="29"/>
      <c r="C40" s="18"/>
      <c r="D40" s="29"/>
      <c r="E40" s="145"/>
      <c r="F40" s="145"/>
      <c r="G40" s="145"/>
      <c r="H40" s="145"/>
      <c r="I40" s="145"/>
      <c r="J40" s="145"/>
      <c r="K40" s="145"/>
      <c r="L40" s="145"/>
      <c r="M40" s="145"/>
      <c r="N40" s="145"/>
      <c r="O40" s="145"/>
      <c r="P40" s="145"/>
    </row>
    <row r="41" spans="1:19">
      <c r="A41" s="32"/>
      <c r="B41" s="29"/>
      <c r="C41" s="18"/>
      <c r="D41" s="29"/>
      <c r="E41" s="131" t="str">
        <f t="shared" ref="E41:M41" si="13">E6</f>
        <v>Q1</v>
      </c>
      <c r="F41" s="131" t="str">
        <f t="shared" si="13"/>
        <v>Q2</v>
      </c>
      <c r="G41" s="131" t="str">
        <f t="shared" si="13"/>
        <v>Q3</v>
      </c>
      <c r="H41" s="131" t="str">
        <f t="shared" si="13"/>
        <v>Q4</v>
      </c>
      <c r="I41" s="131" t="str">
        <f t="shared" si="13"/>
        <v>Q1</v>
      </c>
      <c r="J41" s="131" t="str">
        <f t="shared" si="13"/>
        <v>Q2</v>
      </c>
      <c r="K41" s="131" t="str">
        <f t="shared" si="13"/>
        <v>Q3</v>
      </c>
      <c r="L41" s="131" t="str">
        <f t="shared" si="13"/>
        <v>Q4</v>
      </c>
      <c r="M41" s="131" t="str">
        <f t="shared" si="13"/>
        <v>Q1</v>
      </c>
      <c r="N41" s="131" t="str">
        <f t="shared" ref="N41:O41" si="14">N6</f>
        <v>Q2</v>
      </c>
      <c r="O41" s="131" t="str">
        <f t="shared" si="14"/>
        <v>Q3</v>
      </c>
      <c r="P41" s="131" t="str">
        <f t="shared" ref="P41" si="15">P6</f>
        <v>Q4</v>
      </c>
    </row>
    <row r="42" spans="1:19">
      <c r="A42" s="32"/>
      <c r="B42" s="29"/>
      <c r="C42" s="18"/>
      <c r="D42" s="29"/>
      <c r="E42" s="132" t="str">
        <f t="shared" ref="E42:M42" si="16">E7</f>
        <v>CY14</v>
      </c>
      <c r="F42" s="132" t="str">
        <f t="shared" si="16"/>
        <v>CY14</v>
      </c>
      <c r="G42" s="132" t="str">
        <f t="shared" si="16"/>
        <v>CY14</v>
      </c>
      <c r="H42" s="132" t="str">
        <f t="shared" si="16"/>
        <v>CY14</v>
      </c>
      <c r="I42" s="132" t="str">
        <f t="shared" si="16"/>
        <v>CY15</v>
      </c>
      <c r="J42" s="132" t="str">
        <f t="shared" si="16"/>
        <v>CY15</v>
      </c>
      <c r="K42" s="132" t="str">
        <f t="shared" si="16"/>
        <v>CY15</v>
      </c>
      <c r="L42" s="132" t="str">
        <f t="shared" si="16"/>
        <v>CY15</v>
      </c>
      <c r="M42" s="132" t="str">
        <f t="shared" si="16"/>
        <v>CY16</v>
      </c>
      <c r="N42" s="132" t="str">
        <f t="shared" ref="N42:O42" si="17">N7</f>
        <v>CY16</v>
      </c>
      <c r="O42" s="132" t="str">
        <f t="shared" si="17"/>
        <v>CY16</v>
      </c>
      <c r="P42" s="132" t="str">
        <f t="shared" ref="P42" si="18">P7</f>
        <v>CY16</v>
      </c>
    </row>
    <row r="43" spans="1:19" ht="7.5" customHeight="1">
      <c r="A43" s="32"/>
      <c r="B43" s="29"/>
      <c r="C43" s="18"/>
      <c r="D43" s="29"/>
      <c r="E43" s="146"/>
      <c r="F43" s="146"/>
      <c r="G43" s="146"/>
      <c r="H43" s="146"/>
      <c r="I43" s="146"/>
      <c r="J43" s="146"/>
      <c r="K43" s="146"/>
      <c r="L43" s="146"/>
      <c r="M43" s="146"/>
      <c r="N43" s="146"/>
      <c r="O43" s="146"/>
      <c r="P43" s="146"/>
    </row>
    <row r="44" spans="1:19" ht="16.5" customHeight="1">
      <c r="A44" s="32"/>
      <c r="B44" s="1" t="s">
        <v>91</v>
      </c>
      <c r="C44" s="18"/>
      <c r="D44" s="29"/>
      <c r="E44" s="146"/>
      <c r="F44" s="146"/>
      <c r="G44" s="146"/>
      <c r="H44" s="146"/>
      <c r="I44" s="146"/>
      <c r="J44" s="146"/>
      <c r="K44" s="146"/>
      <c r="L44" s="146"/>
      <c r="M44" s="146"/>
      <c r="N44" s="146"/>
      <c r="O44" s="146"/>
      <c r="P44" s="146"/>
    </row>
    <row r="45" spans="1:19" ht="16.5" customHeight="1">
      <c r="A45" s="32"/>
      <c r="B45" s="1"/>
      <c r="C45" s="1" t="s">
        <v>182</v>
      </c>
      <c r="D45" s="8"/>
      <c r="E45" s="146"/>
      <c r="F45" s="146"/>
      <c r="G45" s="146"/>
      <c r="H45" s="146"/>
      <c r="I45" s="146"/>
      <c r="J45" s="146"/>
      <c r="K45" s="146"/>
      <c r="L45" s="146"/>
      <c r="M45" s="146"/>
      <c r="N45" s="146"/>
      <c r="O45" s="146"/>
      <c r="P45" s="146"/>
    </row>
    <row r="46" spans="1:19" s="43" customFormat="1">
      <c r="A46" s="10"/>
      <c r="C46" s="342" t="s">
        <v>184</v>
      </c>
      <c r="D46" s="10"/>
      <c r="E46" s="147">
        <f t="shared" ref="E46:M46" si="19">E12/E$9</f>
        <v>0.20072007200720071</v>
      </c>
      <c r="F46" s="147">
        <f t="shared" si="19"/>
        <v>0.18969072164948453</v>
      </c>
      <c r="G46" s="147">
        <f t="shared" si="19"/>
        <v>0.19920318725099601</v>
      </c>
      <c r="H46" s="147">
        <f t="shared" si="19"/>
        <v>0.26984126984126983</v>
      </c>
      <c r="I46" s="147">
        <f t="shared" si="19"/>
        <v>0.15805946791862285</v>
      </c>
      <c r="J46" s="147">
        <f t="shared" si="19"/>
        <v>0.14080459770114942</v>
      </c>
      <c r="K46" s="147">
        <f t="shared" si="19"/>
        <v>0.18080808080808081</v>
      </c>
      <c r="L46" s="147">
        <f t="shared" si="19"/>
        <v>0.2535107169253511</v>
      </c>
      <c r="M46" s="147">
        <f t="shared" si="19"/>
        <v>0.1161512027491409</v>
      </c>
      <c r="N46" s="147">
        <f t="shared" ref="N46" si="20">N12/N$9</f>
        <v>9.4904458598726121E-2</v>
      </c>
      <c r="O46" s="147">
        <f>O12/O$9</f>
        <v>7.0790816326530615E-2</v>
      </c>
      <c r="P46" s="147">
        <f>P12/P$9</f>
        <v>0.15541211519364448</v>
      </c>
    </row>
    <row r="47" spans="1:19" s="43" customFormat="1">
      <c r="A47" s="10"/>
      <c r="C47" s="342" t="s">
        <v>185</v>
      </c>
      <c r="D47" s="10"/>
      <c r="E47" s="147">
        <f t="shared" ref="E47:M47" si="21">E13/E$9</f>
        <v>4.8604860486048604E-2</v>
      </c>
      <c r="F47" s="147">
        <f t="shared" si="21"/>
        <v>5.0515463917525774E-2</v>
      </c>
      <c r="G47" s="147">
        <f t="shared" si="21"/>
        <v>4.3824701195219126E-2</v>
      </c>
      <c r="H47" s="147">
        <f t="shared" si="21"/>
        <v>8.1904761904761911E-2</v>
      </c>
      <c r="I47" s="147">
        <f t="shared" si="21"/>
        <v>0.11032863849765258</v>
      </c>
      <c r="J47" s="147">
        <f t="shared" si="21"/>
        <v>6.7049808429118771E-2</v>
      </c>
      <c r="K47" s="147">
        <f t="shared" si="21"/>
        <v>6.2626262626262627E-2</v>
      </c>
      <c r="L47" s="147">
        <f t="shared" si="21"/>
        <v>7.2431633407243165E-2</v>
      </c>
      <c r="M47" s="147">
        <f t="shared" si="21"/>
        <v>8.7972508591065299E-2</v>
      </c>
      <c r="N47" s="147">
        <f t="shared" ref="N47:O47" si="22">N13/N$9</f>
        <v>5.0955414012738856E-2</v>
      </c>
      <c r="O47" s="147">
        <f t="shared" si="22"/>
        <v>2.6785714285714284E-2</v>
      </c>
      <c r="P47" s="147">
        <f t="shared" ref="P47" si="23">P13/P$9</f>
        <v>3.9721946375372394E-2</v>
      </c>
    </row>
    <row r="48" spans="1:19" s="43" customFormat="1">
      <c r="A48" s="10"/>
      <c r="C48" s="1" t="s">
        <v>183</v>
      </c>
      <c r="D48" s="10"/>
      <c r="E48" s="147"/>
      <c r="F48" s="147"/>
      <c r="G48" s="147"/>
      <c r="H48" s="147"/>
      <c r="I48" s="147"/>
      <c r="J48" s="147"/>
      <c r="K48" s="147"/>
      <c r="L48" s="147"/>
      <c r="M48" s="147"/>
      <c r="N48" s="147"/>
      <c r="O48" s="147"/>
      <c r="P48" s="147"/>
    </row>
    <row r="49" spans="1:16" s="43" customFormat="1">
      <c r="A49" s="10"/>
      <c r="C49" s="342" t="s">
        <v>186</v>
      </c>
      <c r="D49" s="10"/>
      <c r="E49" s="147">
        <f t="shared" ref="E49:M49" si="24">E15/E$9</f>
        <v>5.4005400540054004E-2</v>
      </c>
      <c r="F49" s="147">
        <f t="shared" si="24"/>
        <v>6.1855670103092786E-2</v>
      </c>
      <c r="G49" s="147">
        <f t="shared" si="24"/>
        <v>8.233731739707835E-2</v>
      </c>
      <c r="H49" s="147">
        <f t="shared" si="24"/>
        <v>4.3174603174603178E-2</v>
      </c>
      <c r="I49" s="147">
        <f t="shared" si="24"/>
        <v>4.6165884194053208E-2</v>
      </c>
      <c r="J49" s="147">
        <f t="shared" si="24"/>
        <v>5.842911877394636E-2</v>
      </c>
      <c r="K49" s="147">
        <f t="shared" si="24"/>
        <v>7.1717171717171721E-2</v>
      </c>
      <c r="L49" s="147">
        <f t="shared" si="24"/>
        <v>6.0606060606060608E-2</v>
      </c>
      <c r="M49" s="147">
        <f t="shared" si="24"/>
        <v>9.7594501718213059E-2</v>
      </c>
      <c r="N49" s="147">
        <f t="shared" ref="N49:O49" si="25">N15/N$9</f>
        <v>0.15350318471337579</v>
      </c>
      <c r="O49" s="147">
        <f t="shared" si="25"/>
        <v>0.15114795918367346</v>
      </c>
      <c r="P49" s="147">
        <f t="shared" ref="P49" si="26">P15/P$9</f>
        <v>0.11420059582919563</v>
      </c>
    </row>
    <row r="50" spans="1:16" s="43" customFormat="1">
      <c r="A50" s="10"/>
      <c r="C50" s="342" t="s">
        <v>185</v>
      </c>
      <c r="D50" s="10"/>
      <c r="E50" s="147">
        <f t="shared" ref="E50:M50" si="27">E16/E$9</f>
        <v>4.5004500450045006E-3</v>
      </c>
      <c r="F50" s="147">
        <f t="shared" si="27"/>
        <v>7.2164948453608251E-3</v>
      </c>
      <c r="G50" s="147">
        <f t="shared" si="27"/>
        <v>1.0624169986719787E-2</v>
      </c>
      <c r="H50" s="147">
        <f t="shared" si="27"/>
        <v>5.7142857142857143E-3</v>
      </c>
      <c r="I50" s="147">
        <f t="shared" si="27"/>
        <v>8.6071987480438178E-3</v>
      </c>
      <c r="J50" s="147">
        <f t="shared" si="27"/>
        <v>1.8199233716475097E-2</v>
      </c>
      <c r="K50" s="147">
        <f t="shared" si="27"/>
        <v>2.5252525252525252E-2</v>
      </c>
      <c r="L50" s="147">
        <f t="shared" si="27"/>
        <v>1.1086474501108648E-2</v>
      </c>
      <c r="M50" s="147">
        <f t="shared" si="27"/>
        <v>3.5738831615120273E-2</v>
      </c>
      <c r="N50" s="147">
        <f t="shared" ref="N50:O50" si="28">N16/N$9</f>
        <v>8.1528662420382161E-2</v>
      </c>
      <c r="O50" s="147">
        <f t="shared" si="28"/>
        <v>8.8647959183673464E-2</v>
      </c>
      <c r="P50" s="147">
        <f t="shared" ref="P50" si="29">P16/P$9</f>
        <v>7.5968222442899705E-2</v>
      </c>
    </row>
    <row r="51" spans="1:16">
      <c r="A51" s="10"/>
      <c r="B51" s="10"/>
      <c r="C51" s="6" t="s">
        <v>34</v>
      </c>
      <c r="D51" s="10"/>
      <c r="E51" s="147">
        <f t="shared" ref="E51:M51" si="30">E17/E$9</f>
        <v>0.12871287128712872</v>
      </c>
      <c r="F51" s="147">
        <f t="shared" si="30"/>
        <v>0.1154639175257732</v>
      </c>
      <c r="G51" s="147">
        <f t="shared" si="30"/>
        <v>0.17397078353253653</v>
      </c>
      <c r="H51" s="147">
        <f t="shared" si="30"/>
        <v>0.11682539682539683</v>
      </c>
      <c r="I51" s="147">
        <f t="shared" si="30"/>
        <v>0.1134585289514867</v>
      </c>
      <c r="J51" s="147">
        <f t="shared" si="30"/>
        <v>0.14272030651340997</v>
      </c>
      <c r="K51" s="147">
        <f t="shared" si="30"/>
        <v>0.16060606060606061</v>
      </c>
      <c r="L51" s="147">
        <f t="shared" si="30"/>
        <v>0.14264597191426459</v>
      </c>
      <c r="M51" s="147">
        <f t="shared" si="30"/>
        <v>0.12027491408934708</v>
      </c>
      <c r="N51" s="147">
        <f t="shared" ref="N51:O51" si="31">N17/N$9</f>
        <v>0.15859872611464967</v>
      </c>
      <c r="O51" s="147">
        <f t="shared" si="31"/>
        <v>0.15880102040816327</v>
      </c>
      <c r="P51" s="147">
        <f t="shared" ref="P51" si="32">P17/P$9</f>
        <v>0.14150943396226415</v>
      </c>
    </row>
    <row r="52" spans="1:16">
      <c r="A52" s="10"/>
      <c r="B52" s="10"/>
      <c r="C52" s="6" t="s">
        <v>35</v>
      </c>
      <c r="D52" s="10"/>
      <c r="E52" s="147">
        <f t="shared" ref="E52:M52" si="33">E18/E$9</f>
        <v>9.3609360936093608E-2</v>
      </c>
      <c r="F52" s="147">
        <f t="shared" si="33"/>
        <v>0.14536082474226805</v>
      </c>
      <c r="G52" s="147">
        <f t="shared" si="33"/>
        <v>0.29349269588313415</v>
      </c>
      <c r="H52" s="147">
        <f t="shared" si="33"/>
        <v>0.15682539682539681</v>
      </c>
      <c r="I52" s="147">
        <f t="shared" si="33"/>
        <v>7.1987480438184662E-2</v>
      </c>
      <c r="J52" s="147">
        <f t="shared" si="33"/>
        <v>0.15708812260536398</v>
      </c>
      <c r="K52" s="147">
        <f t="shared" si="33"/>
        <v>0.19090909090909092</v>
      </c>
      <c r="L52" s="147">
        <f t="shared" si="33"/>
        <v>0.21359940872135993</v>
      </c>
      <c r="M52" s="147">
        <f t="shared" si="33"/>
        <v>0.1154639175257732</v>
      </c>
      <c r="N52" s="147">
        <f t="shared" ref="N52:O52" si="34">N18/N$9</f>
        <v>0.2050955414012739</v>
      </c>
      <c r="O52" s="147">
        <f t="shared" si="34"/>
        <v>0.21683673469387754</v>
      </c>
      <c r="P52" s="147">
        <f t="shared" ref="P52" si="35">P18/P$9</f>
        <v>0.18867924528301888</v>
      </c>
    </row>
    <row r="53" spans="1:16">
      <c r="A53" s="10"/>
      <c r="B53" s="10"/>
      <c r="C53" s="6" t="s">
        <v>36</v>
      </c>
      <c r="D53" s="10"/>
      <c r="E53" s="147">
        <f t="shared" ref="E53:M53" si="36">E19/E$9</f>
        <v>8.5508550855085505E-2</v>
      </c>
      <c r="F53" s="147">
        <f t="shared" si="36"/>
        <v>0.11030927835051546</v>
      </c>
      <c r="G53" s="147">
        <f t="shared" si="36"/>
        <v>0.18592297476759628</v>
      </c>
      <c r="H53" s="147">
        <f t="shared" si="36"/>
        <v>4.7619047619047616E-2</v>
      </c>
      <c r="I53" s="147">
        <f t="shared" si="36"/>
        <v>6.729264475743349E-2</v>
      </c>
      <c r="J53" s="147">
        <f t="shared" si="36"/>
        <v>9.7701149425287362E-2</v>
      </c>
      <c r="K53" s="147">
        <f t="shared" si="36"/>
        <v>0.1101010101010101</v>
      </c>
      <c r="L53" s="147">
        <f t="shared" si="36"/>
        <v>6.1345158906134518E-2</v>
      </c>
      <c r="M53" s="147">
        <f t="shared" si="36"/>
        <v>0.10996563573883161</v>
      </c>
      <c r="N53" s="147">
        <f t="shared" ref="N53:O53" si="37">N19/N$9</f>
        <v>0.10764331210191083</v>
      </c>
      <c r="O53" s="147">
        <f t="shared" si="37"/>
        <v>9.9489795918367346E-2</v>
      </c>
      <c r="P53" s="147">
        <f t="shared" ref="P53" si="38">P19/P$9</f>
        <v>7.3485600794438929E-2</v>
      </c>
    </row>
    <row r="54" spans="1:16" ht="15">
      <c r="A54" s="10"/>
      <c r="B54" s="10"/>
      <c r="C54" s="10"/>
      <c r="D54" s="10" t="s">
        <v>90</v>
      </c>
      <c r="E54" s="148">
        <f t="shared" ref="E54:M54" si="39">E20/E$9</f>
        <v>0.61566156615661571</v>
      </c>
      <c r="F54" s="148">
        <f t="shared" si="39"/>
        <v>0.68041237113402064</v>
      </c>
      <c r="G54" s="148">
        <f t="shared" si="39"/>
        <v>0.98937583001328022</v>
      </c>
      <c r="H54" s="148">
        <f t="shared" si="39"/>
        <v>0.72190476190476194</v>
      </c>
      <c r="I54" s="148">
        <f t="shared" si="39"/>
        <v>0.57589984350547729</v>
      </c>
      <c r="J54" s="148">
        <f t="shared" si="39"/>
        <v>0.68199233716475094</v>
      </c>
      <c r="K54" s="148">
        <f t="shared" si="39"/>
        <v>0.80202020202020197</v>
      </c>
      <c r="L54" s="148">
        <f t="shared" si="39"/>
        <v>0.81522542498152251</v>
      </c>
      <c r="M54" s="148">
        <f t="shared" si="39"/>
        <v>0.68316151202749142</v>
      </c>
      <c r="N54" s="148">
        <f t="shared" ref="N54:O54" si="40">N20/N$9</f>
        <v>0.85222929936305736</v>
      </c>
      <c r="O54" s="148">
        <f t="shared" si="40"/>
        <v>0.8125</v>
      </c>
      <c r="P54" s="148">
        <f t="shared" ref="P54" si="41">P20/P$9</f>
        <v>0.78897715988083417</v>
      </c>
    </row>
    <row r="55" spans="1:16">
      <c r="A55" s="11"/>
      <c r="B55" s="25" t="s">
        <v>1</v>
      </c>
      <c r="C55" s="3"/>
      <c r="D55" s="11"/>
      <c r="E55" s="149">
        <f t="shared" ref="E55:M55" si="42">E21/E$9</f>
        <v>0.38433843384338434</v>
      </c>
      <c r="F55" s="149">
        <f t="shared" si="42"/>
        <v>0.31958762886597936</v>
      </c>
      <c r="G55" s="149">
        <f t="shared" si="42"/>
        <v>1.0624169986719787E-2</v>
      </c>
      <c r="H55" s="149">
        <f t="shared" si="42"/>
        <v>0.27809523809523812</v>
      </c>
      <c r="I55" s="149">
        <f t="shared" si="42"/>
        <v>0.42410015649452271</v>
      </c>
      <c r="J55" s="149">
        <f t="shared" si="42"/>
        <v>0.31800766283524906</v>
      </c>
      <c r="K55" s="149">
        <f t="shared" si="42"/>
        <v>0.19797979797979798</v>
      </c>
      <c r="L55" s="149">
        <f t="shared" si="42"/>
        <v>0.18477457501847747</v>
      </c>
      <c r="M55" s="149">
        <f t="shared" si="42"/>
        <v>0.31683848797250858</v>
      </c>
      <c r="N55" s="149">
        <f t="shared" ref="N55:O55" si="43">N21/N$9</f>
        <v>0.14777070063694267</v>
      </c>
      <c r="O55" s="149">
        <f t="shared" si="43"/>
        <v>0.1875</v>
      </c>
      <c r="P55" s="149">
        <f>P21/P$9</f>
        <v>0.21102284011916583</v>
      </c>
    </row>
    <row r="56" spans="1:16">
      <c r="A56" s="12"/>
      <c r="B56" s="249" t="s">
        <v>161</v>
      </c>
      <c r="C56" s="12"/>
      <c r="D56" s="12"/>
      <c r="E56" s="147">
        <f t="shared" ref="E56:M57" si="44">E22/E$9</f>
        <v>4.5904590459045908E-2</v>
      </c>
      <c r="F56" s="147">
        <f t="shared" si="44"/>
        <v>5.1546391752577317E-2</v>
      </c>
      <c r="G56" s="147">
        <f t="shared" si="44"/>
        <v>6.7729083665338641E-2</v>
      </c>
      <c r="H56" s="147">
        <f t="shared" si="44"/>
        <v>3.1746031746031744E-2</v>
      </c>
      <c r="I56" s="147">
        <f t="shared" si="44"/>
        <v>3.912363067292645E-2</v>
      </c>
      <c r="J56" s="147">
        <f t="shared" si="44"/>
        <v>4.7892720306513412E-2</v>
      </c>
      <c r="K56" s="147">
        <f t="shared" si="44"/>
        <v>5.1515151515151514E-2</v>
      </c>
      <c r="L56" s="147">
        <f t="shared" si="44"/>
        <v>3.6215816703621583E-2</v>
      </c>
      <c r="M56" s="147">
        <f t="shared" si="44"/>
        <v>3.5738831615120273E-2</v>
      </c>
      <c r="N56" s="147">
        <f t="shared" ref="N56:O57" si="45">N22/N$9</f>
        <v>4.1401273885350316E-2</v>
      </c>
      <c r="O56" s="147">
        <f t="shared" si="45"/>
        <v>3.3801020408163268E-2</v>
      </c>
      <c r="P56" s="147">
        <f t="shared" ref="P56" si="46">P22/P$9</f>
        <v>2.1350546176762662E-2</v>
      </c>
    </row>
    <row r="57" spans="1:16" ht="15">
      <c r="A57" s="12"/>
      <c r="B57" s="249" t="s">
        <v>297</v>
      </c>
      <c r="C57" s="12"/>
      <c r="D57" s="12"/>
      <c r="E57" s="148">
        <f t="shared" si="44"/>
        <v>0</v>
      </c>
      <c r="F57" s="148">
        <f t="shared" si="44"/>
        <v>0</v>
      </c>
      <c r="G57" s="148">
        <f t="shared" si="44"/>
        <v>0</v>
      </c>
      <c r="H57" s="148">
        <f t="shared" si="44"/>
        <v>0</v>
      </c>
      <c r="I57" s="148">
        <f t="shared" si="44"/>
        <v>0</v>
      </c>
      <c r="J57" s="148">
        <f t="shared" si="44"/>
        <v>0</v>
      </c>
      <c r="K57" s="148">
        <f t="shared" si="44"/>
        <v>0</v>
      </c>
      <c r="L57" s="148">
        <f t="shared" si="44"/>
        <v>0</v>
      </c>
      <c r="M57" s="148">
        <f t="shared" si="44"/>
        <v>0</v>
      </c>
      <c r="N57" s="148">
        <f t="shared" si="45"/>
        <v>0</v>
      </c>
      <c r="O57" s="148">
        <f t="shared" si="45"/>
        <v>6.3775510204081634E-3</v>
      </c>
      <c r="P57" s="148">
        <f>P23/P$9</f>
        <v>4.0714995034756701E-2</v>
      </c>
    </row>
    <row r="58" spans="1:16">
      <c r="A58" s="12"/>
      <c r="B58" s="22" t="s">
        <v>133</v>
      </c>
      <c r="C58" s="4"/>
      <c r="D58" s="12"/>
      <c r="E58" s="147">
        <f t="shared" ref="E58:M58" si="47">E24/E$9</f>
        <v>0.33843384338433841</v>
      </c>
      <c r="F58" s="147">
        <f t="shared" si="47"/>
        <v>0.26804123711340205</v>
      </c>
      <c r="G58" s="147">
        <f t="shared" si="47"/>
        <v>-5.7104913678618856E-2</v>
      </c>
      <c r="H58" s="147">
        <f t="shared" si="47"/>
        <v>0.24634920634920635</v>
      </c>
      <c r="I58" s="147">
        <f t="shared" si="47"/>
        <v>0.38497652582159625</v>
      </c>
      <c r="J58" s="147">
        <f t="shared" si="47"/>
        <v>0.27011494252873564</v>
      </c>
      <c r="K58" s="147">
        <f t="shared" si="47"/>
        <v>0.14646464646464646</v>
      </c>
      <c r="L58" s="147">
        <f t="shared" si="47"/>
        <v>0.14855875831485588</v>
      </c>
      <c r="M58" s="147">
        <f t="shared" si="47"/>
        <v>0.28109965635738832</v>
      </c>
      <c r="N58" s="147">
        <f t="shared" ref="N58:O58" si="48">N24/N$9</f>
        <v>0.10636942675159236</v>
      </c>
      <c r="O58" s="147">
        <f t="shared" si="48"/>
        <v>0.14732142857142858</v>
      </c>
      <c r="P58" s="147">
        <f t="shared" ref="P58" si="49">P24/P$9</f>
        <v>0.14895729890764647</v>
      </c>
    </row>
    <row r="59" spans="1:16" ht="15">
      <c r="A59" s="12"/>
      <c r="B59" s="2" t="s">
        <v>134</v>
      </c>
      <c r="C59" s="4"/>
      <c r="D59" s="12"/>
      <c r="E59" s="148">
        <f t="shared" ref="E59:L59" si="50">E25/E$9</f>
        <v>7.4707470747074706E-2</v>
      </c>
      <c r="F59" s="148">
        <f t="shared" si="50"/>
        <v>5.7731958762886601E-2</v>
      </c>
      <c r="G59" s="148">
        <f t="shared" si="50"/>
        <v>-2.6560424966799469E-2</v>
      </c>
      <c r="H59" s="148">
        <f t="shared" si="50"/>
        <v>1.7142857142857144E-2</v>
      </c>
      <c r="I59" s="148">
        <f t="shared" si="50"/>
        <v>7.6682316118935834E-2</v>
      </c>
      <c r="J59" s="148">
        <f t="shared" si="50"/>
        <v>6.7049808429118771E-2</v>
      </c>
      <c r="K59" s="148">
        <f t="shared" si="50"/>
        <v>1.8181818181818181E-2</v>
      </c>
      <c r="L59" s="148">
        <f t="shared" si="50"/>
        <v>3.1042128603104215E-2</v>
      </c>
      <c r="M59" s="148">
        <f>M25/M$9</f>
        <v>3.1615120274914088E-2</v>
      </c>
      <c r="N59" s="148">
        <f t="shared" ref="N59:O59" si="51">N25/N$9</f>
        <v>1.019108280254777E-2</v>
      </c>
      <c r="O59" s="148">
        <f t="shared" si="51"/>
        <v>2.0408163265306121E-2</v>
      </c>
      <c r="P59" s="148">
        <f t="shared" ref="P59" si="52">P25/P$9</f>
        <v>2.2840119165839126E-2</v>
      </c>
    </row>
    <row r="60" spans="1:16" ht="15">
      <c r="A60" s="9"/>
      <c r="B60" s="25" t="s">
        <v>2</v>
      </c>
      <c r="C60" s="9"/>
      <c r="D60" s="9"/>
      <c r="E60" s="150">
        <f t="shared" ref="E60:L60" si="53">E26/E$9</f>
        <v>0.26372637263726373</v>
      </c>
      <c r="F60" s="150">
        <f t="shared" si="53"/>
        <v>0.21030927835051547</v>
      </c>
      <c r="G60" s="150">
        <f t="shared" si="53"/>
        <v>-3.054448871181939E-2</v>
      </c>
      <c r="H60" s="150">
        <f t="shared" si="53"/>
        <v>0.22920634920634922</v>
      </c>
      <c r="I60" s="150">
        <f t="shared" si="53"/>
        <v>0.30829420970266042</v>
      </c>
      <c r="J60" s="150">
        <f t="shared" si="53"/>
        <v>0.20306513409961685</v>
      </c>
      <c r="K60" s="150">
        <f t="shared" si="53"/>
        <v>0.12828282828282828</v>
      </c>
      <c r="L60" s="150">
        <f t="shared" si="53"/>
        <v>0.11751662971175167</v>
      </c>
      <c r="M60" s="150">
        <f>M26/M$9</f>
        <v>0.24948453608247423</v>
      </c>
      <c r="N60" s="150">
        <f>N26/N$9</f>
        <v>9.6178343949044592E-2</v>
      </c>
      <c r="O60" s="150">
        <f t="shared" ref="O60:P60" si="54">O26/O$9</f>
        <v>0.12691326530612246</v>
      </c>
      <c r="P60" s="150">
        <f t="shared" si="54"/>
        <v>0.12611717974180736</v>
      </c>
    </row>
    <row r="61" spans="1:16" ht="15">
      <c r="A61" s="9"/>
      <c r="B61" s="25"/>
      <c r="C61" s="9"/>
      <c r="D61" s="9"/>
      <c r="E61" s="150"/>
      <c r="F61" s="150"/>
      <c r="G61" s="150"/>
      <c r="H61" s="150"/>
      <c r="I61" s="150"/>
      <c r="J61" s="150"/>
      <c r="K61" s="150"/>
      <c r="L61" s="150"/>
      <c r="M61" s="150"/>
      <c r="N61" s="150"/>
      <c r="O61" s="150"/>
      <c r="P61" s="150"/>
    </row>
    <row r="62" spans="1:16" ht="15">
      <c r="A62" s="9"/>
      <c r="B62" s="192"/>
      <c r="C62" s="9"/>
      <c r="D62" s="9"/>
      <c r="E62" s="150"/>
      <c r="F62" s="150"/>
      <c r="G62" s="150"/>
      <c r="H62" s="150"/>
      <c r="I62" s="150"/>
      <c r="J62" s="150"/>
      <c r="K62" s="150"/>
      <c r="L62" s="150"/>
      <c r="M62" s="150"/>
      <c r="N62" s="150"/>
      <c r="O62" s="150"/>
      <c r="P62" s="150"/>
    </row>
    <row r="63" spans="1:16" ht="15">
      <c r="A63" s="20" t="s">
        <v>180</v>
      </c>
      <c r="B63" s="23"/>
      <c r="C63" s="24"/>
      <c r="D63" s="23"/>
      <c r="E63" s="130"/>
      <c r="F63" s="130"/>
      <c r="G63" s="130"/>
      <c r="H63" s="130"/>
      <c r="I63" s="130"/>
      <c r="J63" s="130"/>
      <c r="K63" s="130"/>
      <c r="L63" s="130"/>
      <c r="M63" s="130"/>
      <c r="N63" s="130"/>
      <c r="O63" s="130"/>
      <c r="P63" s="130"/>
    </row>
    <row r="64" spans="1:16" ht="14.25" customHeight="1">
      <c r="A64" s="23"/>
      <c r="B64" s="24"/>
      <c r="C64" s="24"/>
      <c r="D64" s="23"/>
      <c r="E64" s="131" t="str">
        <f t="shared" ref="E64:M64" si="55">E6</f>
        <v>Q1</v>
      </c>
      <c r="F64" s="131" t="str">
        <f t="shared" si="55"/>
        <v>Q2</v>
      </c>
      <c r="G64" s="131" t="str">
        <f t="shared" si="55"/>
        <v>Q3</v>
      </c>
      <c r="H64" s="131" t="str">
        <f t="shared" si="55"/>
        <v>Q4</v>
      </c>
      <c r="I64" s="131" t="str">
        <f t="shared" si="55"/>
        <v>Q1</v>
      </c>
      <c r="J64" s="131" t="str">
        <f t="shared" si="55"/>
        <v>Q2</v>
      </c>
      <c r="K64" s="131" t="str">
        <f t="shared" si="55"/>
        <v>Q3</v>
      </c>
      <c r="L64" s="131" t="str">
        <f t="shared" si="55"/>
        <v>Q4</v>
      </c>
      <c r="M64" s="131" t="str">
        <f t="shared" si="55"/>
        <v>Q1</v>
      </c>
      <c r="N64" s="131" t="str">
        <f t="shared" ref="N64:O64" si="56">N6</f>
        <v>Q2</v>
      </c>
      <c r="O64" s="131" t="str">
        <f t="shared" si="56"/>
        <v>Q3</v>
      </c>
      <c r="P64" s="131" t="str">
        <f t="shared" ref="P64" si="57">P6</f>
        <v>Q4</v>
      </c>
    </row>
    <row r="65" spans="1:18">
      <c r="A65" s="23"/>
      <c r="B65" s="26"/>
      <c r="C65" s="26"/>
      <c r="D65" s="23"/>
      <c r="E65" s="132" t="str">
        <f t="shared" ref="E65:M65" si="58">E7</f>
        <v>CY14</v>
      </c>
      <c r="F65" s="132" t="str">
        <f t="shared" si="58"/>
        <v>CY14</v>
      </c>
      <c r="G65" s="132" t="str">
        <f t="shared" si="58"/>
        <v>CY14</v>
      </c>
      <c r="H65" s="132" t="str">
        <f t="shared" si="58"/>
        <v>CY14</v>
      </c>
      <c r="I65" s="132" t="str">
        <f t="shared" si="58"/>
        <v>CY15</v>
      </c>
      <c r="J65" s="132" t="str">
        <f t="shared" si="58"/>
        <v>CY15</v>
      </c>
      <c r="K65" s="132" t="str">
        <f t="shared" si="58"/>
        <v>CY15</v>
      </c>
      <c r="L65" s="132" t="str">
        <f t="shared" si="58"/>
        <v>CY15</v>
      </c>
      <c r="M65" s="132" t="str">
        <f t="shared" si="58"/>
        <v>CY16</v>
      </c>
      <c r="N65" s="132" t="str">
        <f t="shared" ref="N65:O65" si="59">N7</f>
        <v>CY16</v>
      </c>
      <c r="O65" s="132" t="str">
        <f t="shared" si="59"/>
        <v>CY16</v>
      </c>
      <c r="P65" s="132" t="str">
        <f t="shared" ref="P65" si="60">P7</f>
        <v>CY16</v>
      </c>
    </row>
    <row r="66" spans="1:18" ht="7.5" customHeight="1">
      <c r="A66" s="21"/>
      <c r="B66" s="21"/>
      <c r="C66" s="21"/>
      <c r="D66" s="21"/>
      <c r="E66" s="151"/>
      <c r="F66" s="151"/>
      <c r="G66" s="151"/>
      <c r="H66" s="151"/>
      <c r="I66" s="151"/>
      <c r="J66" s="151"/>
      <c r="K66" s="151"/>
      <c r="L66" s="151"/>
      <c r="M66" s="151"/>
      <c r="N66" s="151"/>
      <c r="O66" s="151"/>
      <c r="P66" s="151"/>
    </row>
    <row r="67" spans="1:18">
      <c r="A67" s="8"/>
      <c r="B67" s="1" t="s">
        <v>92</v>
      </c>
      <c r="C67" s="9"/>
      <c r="D67" s="8"/>
      <c r="E67" s="133">
        <v>1111</v>
      </c>
      <c r="F67" s="133">
        <v>970</v>
      </c>
      <c r="G67" s="133">
        <v>753</v>
      </c>
      <c r="H67" s="133">
        <v>1575</v>
      </c>
      <c r="I67" s="133">
        <v>1278</v>
      </c>
      <c r="J67" s="133">
        <v>1044</v>
      </c>
      <c r="K67" s="133">
        <v>990</v>
      </c>
      <c r="L67" s="133">
        <v>1353</v>
      </c>
      <c r="M67" s="133">
        <v>1455</v>
      </c>
      <c r="N67" s="310">
        <v>1570</v>
      </c>
      <c r="O67" s="486">
        <v>1568</v>
      </c>
      <c r="P67" s="486">
        <v>2014</v>
      </c>
      <c r="R67" s="257"/>
    </row>
    <row r="68" spans="1:18">
      <c r="A68" s="8"/>
      <c r="B68" s="345" t="s">
        <v>91</v>
      </c>
      <c r="C68" s="218"/>
      <c r="D68" s="218"/>
      <c r="E68" s="399"/>
      <c r="F68" s="399"/>
      <c r="G68" s="399"/>
      <c r="H68" s="399"/>
      <c r="I68" s="399"/>
      <c r="J68" s="399"/>
      <c r="K68" s="399"/>
      <c r="L68" s="399"/>
      <c r="M68" s="399"/>
      <c r="N68" s="310"/>
      <c r="O68" s="486"/>
      <c r="P68" s="486"/>
      <c r="R68" s="257"/>
    </row>
    <row r="69" spans="1:18">
      <c r="A69" s="8"/>
      <c r="B69" s="345"/>
      <c r="C69" s="345" t="s">
        <v>182</v>
      </c>
      <c r="D69" s="218"/>
      <c r="E69" s="310"/>
      <c r="F69" s="310"/>
      <c r="G69" s="310"/>
      <c r="H69" s="310"/>
      <c r="I69" s="310"/>
      <c r="J69" s="310"/>
      <c r="K69" s="310"/>
      <c r="L69" s="310"/>
      <c r="M69" s="310"/>
      <c r="N69" s="310"/>
      <c r="O69" s="486"/>
      <c r="P69" s="486"/>
      <c r="R69" s="257"/>
    </row>
    <row r="70" spans="1:18" s="43" customFormat="1">
      <c r="A70" s="10"/>
      <c r="B70" s="347"/>
      <c r="C70" s="346" t="s">
        <v>184</v>
      </c>
      <c r="D70" s="250"/>
      <c r="E70" s="134">
        <v>223</v>
      </c>
      <c r="F70" s="134">
        <v>184</v>
      </c>
      <c r="G70" s="134">
        <v>150</v>
      </c>
      <c r="H70" s="134">
        <v>425</v>
      </c>
      <c r="I70" s="134">
        <v>202</v>
      </c>
      <c r="J70" s="134">
        <v>147</v>
      </c>
      <c r="K70" s="134">
        <v>179</v>
      </c>
      <c r="L70" s="134">
        <v>343</v>
      </c>
      <c r="M70" s="134">
        <v>169</v>
      </c>
      <c r="N70" s="134">
        <v>149</v>
      </c>
      <c r="O70" s="487">
        <v>111</v>
      </c>
      <c r="P70" s="487">
        <v>313</v>
      </c>
      <c r="R70" s="257"/>
    </row>
    <row r="71" spans="1:18" s="43" customFormat="1">
      <c r="A71" s="10"/>
      <c r="B71" s="347"/>
      <c r="C71" s="346" t="s">
        <v>185</v>
      </c>
      <c r="D71" s="250"/>
      <c r="E71" s="134">
        <v>46</v>
      </c>
      <c r="F71" s="134">
        <v>44</v>
      </c>
      <c r="G71" s="134">
        <v>30</v>
      </c>
      <c r="H71" s="134">
        <v>116</v>
      </c>
      <c r="I71" s="134">
        <v>137</v>
      </c>
      <c r="J71" s="134">
        <v>67</v>
      </c>
      <c r="K71" s="134">
        <v>58</v>
      </c>
      <c r="L71" s="134">
        <v>86</v>
      </c>
      <c r="M71" s="134">
        <v>119</v>
      </c>
      <c r="N71" s="134">
        <v>73</v>
      </c>
      <c r="O71" s="487">
        <v>39</v>
      </c>
      <c r="P71" s="487">
        <v>71</v>
      </c>
      <c r="R71" s="257"/>
    </row>
    <row r="72" spans="1:18" s="43" customFormat="1">
      <c r="A72" s="10"/>
      <c r="B72" s="347"/>
      <c r="C72" s="345" t="s">
        <v>183</v>
      </c>
      <c r="D72" s="250"/>
      <c r="E72" s="134"/>
      <c r="F72" s="134"/>
      <c r="G72" s="134"/>
      <c r="H72" s="134"/>
      <c r="I72" s="134"/>
      <c r="J72" s="134"/>
      <c r="K72" s="134"/>
      <c r="L72" s="134"/>
      <c r="M72" s="134"/>
      <c r="N72" s="134"/>
      <c r="O72" s="487"/>
      <c r="P72" s="487"/>
      <c r="R72" s="257"/>
    </row>
    <row r="73" spans="1:18" s="43" customFormat="1">
      <c r="A73" s="10"/>
      <c r="B73" s="347"/>
      <c r="C73" s="346" t="s">
        <v>186</v>
      </c>
      <c r="D73" s="250"/>
      <c r="E73" s="134">
        <v>60</v>
      </c>
      <c r="F73" s="134">
        <v>60</v>
      </c>
      <c r="G73" s="134">
        <v>62</v>
      </c>
      <c r="H73" s="134">
        <v>68</v>
      </c>
      <c r="I73" s="134">
        <v>59</v>
      </c>
      <c r="J73" s="134">
        <v>61</v>
      </c>
      <c r="K73" s="134">
        <v>71</v>
      </c>
      <c r="L73" s="134">
        <v>82</v>
      </c>
      <c r="M73" s="134">
        <v>141</v>
      </c>
      <c r="N73" s="134">
        <v>241</v>
      </c>
      <c r="O73" s="487">
        <v>237</v>
      </c>
      <c r="P73" s="487">
        <v>230</v>
      </c>
      <c r="R73" s="257"/>
    </row>
    <row r="74" spans="1:18" s="43" customFormat="1">
      <c r="A74" s="10"/>
      <c r="B74" s="347"/>
      <c r="C74" s="346" t="s">
        <v>185</v>
      </c>
      <c r="D74" s="250"/>
      <c r="E74" s="134">
        <v>4</v>
      </c>
      <c r="F74" s="134">
        <v>7</v>
      </c>
      <c r="G74" s="134">
        <v>8</v>
      </c>
      <c r="H74" s="134">
        <v>9</v>
      </c>
      <c r="I74" s="134">
        <v>10</v>
      </c>
      <c r="J74" s="134">
        <v>18</v>
      </c>
      <c r="K74" s="134">
        <v>23</v>
      </c>
      <c r="L74" s="134">
        <v>15</v>
      </c>
      <c r="M74" s="134">
        <v>6</v>
      </c>
      <c r="N74" s="134">
        <v>5</v>
      </c>
      <c r="O74" s="487">
        <v>9</v>
      </c>
      <c r="P74" s="487">
        <v>24</v>
      </c>
      <c r="R74" s="257"/>
    </row>
    <row r="75" spans="1:18">
      <c r="A75" s="10"/>
      <c r="B75" s="250"/>
      <c r="C75" s="171" t="s">
        <v>34</v>
      </c>
      <c r="D75" s="250"/>
      <c r="E75" s="135">
        <v>135</v>
      </c>
      <c r="F75" s="135">
        <v>109</v>
      </c>
      <c r="G75" s="135">
        <v>126</v>
      </c>
      <c r="H75" s="135">
        <v>179</v>
      </c>
      <c r="I75" s="135">
        <v>138</v>
      </c>
      <c r="J75" s="135">
        <v>143</v>
      </c>
      <c r="K75" s="135">
        <v>153</v>
      </c>
      <c r="L75" s="135">
        <v>188</v>
      </c>
      <c r="M75" s="135">
        <v>165</v>
      </c>
      <c r="N75" s="135">
        <v>236</v>
      </c>
      <c r="O75" s="491">
        <v>238</v>
      </c>
      <c r="P75" s="491">
        <v>272</v>
      </c>
      <c r="R75" s="257"/>
    </row>
    <row r="76" spans="1:18">
      <c r="A76" s="10"/>
      <c r="B76" s="10"/>
      <c r="C76" s="6" t="s">
        <v>35</v>
      </c>
      <c r="D76" s="10"/>
      <c r="E76" s="135">
        <v>102</v>
      </c>
      <c r="F76" s="135">
        <v>139</v>
      </c>
      <c r="G76" s="135">
        <v>218</v>
      </c>
      <c r="H76" s="135">
        <v>245</v>
      </c>
      <c r="I76" s="135">
        <v>90</v>
      </c>
      <c r="J76" s="135">
        <v>162</v>
      </c>
      <c r="K76" s="135">
        <v>187</v>
      </c>
      <c r="L76" s="135">
        <v>287</v>
      </c>
      <c r="M76" s="135">
        <v>132</v>
      </c>
      <c r="N76" s="135">
        <v>240</v>
      </c>
      <c r="O76" s="491">
        <v>257</v>
      </c>
      <c r="P76" s="491">
        <v>299</v>
      </c>
      <c r="R76" s="257"/>
    </row>
    <row r="77" spans="1:18" ht="15">
      <c r="A77" s="10"/>
      <c r="B77" s="10"/>
      <c r="C77" s="6" t="s">
        <v>36</v>
      </c>
      <c r="D77" s="10"/>
      <c r="E77" s="136">
        <v>82</v>
      </c>
      <c r="F77" s="136">
        <v>94</v>
      </c>
      <c r="G77" s="136">
        <v>79</v>
      </c>
      <c r="H77" s="136">
        <v>94</v>
      </c>
      <c r="I77" s="136">
        <v>76</v>
      </c>
      <c r="J77" s="136">
        <v>92</v>
      </c>
      <c r="K77" s="136">
        <v>94</v>
      </c>
      <c r="L77" s="136">
        <v>68</v>
      </c>
      <c r="M77" s="136">
        <v>102</v>
      </c>
      <c r="N77" s="136">
        <v>146</v>
      </c>
      <c r="O77" s="492">
        <v>135</v>
      </c>
      <c r="P77" s="492">
        <v>124</v>
      </c>
      <c r="R77" s="257"/>
    </row>
    <row r="78" spans="1:18" ht="15">
      <c r="A78" s="10"/>
      <c r="B78" s="10"/>
      <c r="C78" s="10"/>
      <c r="D78" s="10" t="s">
        <v>90</v>
      </c>
      <c r="E78" s="136">
        <f t="shared" ref="E78" si="61">SUM(E70:E77)</f>
        <v>652</v>
      </c>
      <c r="F78" s="136">
        <f t="shared" ref="F78:G78" si="62">SUM(F70:F77)</f>
        <v>637</v>
      </c>
      <c r="G78" s="136">
        <f t="shared" si="62"/>
        <v>673</v>
      </c>
      <c r="H78" s="136">
        <f t="shared" ref="H78:I78" si="63">SUM(H70:H77)</f>
        <v>1136</v>
      </c>
      <c r="I78" s="136">
        <f t="shared" si="63"/>
        <v>712</v>
      </c>
      <c r="J78" s="136">
        <f t="shared" ref="J78" si="64">SUM(J70:J77)</f>
        <v>690</v>
      </c>
      <c r="K78" s="136">
        <f t="shared" ref="K78:P78" si="65">SUM(K70:K77)</f>
        <v>765</v>
      </c>
      <c r="L78" s="136">
        <f t="shared" si="65"/>
        <v>1069</v>
      </c>
      <c r="M78" s="136">
        <f t="shared" si="65"/>
        <v>834</v>
      </c>
      <c r="N78" s="136">
        <f t="shared" si="65"/>
        <v>1090</v>
      </c>
      <c r="O78" s="492">
        <f t="shared" si="65"/>
        <v>1026</v>
      </c>
      <c r="P78" s="492">
        <f t="shared" si="65"/>
        <v>1333</v>
      </c>
      <c r="R78" s="257"/>
    </row>
    <row r="79" spans="1:18">
      <c r="A79" s="11"/>
      <c r="B79" s="25" t="s">
        <v>1</v>
      </c>
      <c r="C79" s="3"/>
      <c r="D79" s="11"/>
      <c r="E79" s="137">
        <f t="shared" ref="E79" si="66">+E67-E78</f>
        <v>459</v>
      </c>
      <c r="F79" s="137">
        <f t="shared" ref="F79:G79" si="67">+F67-F78</f>
        <v>333</v>
      </c>
      <c r="G79" s="137">
        <f t="shared" si="67"/>
        <v>80</v>
      </c>
      <c r="H79" s="137">
        <f t="shared" ref="H79:I79" si="68">+H67-H78</f>
        <v>439</v>
      </c>
      <c r="I79" s="137">
        <f t="shared" si="68"/>
        <v>566</v>
      </c>
      <c r="J79" s="137">
        <f t="shared" ref="J79" si="69">+J67-J78</f>
        <v>354</v>
      </c>
      <c r="K79" s="137">
        <f t="shared" ref="K79:P79" si="70">+K67-K78</f>
        <v>225</v>
      </c>
      <c r="L79" s="137">
        <f t="shared" si="70"/>
        <v>284</v>
      </c>
      <c r="M79" s="137">
        <f t="shared" si="70"/>
        <v>621</v>
      </c>
      <c r="N79" s="137">
        <f t="shared" si="70"/>
        <v>480</v>
      </c>
      <c r="O79" s="493">
        <f t="shared" si="70"/>
        <v>542</v>
      </c>
      <c r="P79" s="493">
        <f t="shared" si="70"/>
        <v>681</v>
      </c>
      <c r="R79" s="257"/>
    </row>
    <row r="80" spans="1:18" s="45" customFormat="1">
      <c r="A80" s="44"/>
      <c r="B80" s="249" t="s">
        <v>161</v>
      </c>
      <c r="C80" s="250"/>
      <c r="D80" s="250"/>
      <c r="E80" s="491">
        <v>51</v>
      </c>
      <c r="F80" s="491">
        <v>50</v>
      </c>
      <c r="G80" s="491">
        <v>51</v>
      </c>
      <c r="H80" s="491">
        <v>50</v>
      </c>
      <c r="I80" s="491">
        <v>50</v>
      </c>
      <c r="J80" s="491">
        <v>50</v>
      </c>
      <c r="K80" s="491">
        <v>51</v>
      </c>
      <c r="L80" s="491">
        <v>49</v>
      </c>
      <c r="M80" s="491">
        <v>51</v>
      </c>
      <c r="N80" s="491">
        <v>64</v>
      </c>
      <c r="O80" s="491">
        <v>52</v>
      </c>
      <c r="P80" s="491">
        <v>41</v>
      </c>
      <c r="R80" s="257"/>
    </row>
    <row r="81" spans="1:18" s="45" customFormat="1" ht="15">
      <c r="A81" s="44"/>
      <c r="B81" s="249" t="s">
        <v>297</v>
      </c>
      <c r="C81" s="250"/>
      <c r="D81" s="250"/>
      <c r="E81" s="492">
        <v>0</v>
      </c>
      <c r="F81" s="492">
        <v>0</v>
      </c>
      <c r="G81" s="492">
        <v>0</v>
      </c>
      <c r="H81" s="492">
        <v>0</v>
      </c>
      <c r="I81" s="492">
        <v>0</v>
      </c>
      <c r="J81" s="492">
        <v>0</v>
      </c>
      <c r="K81" s="492">
        <v>0</v>
      </c>
      <c r="L81" s="492">
        <v>0</v>
      </c>
      <c r="M81" s="492">
        <v>0</v>
      </c>
      <c r="N81" s="492">
        <v>0</v>
      </c>
      <c r="O81" s="492">
        <v>0</v>
      </c>
      <c r="P81" s="492">
        <v>0</v>
      </c>
      <c r="R81" s="257"/>
    </row>
    <row r="82" spans="1:18" s="45" customFormat="1">
      <c r="A82" s="44"/>
      <c r="B82" s="22" t="s">
        <v>133</v>
      </c>
      <c r="C82" s="46"/>
      <c r="D82" s="44"/>
      <c r="E82" s="491">
        <f t="shared" ref="E82:O82" si="71">E79-E80-E81</f>
        <v>408</v>
      </c>
      <c r="F82" s="491">
        <f t="shared" si="71"/>
        <v>283</v>
      </c>
      <c r="G82" s="491">
        <f t="shared" si="71"/>
        <v>29</v>
      </c>
      <c r="H82" s="491">
        <f t="shared" si="71"/>
        <v>389</v>
      </c>
      <c r="I82" s="491">
        <f t="shared" si="71"/>
        <v>516</v>
      </c>
      <c r="J82" s="491">
        <f t="shared" si="71"/>
        <v>304</v>
      </c>
      <c r="K82" s="491">
        <f t="shared" si="71"/>
        <v>174</v>
      </c>
      <c r="L82" s="491">
        <f t="shared" si="71"/>
        <v>235</v>
      </c>
      <c r="M82" s="491">
        <f t="shared" si="71"/>
        <v>570</v>
      </c>
      <c r="N82" s="491">
        <f t="shared" si="71"/>
        <v>416</v>
      </c>
      <c r="O82" s="491">
        <f t="shared" si="71"/>
        <v>490</v>
      </c>
      <c r="P82" s="491">
        <f>P79-P80-P81</f>
        <v>640</v>
      </c>
      <c r="R82" s="257"/>
    </row>
    <row r="83" spans="1:18" s="45" customFormat="1" ht="15">
      <c r="A83" s="44"/>
      <c r="B83" s="2" t="s">
        <v>134</v>
      </c>
      <c r="C83" s="46"/>
      <c r="D83" s="44"/>
      <c r="E83" s="136">
        <v>96</v>
      </c>
      <c r="F83" s="136">
        <v>64</v>
      </c>
      <c r="G83" s="136">
        <v>-11</v>
      </c>
      <c r="H83" s="136">
        <v>40</v>
      </c>
      <c r="I83" s="136">
        <v>105</v>
      </c>
      <c r="J83" s="136">
        <v>75</v>
      </c>
      <c r="K83" s="136">
        <v>27</v>
      </c>
      <c r="L83" s="136">
        <v>51</v>
      </c>
      <c r="M83" s="492">
        <f>129</f>
        <v>129</v>
      </c>
      <c r="N83" s="492">
        <f>75</f>
        <v>75</v>
      </c>
      <c r="O83" s="492">
        <v>119</v>
      </c>
      <c r="P83" s="492">
        <v>144</v>
      </c>
      <c r="R83" s="257"/>
    </row>
    <row r="84" spans="1:18" s="45" customFormat="1" ht="15">
      <c r="A84" s="47"/>
      <c r="B84" s="48" t="s">
        <v>2</v>
      </c>
      <c r="C84" s="47"/>
      <c r="D84" s="47"/>
      <c r="E84" s="138">
        <f t="shared" ref="E84" si="72">E82-E83</f>
        <v>312</v>
      </c>
      <c r="F84" s="138">
        <f t="shared" ref="F84:G84" si="73">F82-F83</f>
        <v>219</v>
      </c>
      <c r="G84" s="138">
        <f t="shared" si="73"/>
        <v>40</v>
      </c>
      <c r="H84" s="138">
        <f t="shared" ref="H84:I84" si="74">H82-H83</f>
        <v>349</v>
      </c>
      <c r="I84" s="138">
        <f t="shared" si="74"/>
        <v>411</v>
      </c>
      <c r="J84" s="138">
        <f t="shared" ref="J84" si="75">J82-J83</f>
        <v>229</v>
      </c>
      <c r="K84" s="138">
        <f t="shared" ref="K84:P84" si="76">K82-K83</f>
        <v>147</v>
      </c>
      <c r="L84" s="138">
        <f t="shared" si="76"/>
        <v>184</v>
      </c>
      <c r="M84" s="408">
        <f t="shared" si="76"/>
        <v>441</v>
      </c>
      <c r="N84" s="408">
        <f t="shared" si="76"/>
        <v>341</v>
      </c>
      <c r="O84" s="408">
        <f t="shared" si="76"/>
        <v>371</v>
      </c>
      <c r="P84" s="408">
        <f t="shared" si="76"/>
        <v>496</v>
      </c>
      <c r="R84" s="257"/>
    </row>
    <row r="85" spans="1:18" ht="38.25" customHeight="1">
      <c r="A85" s="10"/>
      <c r="B85" s="689" t="s">
        <v>113</v>
      </c>
      <c r="C85" s="689"/>
      <c r="D85" s="689"/>
      <c r="E85" s="206">
        <v>304</v>
      </c>
      <c r="F85" s="206">
        <v>214</v>
      </c>
      <c r="G85" s="206">
        <v>39</v>
      </c>
      <c r="H85" s="206">
        <v>344</v>
      </c>
      <c r="I85" s="206">
        <v>404</v>
      </c>
      <c r="J85" s="206">
        <v>226</v>
      </c>
      <c r="K85" s="206">
        <v>146</v>
      </c>
      <c r="L85" s="206">
        <v>183</v>
      </c>
      <c r="M85" s="490">
        <v>439</v>
      </c>
      <c r="N85" s="306">
        <v>340</v>
      </c>
      <c r="O85" s="306">
        <v>370</v>
      </c>
      <c r="P85" s="306">
        <v>495</v>
      </c>
      <c r="Q85" s="207"/>
      <c r="R85" s="257"/>
    </row>
    <row r="86" spans="1:18" ht="20.25" customHeight="1">
      <c r="A86" s="9"/>
      <c r="B86" s="25"/>
      <c r="C86" s="9"/>
      <c r="D86" s="9"/>
      <c r="E86" s="186"/>
      <c r="F86" s="186"/>
      <c r="G86" s="186"/>
      <c r="H86" s="186"/>
      <c r="I86" s="186"/>
      <c r="J86" s="186"/>
      <c r="K86" s="186"/>
      <c r="L86" s="186"/>
      <c r="M86" s="489"/>
      <c r="N86" s="489"/>
      <c r="O86" s="489"/>
      <c r="P86" s="489"/>
      <c r="R86" s="257"/>
    </row>
    <row r="87" spans="1:18">
      <c r="A87" s="32"/>
      <c r="B87" s="29" t="s">
        <v>189</v>
      </c>
      <c r="C87" s="29"/>
      <c r="D87" s="29"/>
      <c r="E87" s="139"/>
      <c r="F87" s="139"/>
      <c r="G87" s="139"/>
      <c r="H87" s="139"/>
      <c r="I87" s="139"/>
      <c r="J87" s="139"/>
      <c r="K87" s="139"/>
      <c r="L87" s="139"/>
      <c r="M87" s="488"/>
      <c r="N87" s="488"/>
      <c r="O87" s="488"/>
      <c r="P87" s="488"/>
      <c r="R87" s="257"/>
    </row>
    <row r="88" spans="1:18">
      <c r="A88" s="32"/>
      <c r="B88" s="29"/>
      <c r="C88" s="28" t="s">
        <v>29</v>
      </c>
      <c r="D88" s="29"/>
      <c r="E88" s="141">
        <v>0.43</v>
      </c>
      <c r="F88" s="141">
        <v>0.3</v>
      </c>
      <c r="G88" s="141">
        <v>0.06</v>
      </c>
      <c r="H88" s="141">
        <v>0.47</v>
      </c>
      <c r="I88" s="141">
        <v>0.56000000000000005</v>
      </c>
      <c r="J88" s="141">
        <v>0.31</v>
      </c>
      <c r="K88" s="141">
        <v>0.2</v>
      </c>
      <c r="L88" s="141">
        <v>0.25</v>
      </c>
      <c r="M88" s="141">
        <v>0.59</v>
      </c>
      <c r="N88" s="141">
        <v>0.46</v>
      </c>
      <c r="O88" s="141">
        <v>0.5</v>
      </c>
      <c r="P88" s="141">
        <v>0.66</v>
      </c>
      <c r="Q88" s="180"/>
      <c r="R88" s="257"/>
    </row>
    <row r="89" spans="1:18" ht="13.5">
      <c r="A89" s="32"/>
      <c r="B89" s="29"/>
      <c r="C89" s="28" t="s">
        <v>262</v>
      </c>
      <c r="D89" s="29"/>
      <c r="E89" s="141">
        <v>0.42</v>
      </c>
      <c r="F89" s="141">
        <v>0.28999999999999998</v>
      </c>
      <c r="G89" s="141">
        <v>0.05</v>
      </c>
      <c r="H89" s="141">
        <v>0.47</v>
      </c>
      <c r="I89" s="141">
        <v>0.56000000000000005</v>
      </c>
      <c r="J89" s="141">
        <v>0.31</v>
      </c>
      <c r="K89" s="141">
        <v>0.2</v>
      </c>
      <c r="L89" s="141">
        <v>0.25</v>
      </c>
      <c r="M89" s="141">
        <v>0.57999999999999996</v>
      </c>
      <c r="N89" s="141">
        <v>0.45</v>
      </c>
      <c r="O89" s="141">
        <v>0.49</v>
      </c>
      <c r="P89" s="141">
        <v>0.65</v>
      </c>
      <c r="Q89" s="180"/>
      <c r="R89" s="257"/>
    </row>
    <row r="90" spans="1:18" ht="3" customHeight="1">
      <c r="A90" s="32"/>
      <c r="B90" s="29"/>
      <c r="C90" s="28"/>
      <c r="D90" s="29"/>
      <c r="E90" s="141"/>
      <c r="F90" s="141"/>
      <c r="G90" s="141"/>
      <c r="H90" s="141"/>
      <c r="I90" s="141"/>
      <c r="J90" s="141"/>
      <c r="K90" s="141"/>
      <c r="L90" s="141"/>
      <c r="M90" s="141"/>
      <c r="N90" s="141"/>
      <c r="O90" s="141"/>
      <c r="P90" s="141"/>
      <c r="Q90" s="180"/>
      <c r="R90" s="257"/>
    </row>
    <row r="91" spans="1:18">
      <c r="A91" s="32"/>
      <c r="B91" s="29"/>
      <c r="C91" s="18"/>
      <c r="D91" s="29"/>
      <c r="E91" s="420"/>
      <c r="F91" s="420"/>
      <c r="G91" s="420"/>
      <c r="H91" s="420"/>
      <c r="I91" s="420"/>
      <c r="J91" s="420"/>
      <c r="K91" s="420"/>
      <c r="L91" s="420"/>
      <c r="M91" s="420"/>
      <c r="N91" s="420"/>
      <c r="O91" s="420"/>
      <c r="P91" s="420"/>
      <c r="R91" s="257"/>
    </row>
    <row r="92" spans="1:18">
      <c r="A92" s="20" t="s">
        <v>181</v>
      </c>
      <c r="B92" s="29"/>
      <c r="C92" s="18"/>
      <c r="D92" s="29"/>
      <c r="E92" s="420"/>
      <c r="F92" s="420"/>
      <c r="G92" s="420"/>
      <c r="H92" s="420"/>
      <c r="I92" s="420"/>
      <c r="J92" s="420"/>
      <c r="K92" s="420"/>
      <c r="L92" s="420"/>
      <c r="M92" s="420"/>
      <c r="N92" s="420"/>
      <c r="O92" s="420"/>
      <c r="P92" s="420"/>
      <c r="R92" s="257"/>
    </row>
    <row r="93" spans="1:18">
      <c r="A93" s="32"/>
      <c r="B93" s="29"/>
      <c r="C93" s="18"/>
      <c r="D93" s="29"/>
      <c r="E93" s="131" t="str">
        <f t="shared" ref="E93:N93" si="77">E64</f>
        <v>Q1</v>
      </c>
      <c r="F93" s="131" t="str">
        <f t="shared" si="77"/>
        <v>Q2</v>
      </c>
      <c r="G93" s="131" t="str">
        <f t="shared" si="77"/>
        <v>Q3</v>
      </c>
      <c r="H93" s="131" t="str">
        <f t="shared" si="77"/>
        <v>Q4</v>
      </c>
      <c r="I93" s="131" t="str">
        <f t="shared" si="77"/>
        <v>Q1</v>
      </c>
      <c r="J93" s="131" t="str">
        <f t="shared" si="77"/>
        <v>Q2</v>
      </c>
      <c r="K93" s="131" t="str">
        <f t="shared" si="77"/>
        <v>Q3</v>
      </c>
      <c r="L93" s="131" t="str">
        <f t="shared" si="77"/>
        <v>Q4</v>
      </c>
      <c r="M93" s="131" t="str">
        <f t="shared" si="77"/>
        <v>Q1</v>
      </c>
      <c r="N93" s="131" t="str">
        <f t="shared" si="77"/>
        <v>Q2</v>
      </c>
      <c r="O93" s="131" t="str">
        <f t="shared" ref="O93:P93" si="78">O64</f>
        <v>Q3</v>
      </c>
      <c r="P93" s="131" t="str">
        <f t="shared" si="78"/>
        <v>Q4</v>
      </c>
      <c r="R93" s="131"/>
    </row>
    <row r="94" spans="1:18">
      <c r="A94" s="32"/>
      <c r="B94" s="29"/>
      <c r="C94" s="18"/>
      <c r="D94" s="29"/>
      <c r="E94" s="132" t="str">
        <f t="shared" ref="E94:N94" si="79">E65</f>
        <v>CY14</v>
      </c>
      <c r="F94" s="132" t="str">
        <f t="shared" si="79"/>
        <v>CY14</v>
      </c>
      <c r="G94" s="132" t="str">
        <f t="shared" si="79"/>
        <v>CY14</v>
      </c>
      <c r="H94" s="132" t="str">
        <f t="shared" si="79"/>
        <v>CY14</v>
      </c>
      <c r="I94" s="132" t="str">
        <f t="shared" si="79"/>
        <v>CY15</v>
      </c>
      <c r="J94" s="132" t="str">
        <f t="shared" si="79"/>
        <v>CY15</v>
      </c>
      <c r="K94" s="132" t="str">
        <f t="shared" si="79"/>
        <v>CY15</v>
      </c>
      <c r="L94" s="132" t="str">
        <f t="shared" si="79"/>
        <v>CY15</v>
      </c>
      <c r="M94" s="132" t="str">
        <f t="shared" si="79"/>
        <v>CY16</v>
      </c>
      <c r="N94" s="132" t="str">
        <f t="shared" si="79"/>
        <v>CY16</v>
      </c>
      <c r="O94" s="132" t="str">
        <f t="shared" ref="O94:P94" si="80">O65</f>
        <v>CY16</v>
      </c>
      <c r="P94" s="132" t="str">
        <f t="shared" si="80"/>
        <v>CY16</v>
      </c>
      <c r="R94" s="131"/>
    </row>
    <row r="95" spans="1:18" ht="7.5" customHeight="1">
      <c r="A95" s="32"/>
      <c r="B95" s="29"/>
      <c r="C95" s="18"/>
      <c r="D95" s="29"/>
      <c r="E95" s="146"/>
      <c r="F95" s="146"/>
      <c r="G95" s="146"/>
      <c r="H95" s="146"/>
      <c r="I95" s="146"/>
      <c r="J95" s="146"/>
      <c r="K95" s="146"/>
      <c r="L95" s="146"/>
      <c r="M95" s="146"/>
      <c r="N95" s="146"/>
      <c r="O95" s="146"/>
      <c r="P95" s="146"/>
      <c r="R95" s="257"/>
    </row>
    <row r="96" spans="1:18" ht="15.75" customHeight="1">
      <c r="A96" s="32"/>
      <c r="B96" s="1" t="s">
        <v>91</v>
      </c>
      <c r="C96" s="18"/>
      <c r="D96" s="29"/>
      <c r="E96" s="146"/>
      <c r="F96" s="146"/>
      <c r="G96" s="146"/>
      <c r="H96" s="146"/>
      <c r="I96" s="146"/>
      <c r="J96" s="146"/>
      <c r="K96" s="146"/>
      <c r="L96" s="146"/>
      <c r="M96" s="146"/>
      <c r="N96" s="146"/>
      <c r="O96" s="146"/>
      <c r="P96" s="146"/>
      <c r="R96" s="257"/>
    </row>
    <row r="97" spans="1:18" ht="15.75" customHeight="1">
      <c r="A97" s="32"/>
      <c r="B97" s="1"/>
      <c r="C97" s="345" t="s">
        <v>182</v>
      </c>
      <c r="D97" s="218"/>
      <c r="E97" s="146"/>
      <c r="F97" s="146"/>
      <c r="G97" s="146"/>
      <c r="H97" s="146"/>
      <c r="I97" s="146"/>
      <c r="J97" s="146"/>
      <c r="K97" s="146"/>
      <c r="L97" s="146"/>
      <c r="M97" s="146"/>
      <c r="N97" s="146"/>
      <c r="O97" s="146"/>
      <c r="P97" s="146"/>
      <c r="R97" s="257"/>
    </row>
    <row r="98" spans="1:18">
      <c r="A98" s="7"/>
      <c r="B98" s="2"/>
      <c r="C98" s="346" t="s">
        <v>184</v>
      </c>
      <c r="D98" s="250"/>
      <c r="E98" s="147">
        <f t="shared" ref="E98:N98" si="81">E70/E$67</f>
        <v>0.20072007200720071</v>
      </c>
      <c r="F98" s="147">
        <f t="shared" si="81"/>
        <v>0.18969072164948453</v>
      </c>
      <c r="G98" s="147">
        <f t="shared" si="81"/>
        <v>0.19920318725099601</v>
      </c>
      <c r="H98" s="147">
        <f t="shared" si="81"/>
        <v>0.26984126984126983</v>
      </c>
      <c r="I98" s="147">
        <f t="shared" si="81"/>
        <v>0.15805946791862285</v>
      </c>
      <c r="J98" s="147">
        <f t="shared" si="81"/>
        <v>0.14080459770114942</v>
      </c>
      <c r="K98" s="147">
        <f t="shared" si="81"/>
        <v>0.18080808080808081</v>
      </c>
      <c r="L98" s="147">
        <f t="shared" si="81"/>
        <v>0.2535107169253511</v>
      </c>
      <c r="M98" s="147">
        <f t="shared" si="81"/>
        <v>0.1161512027491409</v>
      </c>
      <c r="N98" s="147">
        <f t="shared" si="81"/>
        <v>9.4904458598726121E-2</v>
      </c>
      <c r="O98" s="147">
        <f>O70/O$67</f>
        <v>7.0790816326530615E-2</v>
      </c>
      <c r="P98" s="147">
        <f>P70/P$67</f>
        <v>0.15541211519364448</v>
      </c>
      <c r="R98" s="257"/>
    </row>
    <row r="99" spans="1:18">
      <c r="A99" s="7"/>
      <c r="B99" s="2"/>
      <c r="C99" s="346" t="s">
        <v>185</v>
      </c>
      <c r="D99" s="250"/>
      <c r="E99" s="147">
        <f t="shared" ref="E99:N99" si="82">E71/E$67</f>
        <v>4.1404140414041404E-2</v>
      </c>
      <c r="F99" s="147">
        <f t="shared" si="82"/>
        <v>4.536082474226804E-2</v>
      </c>
      <c r="G99" s="147">
        <f t="shared" si="82"/>
        <v>3.9840637450199202E-2</v>
      </c>
      <c r="H99" s="147">
        <f t="shared" si="82"/>
        <v>7.3650793650793647E-2</v>
      </c>
      <c r="I99" s="147">
        <f t="shared" si="82"/>
        <v>0.10719874804381847</v>
      </c>
      <c r="J99" s="147">
        <f t="shared" si="82"/>
        <v>6.417624521072797E-2</v>
      </c>
      <c r="K99" s="147">
        <f t="shared" si="82"/>
        <v>5.8585858585858588E-2</v>
      </c>
      <c r="L99" s="147">
        <f t="shared" si="82"/>
        <v>6.3562453806356251E-2</v>
      </c>
      <c r="M99" s="147">
        <f t="shared" si="82"/>
        <v>8.1786941580756015E-2</v>
      </c>
      <c r="N99" s="147">
        <f t="shared" si="82"/>
        <v>4.64968152866242E-2</v>
      </c>
      <c r="O99" s="147">
        <f t="shared" ref="O99:P99" si="83">O71/O$67</f>
        <v>2.4872448979591837E-2</v>
      </c>
      <c r="P99" s="147">
        <f t="shared" si="83"/>
        <v>3.5253227408142997E-2</v>
      </c>
      <c r="R99" s="257"/>
    </row>
    <row r="100" spans="1:18">
      <c r="A100" s="7"/>
      <c r="B100" s="2"/>
      <c r="C100" s="345" t="s">
        <v>183</v>
      </c>
      <c r="D100" s="250"/>
      <c r="E100" s="147"/>
      <c r="F100" s="147"/>
      <c r="G100" s="147"/>
      <c r="H100" s="147"/>
      <c r="I100" s="147"/>
      <c r="J100" s="147"/>
      <c r="K100" s="147"/>
      <c r="L100" s="147"/>
      <c r="M100" s="147"/>
      <c r="N100" s="147"/>
      <c r="O100" s="147"/>
      <c r="P100" s="147"/>
      <c r="R100" s="257"/>
    </row>
    <row r="101" spans="1:18">
      <c r="A101" s="7"/>
      <c r="B101" s="2"/>
      <c r="C101" s="346" t="s">
        <v>186</v>
      </c>
      <c r="D101" s="250"/>
      <c r="E101" s="147">
        <f t="shared" ref="E101:N101" si="84">E73/E$67</f>
        <v>5.4005400540054004E-2</v>
      </c>
      <c r="F101" s="147">
        <f t="shared" si="84"/>
        <v>6.1855670103092786E-2</v>
      </c>
      <c r="G101" s="147">
        <f t="shared" si="84"/>
        <v>8.233731739707835E-2</v>
      </c>
      <c r="H101" s="147">
        <f t="shared" si="84"/>
        <v>4.3174603174603178E-2</v>
      </c>
      <c r="I101" s="147">
        <f t="shared" si="84"/>
        <v>4.6165884194053208E-2</v>
      </c>
      <c r="J101" s="147">
        <f t="shared" si="84"/>
        <v>5.842911877394636E-2</v>
      </c>
      <c r="K101" s="147">
        <f t="shared" si="84"/>
        <v>7.1717171717171721E-2</v>
      </c>
      <c r="L101" s="147">
        <f t="shared" si="84"/>
        <v>6.0606060606060608E-2</v>
      </c>
      <c r="M101" s="147">
        <f t="shared" si="84"/>
        <v>9.6907216494845363E-2</v>
      </c>
      <c r="N101" s="147">
        <f t="shared" si="84"/>
        <v>0.15350318471337579</v>
      </c>
      <c r="O101" s="147">
        <f t="shared" ref="O101:P101" si="85">O73/O$67</f>
        <v>0.15114795918367346</v>
      </c>
      <c r="P101" s="147">
        <f t="shared" si="85"/>
        <v>0.11420059582919563</v>
      </c>
      <c r="R101" s="257"/>
    </row>
    <row r="102" spans="1:18">
      <c r="A102" s="7"/>
      <c r="B102" s="2"/>
      <c r="C102" s="346" t="s">
        <v>185</v>
      </c>
      <c r="D102" s="250"/>
      <c r="E102" s="147">
        <f t="shared" ref="E102:N102" si="86">E74/E$67</f>
        <v>3.6003600360036002E-3</v>
      </c>
      <c r="F102" s="147">
        <f t="shared" si="86"/>
        <v>7.2164948453608251E-3</v>
      </c>
      <c r="G102" s="147">
        <f t="shared" si="86"/>
        <v>1.0624169986719787E-2</v>
      </c>
      <c r="H102" s="147">
        <f t="shared" si="86"/>
        <v>5.7142857142857143E-3</v>
      </c>
      <c r="I102" s="147">
        <f t="shared" si="86"/>
        <v>7.8247261345852897E-3</v>
      </c>
      <c r="J102" s="147">
        <f t="shared" si="86"/>
        <v>1.7241379310344827E-2</v>
      </c>
      <c r="K102" s="147">
        <f t="shared" si="86"/>
        <v>2.3232323232323233E-2</v>
      </c>
      <c r="L102" s="147">
        <f t="shared" si="86"/>
        <v>1.1086474501108648E-2</v>
      </c>
      <c r="M102" s="147">
        <f t="shared" si="86"/>
        <v>4.1237113402061857E-3</v>
      </c>
      <c r="N102" s="147">
        <f t="shared" si="86"/>
        <v>3.1847133757961785E-3</v>
      </c>
      <c r="O102" s="147">
        <f t="shared" ref="O102:P102" si="87">O74/O$67</f>
        <v>5.7397959183673472E-3</v>
      </c>
      <c r="P102" s="147">
        <f t="shared" si="87"/>
        <v>1.1916583912611719E-2</v>
      </c>
      <c r="R102" s="257"/>
    </row>
    <row r="103" spans="1:18">
      <c r="A103" s="10"/>
      <c r="B103" s="10"/>
      <c r="C103" s="6" t="s">
        <v>34</v>
      </c>
      <c r="D103" s="10"/>
      <c r="E103" s="147">
        <f t="shared" ref="E103:N103" si="88">E75/E$67</f>
        <v>0.12151215121512152</v>
      </c>
      <c r="F103" s="147">
        <f t="shared" si="88"/>
        <v>0.11237113402061856</v>
      </c>
      <c r="G103" s="147">
        <f t="shared" si="88"/>
        <v>0.16733067729083664</v>
      </c>
      <c r="H103" s="147">
        <f t="shared" si="88"/>
        <v>0.11365079365079366</v>
      </c>
      <c r="I103" s="147">
        <f t="shared" si="88"/>
        <v>0.107981220657277</v>
      </c>
      <c r="J103" s="147">
        <f t="shared" si="88"/>
        <v>0.13697318007662834</v>
      </c>
      <c r="K103" s="147">
        <f t="shared" si="88"/>
        <v>0.15454545454545454</v>
      </c>
      <c r="L103" s="147">
        <f t="shared" si="88"/>
        <v>0.13895048041389504</v>
      </c>
      <c r="M103" s="147">
        <f t="shared" si="88"/>
        <v>0.1134020618556701</v>
      </c>
      <c r="N103" s="147">
        <f t="shared" si="88"/>
        <v>0.15031847133757961</v>
      </c>
      <c r="O103" s="147">
        <f t="shared" ref="O103:P103" si="89">O75/O$67</f>
        <v>0.15178571428571427</v>
      </c>
      <c r="P103" s="147">
        <f t="shared" si="89"/>
        <v>0.13505461767626614</v>
      </c>
      <c r="R103" s="257"/>
    </row>
    <row r="104" spans="1:18">
      <c r="A104" s="10"/>
      <c r="B104" s="10"/>
      <c r="C104" s="6" t="s">
        <v>35</v>
      </c>
      <c r="D104" s="10"/>
      <c r="E104" s="147">
        <f t="shared" ref="E104:N104" si="90">E76/E$67</f>
        <v>9.1809180918091815E-2</v>
      </c>
      <c r="F104" s="147">
        <f t="shared" si="90"/>
        <v>0.14329896907216494</v>
      </c>
      <c r="G104" s="147">
        <f t="shared" si="90"/>
        <v>0.28950863213811423</v>
      </c>
      <c r="H104" s="147">
        <f t="shared" si="90"/>
        <v>0.15555555555555556</v>
      </c>
      <c r="I104" s="147">
        <f t="shared" si="90"/>
        <v>7.0422535211267609E-2</v>
      </c>
      <c r="J104" s="147">
        <f t="shared" si="90"/>
        <v>0.15517241379310345</v>
      </c>
      <c r="K104" s="147">
        <f t="shared" si="90"/>
        <v>0.18888888888888888</v>
      </c>
      <c r="L104" s="147">
        <f t="shared" si="90"/>
        <v>0.21212121212121213</v>
      </c>
      <c r="M104" s="147">
        <f t="shared" si="90"/>
        <v>9.0721649484536079E-2</v>
      </c>
      <c r="N104" s="147">
        <f t="shared" si="90"/>
        <v>0.15286624203821655</v>
      </c>
      <c r="O104" s="147">
        <f t="shared" ref="O104:P104" si="91">O76/O$67</f>
        <v>0.1639030612244898</v>
      </c>
      <c r="P104" s="147">
        <f t="shared" si="91"/>
        <v>0.14846077457795431</v>
      </c>
      <c r="R104" s="257"/>
    </row>
    <row r="105" spans="1:18" ht="15">
      <c r="A105" s="10"/>
      <c r="B105" s="10"/>
      <c r="C105" s="6" t="s">
        <v>36</v>
      </c>
      <c r="D105" s="10"/>
      <c r="E105" s="148">
        <f t="shared" ref="E105:N105" si="92">E77/E$67</f>
        <v>7.3807380738073802E-2</v>
      </c>
      <c r="F105" s="148">
        <f t="shared" si="92"/>
        <v>9.6907216494845363E-2</v>
      </c>
      <c r="G105" s="148">
        <f t="shared" si="92"/>
        <v>0.10491367861885791</v>
      </c>
      <c r="H105" s="148">
        <f t="shared" si="92"/>
        <v>5.9682539682539684E-2</v>
      </c>
      <c r="I105" s="148">
        <f t="shared" si="92"/>
        <v>5.9467918622848198E-2</v>
      </c>
      <c r="J105" s="148">
        <f t="shared" si="92"/>
        <v>8.8122605363984668E-2</v>
      </c>
      <c r="K105" s="148">
        <f t="shared" si="92"/>
        <v>9.494949494949495E-2</v>
      </c>
      <c r="L105" s="148">
        <f t="shared" si="92"/>
        <v>5.0258684405025872E-2</v>
      </c>
      <c r="M105" s="148">
        <f t="shared" si="92"/>
        <v>7.0103092783505155E-2</v>
      </c>
      <c r="N105" s="148">
        <f t="shared" si="92"/>
        <v>9.2993630573248401E-2</v>
      </c>
      <c r="O105" s="148">
        <f t="shared" ref="O105:P105" si="93">O77/O$67</f>
        <v>8.6096938775510209E-2</v>
      </c>
      <c r="P105" s="148">
        <f t="shared" si="93"/>
        <v>6.1569016881827213E-2</v>
      </c>
      <c r="R105" s="257"/>
    </row>
    <row r="106" spans="1:18" ht="15">
      <c r="A106" s="10"/>
      <c r="B106" s="10"/>
      <c r="C106" s="10"/>
      <c r="D106" s="10" t="s">
        <v>90</v>
      </c>
      <c r="E106" s="148">
        <f t="shared" ref="E106:N106" si="94">E78/E$67</f>
        <v>0.5868586858685868</v>
      </c>
      <c r="F106" s="148">
        <f t="shared" si="94"/>
        <v>0.65670103092783505</v>
      </c>
      <c r="G106" s="148">
        <f t="shared" si="94"/>
        <v>0.89375830013280211</v>
      </c>
      <c r="H106" s="148">
        <f t="shared" si="94"/>
        <v>0.72126984126984128</v>
      </c>
      <c r="I106" s="148">
        <f t="shared" si="94"/>
        <v>0.55712050078247266</v>
      </c>
      <c r="J106" s="148">
        <f t="shared" si="94"/>
        <v>0.66091954022988508</v>
      </c>
      <c r="K106" s="148">
        <f t="shared" si="94"/>
        <v>0.77272727272727271</v>
      </c>
      <c r="L106" s="148">
        <f t="shared" si="94"/>
        <v>0.79009608277900956</v>
      </c>
      <c r="M106" s="148">
        <f t="shared" si="94"/>
        <v>0.57319587628865976</v>
      </c>
      <c r="N106" s="148">
        <f t="shared" si="94"/>
        <v>0.69426751592356684</v>
      </c>
      <c r="O106" s="148">
        <f t="shared" ref="O106:P106" si="95">O78/O$67</f>
        <v>0.65433673469387754</v>
      </c>
      <c r="P106" s="148">
        <f t="shared" si="95"/>
        <v>0.66186693147964248</v>
      </c>
      <c r="R106" s="257"/>
    </row>
    <row r="107" spans="1:18">
      <c r="A107" s="11"/>
      <c r="B107" s="25" t="s">
        <v>1</v>
      </c>
      <c r="C107" s="3"/>
      <c r="D107" s="11"/>
      <c r="E107" s="149">
        <f t="shared" ref="E107:N107" si="96">E79/E$67</f>
        <v>0.41314131413141314</v>
      </c>
      <c r="F107" s="149">
        <f t="shared" si="96"/>
        <v>0.34329896907216495</v>
      </c>
      <c r="G107" s="149">
        <f t="shared" si="96"/>
        <v>0.10624169986719788</v>
      </c>
      <c r="H107" s="149">
        <f t="shared" si="96"/>
        <v>0.27873015873015872</v>
      </c>
      <c r="I107" s="149">
        <f t="shared" si="96"/>
        <v>0.44287949921752739</v>
      </c>
      <c r="J107" s="149">
        <f t="shared" si="96"/>
        <v>0.33908045977011492</v>
      </c>
      <c r="K107" s="149">
        <f t="shared" si="96"/>
        <v>0.22727272727272727</v>
      </c>
      <c r="L107" s="149">
        <f t="shared" si="96"/>
        <v>0.20990391722099039</v>
      </c>
      <c r="M107" s="149">
        <f t="shared" si="96"/>
        <v>0.42680412371134019</v>
      </c>
      <c r="N107" s="149">
        <f t="shared" si="96"/>
        <v>0.30573248407643311</v>
      </c>
      <c r="O107" s="149">
        <f t="shared" ref="O107:P107" si="97">O79/O$67</f>
        <v>0.34566326530612246</v>
      </c>
      <c r="P107" s="149">
        <f t="shared" si="97"/>
        <v>0.33813306852035752</v>
      </c>
      <c r="R107" s="257"/>
    </row>
    <row r="108" spans="1:18">
      <c r="A108" s="12"/>
      <c r="B108" s="249" t="s">
        <v>161</v>
      </c>
      <c r="C108" s="12"/>
      <c r="D108" s="12"/>
      <c r="E108" s="147">
        <f t="shared" ref="E108:N109" si="98">E80/E$67</f>
        <v>4.5904590459045908E-2</v>
      </c>
      <c r="F108" s="147">
        <f t="shared" si="98"/>
        <v>5.1546391752577317E-2</v>
      </c>
      <c r="G108" s="147">
        <f t="shared" si="98"/>
        <v>6.7729083665338641E-2</v>
      </c>
      <c r="H108" s="147">
        <f t="shared" si="98"/>
        <v>3.1746031746031744E-2</v>
      </c>
      <c r="I108" s="147">
        <f t="shared" si="98"/>
        <v>3.912363067292645E-2</v>
      </c>
      <c r="J108" s="147">
        <f t="shared" si="98"/>
        <v>4.7892720306513412E-2</v>
      </c>
      <c r="K108" s="147">
        <f t="shared" si="98"/>
        <v>5.1515151515151514E-2</v>
      </c>
      <c r="L108" s="147">
        <f t="shared" si="98"/>
        <v>3.6215816703621583E-2</v>
      </c>
      <c r="M108" s="147">
        <f t="shared" si="98"/>
        <v>3.5051546391752578E-2</v>
      </c>
      <c r="N108" s="147">
        <f t="shared" si="98"/>
        <v>4.0764331210191081E-2</v>
      </c>
      <c r="O108" s="147">
        <f t="shared" ref="O108:P109" si="99">O80/O$67</f>
        <v>3.3163265306122451E-2</v>
      </c>
      <c r="P108" s="147">
        <f t="shared" si="99"/>
        <v>2.0357497517378351E-2</v>
      </c>
      <c r="R108" s="257"/>
    </row>
    <row r="109" spans="1:18" ht="15">
      <c r="A109" s="12"/>
      <c r="B109" s="249" t="s">
        <v>297</v>
      </c>
      <c r="C109" s="12"/>
      <c r="D109" s="12"/>
      <c r="E109" s="148">
        <f t="shared" si="98"/>
        <v>0</v>
      </c>
      <c r="F109" s="148">
        <f t="shared" si="98"/>
        <v>0</v>
      </c>
      <c r="G109" s="148">
        <f t="shared" si="98"/>
        <v>0</v>
      </c>
      <c r="H109" s="148">
        <f t="shared" si="98"/>
        <v>0</v>
      </c>
      <c r="I109" s="148">
        <f t="shared" si="98"/>
        <v>0</v>
      </c>
      <c r="J109" s="148">
        <f t="shared" si="98"/>
        <v>0</v>
      </c>
      <c r="K109" s="148">
        <f t="shared" si="98"/>
        <v>0</v>
      </c>
      <c r="L109" s="148">
        <f t="shared" si="98"/>
        <v>0</v>
      </c>
      <c r="M109" s="148">
        <f t="shared" si="98"/>
        <v>0</v>
      </c>
      <c r="N109" s="148">
        <f t="shared" si="98"/>
        <v>0</v>
      </c>
      <c r="O109" s="148">
        <f t="shared" si="99"/>
        <v>0</v>
      </c>
      <c r="P109" s="148">
        <f t="shared" si="99"/>
        <v>0</v>
      </c>
      <c r="R109" s="257"/>
    </row>
    <row r="110" spans="1:18">
      <c r="A110" s="12"/>
      <c r="B110" s="22" t="s">
        <v>133</v>
      </c>
      <c r="C110" s="4"/>
      <c r="D110" s="12"/>
      <c r="E110" s="147">
        <f t="shared" ref="E110:N110" si="100">E82/E$67</f>
        <v>0.36723672367236726</v>
      </c>
      <c r="F110" s="147">
        <f t="shared" si="100"/>
        <v>0.29175257731958765</v>
      </c>
      <c r="G110" s="147">
        <f t="shared" si="100"/>
        <v>3.851261620185923E-2</v>
      </c>
      <c r="H110" s="147">
        <f t="shared" si="100"/>
        <v>0.24698412698412697</v>
      </c>
      <c r="I110" s="147">
        <f t="shared" si="100"/>
        <v>0.40375586854460094</v>
      </c>
      <c r="J110" s="147">
        <f t="shared" si="100"/>
        <v>0.29118773946360155</v>
      </c>
      <c r="K110" s="147">
        <f t="shared" si="100"/>
        <v>0.17575757575757575</v>
      </c>
      <c r="L110" s="147">
        <f t="shared" si="100"/>
        <v>0.1736881005173688</v>
      </c>
      <c r="M110" s="147">
        <f t="shared" si="100"/>
        <v>0.39175257731958762</v>
      </c>
      <c r="N110" s="147">
        <f t="shared" si="100"/>
        <v>0.26496815286624203</v>
      </c>
      <c r="O110" s="147">
        <f t="shared" ref="O110:P110" si="101">O82/O$67</f>
        <v>0.3125</v>
      </c>
      <c r="P110" s="147">
        <f t="shared" si="101"/>
        <v>0.31777557100297915</v>
      </c>
      <c r="R110" s="257"/>
    </row>
    <row r="111" spans="1:18" ht="15">
      <c r="A111" s="12"/>
      <c r="B111" s="2" t="s">
        <v>134</v>
      </c>
      <c r="C111" s="4"/>
      <c r="D111" s="12"/>
      <c r="E111" s="148">
        <f t="shared" ref="E111:N111" si="102">E83/E$67</f>
        <v>8.6408640864086408E-2</v>
      </c>
      <c r="F111" s="148">
        <f t="shared" si="102"/>
        <v>6.5979381443298971E-2</v>
      </c>
      <c r="G111" s="148">
        <f t="shared" si="102"/>
        <v>-1.4608233731739707E-2</v>
      </c>
      <c r="H111" s="148">
        <f t="shared" si="102"/>
        <v>2.5396825396825397E-2</v>
      </c>
      <c r="I111" s="148">
        <f t="shared" si="102"/>
        <v>8.2159624413145546E-2</v>
      </c>
      <c r="J111" s="148">
        <f t="shared" si="102"/>
        <v>7.183908045977011E-2</v>
      </c>
      <c r="K111" s="148">
        <f t="shared" si="102"/>
        <v>2.7272727272727271E-2</v>
      </c>
      <c r="L111" s="148">
        <f t="shared" si="102"/>
        <v>3.7694013303769404E-2</v>
      </c>
      <c r="M111" s="148">
        <f t="shared" si="102"/>
        <v>8.8659793814432994E-2</v>
      </c>
      <c r="N111" s="148">
        <f t="shared" si="102"/>
        <v>4.7770700636942678E-2</v>
      </c>
      <c r="O111" s="148">
        <f t="shared" ref="O111:P111" si="103">O83/O$67</f>
        <v>7.5892857142857137E-2</v>
      </c>
      <c r="P111" s="148">
        <f t="shared" si="103"/>
        <v>7.1499503475670315E-2</v>
      </c>
      <c r="R111" s="257"/>
    </row>
    <row r="112" spans="1:18" ht="15">
      <c r="A112" s="12"/>
      <c r="B112" s="25" t="s">
        <v>2</v>
      </c>
      <c r="C112" s="4"/>
      <c r="D112" s="9"/>
      <c r="E112" s="37">
        <f t="shared" ref="E112:N112" si="104">E84/E$67</f>
        <v>0.28082808280828081</v>
      </c>
      <c r="F112" s="37">
        <f t="shared" si="104"/>
        <v>0.22577319587628866</v>
      </c>
      <c r="G112" s="37">
        <f t="shared" si="104"/>
        <v>5.3120849933598939E-2</v>
      </c>
      <c r="H112" s="37">
        <f t="shared" si="104"/>
        <v>0.22158730158730158</v>
      </c>
      <c r="I112" s="37">
        <f t="shared" si="104"/>
        <v>0.32159624413145538</v>
      </c>
      <c r="J112" s="37">
        <f t="shared" si="104"/>
        <v>0.21934865900383141</v>
      </c>
      <c r="K112" s="37">
        <f t="shared" si="104"/>
        <v>0.1484848484848485</v>
      </c>
      <c r="L112" s="37">
        <f t="shared" si="104"/>
        <v>0.1359940872135994</v>
      </c>
      <c r="M112" s="37">
        <f t="shared" si="104"/>
        <v>0.30309278350515462</v>
      </c>
      <c r="N112" s="37">
        <f t="shared" si="104"/>
        <v>0.21719745222929937</v>
      </c>
      <c r="O112" s="425">
        <f t="shared" ref="O112:P112" si="105">O84/O$67</f>
        <v>0.23660714285714285</v>
      </c>
      <c r="P112" s="425">
        <f t="shared" si="105"/>
        <v>0.24627606752730885</v>
      </c>
      <c r="R112" s="257"/>
    </row>
    <row r="113" spans="1:43">
      <c r="A113" s="12"/>
      <c r="B113" s="25"/>
      <c r="C113" s="4"/>
      <c r="D113" s="9"/>
    </row>
    <row r="114" spans="1:43">
      <c r="A114" s="9"/>
      <c r="B114" s="192"/>
      <c r="C114" s="9"/>
      <c r="D114" s="9"/>
    </row>
    <row r="115" spans="1:43">
      <c r="A115" s="20" t="s">
        <v>199</v>
      </c>
    </row>
    <row r="116" spans="1:43">
      <c r="E116" s="131" t="str">
        <f t="shared" ref="E116:N116" si="106">E6</f>
        <v>Q1</v>
      </c>
      <c r="F116" s="131" t="str">
        <f t="shared" si="106"/>
        <v>Q2</v>
      </c>
      <c r="G116" s="131" t="str">
        <f t="shared" si="106"/>
        <v>Q3</v>
      </c>
      <c r="H116" s="131" t="str">
        <f t="shared" si="106"/>
        <v>Q4</v>
      </c>
      <c r="I116" s="131" t="str">
        <f t="shared" si="106"/>
        <v>Q1</v>
      </c>
      <c r="J116" s="131" t="str">
        <f t="shared" si="106"/>
        <v>Q2</v>
      </c>
      <c r="K116" s="131" t="str">
        <f t="shared" si="106"/>
        <v>Q3</v>
      </c>
      <c r="L116" s="131" t="str">
        <f t="shared" si="106"/>
        <v>Q4</v>
      </c>
      <c r="M116" s="131" t="str">
        <f t="shared" si="106"/>
        <v>Q1</v>
      </c>
      <c r="N116" s="131" t="str">
        <f t="shared" si="106"/>
        <v>Q2</v>
      </c>
      <c r="O116" s="131" t="str">
        <f>O6</f>
        <v>Q3</v>
      </c>
      <c r="P116" s="131" t="str">
        <f>P6</f>
        <v>Q4</v>
      </c>
      <c r="R116" s="131"/>
    </row>
    <row r="117" spans="1:43">
      <c r="E117" s="132" t="s">
        <v>126</v>
      </c>
      <c r="F117" s="132" t="s">
        <v>126</v>
      </c>
      <c r="G117" s="132" t="s">
        <v>126</v>
      </c>
      <c r="H117" s="132" t="s">
        <v>126</v>
      </c>
      <c r="I117" s="132" t="s">
        <v>136</v>
      </c>
      <c r="J117" s="132" t="s">
        <v>136</v>
      </c>
      <c r="K117" s="132" t="s">
        <v>136</v>
      </c>
      <c r="L117" s="132" t="s">
        <v>136</v>
      </c>
      <c r="M117" s="132" t="s">
        <v>149</v>
      </c>
      <c r="N117" s="132" t="s">
        <v>149</v>
      </c>
      <c r="O117" s="132" t="s">
        <v>149</v>
      </c>
      <c r="P117" s="132" t="s">
        <v>149</v>
      </c>
      <c r="R117" s="131"/>
    </row>
    <row r="118" spans="1:43">
      <c r="B118" s="345" t="s">
        <v>92</v>
      </c>
      <c r="C118" s="218"/>
      <c r="D118" s="218"/>
      <c r="E118" s="310">
        <v>-339</v>
      </c>
      <c r="F118" s="310">
        <v>-312</v>
      </c>
      <c r="G118" s="310">
        <v>417</v>
      </c>
      <c r="H118" s="310">
        <v>638</v>
      </c>
      <c r="I118" s="310">
        <v>-575</v>
      </c>
      <c r="J118" s="310">
        <v>-285</v>
      </c>
      <c r="K118" s="310">
        <v>50</v>
      </c>
      <c r="L118" s="310">
        <v>765</v>
      </c>
      <c r="M118" s="310">
        <v>-547</v>
      </c>
      <c r="N118" s="310">
        <v>39</v>
      </c>
      <c r="O118" s="486">
        <v>62</v>
      </c>
      <c r="P118" s="486">
        <v>438</v>
      </c>
      <c r="Q118" s="133"/>
      <c r="R118" s="131"/>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7"/>
      <c r="AN118" s="257"/>
      <c r="AO118" s="257"/>
      <c r="AP118" s="257"/>
      <c r="AQ118" s="257"/>
    </row>
    <row r="119" spans="1:43">
      <c r="B119" s="345" t="s">
        <v>91</v>
      </c>
      <c r="C119" s="218"/>
      <c r="D119" s="218"/>
      <c r="E119" s="310"/>
      <c r="F119" s="310"/>
      <c r="G119" s="310"/>
      <c r="H119" s="310"/>
      <c r="I119" s="310"/>
      <c r="J119" s="310"/>
      <c r="K119" s="310"/>
      <c r="L119" s="310"/>
      <c r="M119" s="310"/>
      <c r="N119" s="310"/>
      <c r="O119" s="486"/>
      <c r="P119" s="486"/>
      <c r="Q119" s="133"/>
      <c r="S119" s="257"/>
      <c r="T119" s="257"/>
      <c r="U119" s="257"/>
      <c r="V119" s="257"/>
      <c r="W119" s="257"/>
      <c r="X119" s="257"/>
      <c r="Y119" s="257"/>
      <c r="Z119" s="257"/>
      <c r="AA119" s="257"/>
      <c r="AB119" s="257"/>
      <c r="AC119" s="257"/>
      <c r="AD119" s="257"/>
      <c r="AE119" s="257"/>
      <c r="AF119" s="257"/>
      <c r="AG119" s="257"/>
      <c r="AH119" s="257"/>
      <c r="AI119" s="257"/>
      <c r="AJ119" s="257"/>
      <c r="AK119" s="257"/>
      <c r="AL119" s="257"/>
      <c r="AM119" s="257"/>
      <c r="AN119" s="257"/>
      <c r="AO119" s="257"/>
      <c r="AP119" s="257"/>
      <c r="AQ119" s="257"/>
    </row>
    <row r="120" spans="1:43">
      <c r="B120" s="345"/>
      <c r="C120" s="345" t="s">
        <v>182</v>
      </c>
      <c r="D120" s="218"/>
      <c r="E120" s="310"/>
      <c r="F120" s="310"/>
      <c r="G120" s="310"/>
      <c r="H120" s="310"/>
      <c r="I120" s="310"/>
      <c r="J120" s="310"/>
      <c r="K120" s="310"/>
      <c r="L120" s="310"/>
      <c r="M120" s="310"/>
      <c r="N120" s="310"/>
      <c r="O120" s="486"/>
      <c r="P120" s="486"/>
      <c r="Q120" s="310"/>
      <c r="S120" s="257"/>
      <c r="T120" s="257"/>
      <c r="U120" s="257"/>
      <c r="V120" s="257"/>
      <c r="W120" s="257"/>
      <c r="X120" s="257"/>
      <c r="Y120" s="257"/>
      <c r="Z120" s="257"/>
      <c r="AA120" s="257"/>
      <c r="AB120" s="257"/>
      <c r="AC120" s="257"/>
      <c r="AD120" s="257"/>
      <c r="AE120" s="257"/>
      <c r="AF120" s="257"/>
      <c r="AG120" s="257"/>
      <c r="AH120" s="257"/>
      <c r="AI120" s="257"/>
      <c r="AJ120" s="257"/>
      <c r="AK120" s="257"/>
      <c r="AL120" s="257"/>
      <c r="AM120" s="257"/>
      <c r="AN120" s="257"/>
      <c r="AO120" s="257"/>
      <c r="AP120" s="257"/>
      <c r="AQ120" s="257"/>
    </row>
    <row r="121" spans="1:43">
      <c r="B121" s="347"/>
      <c r="C121" s="346" t="s">
        <v>184</v>
      </c>
      <c r="D121" s="250"/>
      <c r="E121" s="134">
        <v>-95</v>
      </c>
      <c r="F121" s="134">
        <v>-73</v>
      </c>
      <c r="G121" s="134">
        <v>79</v>
      </c>
      <c r="H121" s="134">
        <v>113</v>
      </c>
      <c r="I121" s="134">
        <v>-111</v>
      </c>
      <c r="J121" s="134">
        <v>-66</v>
      </c>
      <c r="K121" s="134">
        <v>-4</v>
      </c>
      <c r="L121" s="134">
        <v>131</v>
      </c>
      <c r="M121" s="134">
        <v>-83</v>
      </c>
      <c r="N121" s="134">
        <v>-44</v>
      </c>
      <c r="O121" s="487">
        <v>-16</v>
      </c>
      <c r="P121" s="487">
        <v>102</v>
      </c>
      <c r="Q121" s="134"/>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row>
    <row r="122" spans="1:43">
      <c r="B122" s="347"/>
      <c r="C122" s="346" t="s">
        <v>185</v>
      </c>
      <c r="D122" s="250"/>
      <c r="E122" s="134">
        <v>-28</v>
      </c>
      <c r="F122" s="134">
        <v>-24</v>
      </c>
      <c r="G122" s="134">
        <v>160</v>
      </c>
      <c r="H122" s="134">
        <v>50</v>
      </c>
      <c r="I122" s="134">
        <v>-116</v>
      </c>
      <c r="J122" s="134">
        <v>-57</v>
      </c>
      <c r="K122" s="134">
        <v>36</v>
      </c>
      <c r="L122" s="134">
        <v>86</v>
      </c>
      <c r="M122" s="134">
        <v>-88</v>
      </c>
      <c r="N122" s="134">
        <v>-34</v>
      </c>
      <c r="O122" s="487">
        <v>28</v>
      </c>
      <c r="P122" s="487">
        <v>99</v>
      </c>
      <c r="Q122" s="134"/>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row>
    <row r="123" spans="1:43">
      <c r="B123" s="347"/>
      <c r="C123" s="345" t="s">
        <v>183</v>
      </c>
      <c r="D123" s="250"/>
      <c r="E123" s="134"/>
      <c r="F123" s="134"/>
      <c r="G123" s="134"/>
      <c r="H123" s="134"/>
      <c r="I123" s="134"/>
      <c r="J123" s="134"/>
      <c r="K123" s="134"/>
      <c r="L123" s="134"/>
      <c r="M123" s="134"/>
      <c r="N123" s="134"/>
      <c r="O123" s="487"/>
      <c r="P123" s="487"/>
      <c r="Q123" s="134"/>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row>
    <row r="124" spans="1:43">
      <c r="B124" s="347"/>
      <c r="C124" s="346" t="s">
        <v>186</v>
      </c>
      <c r="D124" s="250"/>
      <c r="E124" s="134">
        <v>0</v>
      </c>
      <c r="F124" s="134">
        <v>4</v>
      </c>
      <c r="G124" s="134">
        <v>0</v>
      </c>
      <c r="H124" s="134">
        <v>-1</v>
      </c>
      <c r="I124" s="134">
        <v>-1</v>
      </c>
      <c r="J124" s="134">
        <v>8</v>
      </c>
      <c r="K124" s="134">
        <v>10</v>
      </c>
      <c r="L124" s="134">
        <v>1</v>
      </c>
      <c r="M124" s="134">
        <v>-5</v>
      </c>
      <c r="N124" s="134">
        <v>7</v>
      </c>
      <c r="O124" s="487">
        <v>5</v>
      </c>
      <c r="P124" s="487">
        <v>5</v>
      </c>
      <c r="Q124" s="134"/>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row>
    <row r="125" spans="1:43">
      <c r="B125" s="347"/>
      <c r="C125" s="346" t="s">
        <v>185</v>
      </c>
      <c r="D125" s="250"/>
      <c r="E125" s="134">
        <v>3</v>
      </c>
      <c r="F125" s="134">
        <v>1</v>
      </c>
      <c r="G125" s="134">
        <v>-2</v>
      </c>
      <c r="H125" s="134">
        <v>1</v>
      </c>
      <c r="I125" s="134">
        <v>15</v>
      </c>
      <c r="J125" s="134">
        <v>11</v>
      </c>
      <c r="K125" s="134">
        <v>-18</v>
      </c>
      <c r="L125" s="134">
        <v>-7</v>
      </c>
      <c r="M125" s="134">
        <v>-2</v>
      </c>
      <c r="N125" s="134">
        <v>2</v>
      </c>
      <c r="O125" s="487">
        <v>12</v>
      </c>
      <c r="P125" s="487">
        <v>-6</v>
      </c>
      <c r="Q125" s="134"/>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row>
    <row r="126" spans="1:43">
      <c r="B126" s="250"/>
      <c r="C126" s="171" t="s">
        <v>34</v>
      </c>
      <c r="D126" s="250"/>
      <c r="E126" s="135">
        <v>0</v>
      </c>
      <c r="F126" s="135">
        <v>0</v>
      </c>
      <c r="G126" s="135">
        <v>0</v>
      </c>
      <c r="H126" s="135">
        <v>0</v>
      </c>
      <c r="I126" s="135">
        <v>0</v>
      </c>
      <c r="J126" s="135">
        <v>0</v>
      </c>
      <c r="K126" s="135">
        <v>0</v>
      </c>
      <c r="L126" s="135">
        <v>0</v>
      </c>
      <c r="M126" s="135">
        <v>0</v>
      </c>
      <c r="N126" s="135">
        <v>0</v>
      </c>
      <c r="O126" s="491">
        <v>0</v>
      </c>
      <c r="P126" s="491">
        <v>0</v>
      </c>
      <c r="Q126" s="135"/>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row>
    <row r="127" spans="1:43">
      <c r="B127" s="250"/>
      <c r="C127" s="171" t="s">
        <v>35</v>
      </c>
      <c r="D127" s="250"/>
      <c r="E127" s="135">
        <v>0</v>
      </c>
      <c r="F127" s="135">
        <v>0</v>
      </c>
      <c r="G127" s="135">
        <v>0</v>
      </c>
      <c r="H127" s="135">
        <v>0</v>
      </c>
      <c r="I127" s="135">
        <v>0</v>
      </c>
      <c r="J127" s="135">
        <v>0</v>
      </c>
      <c r="K127" s="135">
        <v>0</v>
      </c>
      <c r="L127" s="135">
        <v>0</v>
      </c>
      <c r="M127" s="135">
        <v>0</v>
      </c>
      <c r="N127" s="135">
        <v>0</v>
      </c>
      <c r="O127" s="491">
        <v>0</v>
      </c>
      <c r="P127" s="491">
        <v>0</v>
      </c>
      <c r="Q127" s="135"/>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row>
    <row r="128" spans="1:43" ht="15">
      <c r="B128" s="10"/>
      <c r="C128" s="6" t="s">
        <v>36</v>
      </c>
      <c r="D128" s="10"/>
      <c r="E128" s="136">
        <v>0</v>
      </c>
      <c r="F128" s="136">
        <v>0</v>
      </c>
      <c r="G128" s="136">
        <v>0</v>
      </c>
      <c r="H128" s="136">
        <v>0</v>
      </c>
      <c r="I128" s="136">
        <v>0</v>
      </c>
      <c r="J128" s="136">
        <v>0</v>
      </c>
      <c r="K128" s="136">
        <v>0</v>
      </c>
      <c r="L128" s="136">
        <v>0</v>
      </c>
      <c r="M128" s="136">
        <v>0</v>
      </c>
      <c r="N128" s="136">
        <v>0</v>
      </c>
      <c r="O128" s="492">
        <v>0</v>
      </c>
      <c r="P128" s="492">
        <v>0</v>
      </c>
      <c r="Q128" s="136"/>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row>
    <row r="129" spans="1:48" ht="15">
      <c r="B129" s="10"/>
      <c r="C129" s="10"/>
      <c r="D129" s="10" t="s">
        <v>90</v>
      </c>
      <c r="E129" s="136">
        <f t="shared" ref="E129:M129" si="107">SUM(E121:E128)</f>
        <v>-120</v>
      </c>
      <c r="F129" s="136">
        <f t="shared" si="107"/>
        <v>-92</v>
      </c>
      <c r="G129" s="136">
        <f t="shared" si="107"/>
        <v>237</v>
      </c>
      <c r="H129" s="136">
        <f t="shared" si="107"/>
        <v>163</v>
      </c>
      <c r="I129" s="136">
        <f t="shared" si="107"/>
        <v>-213</v>
      </c>
      <c r="J129" s="136">
        <f t="shared" si="107"/>
        <v>-104</v>
      </c>
      <c r="K129" s="136">
        <f t="shared" si="107"/>
        <v>24</v>
      </c>
      <c r="L129" s="136">
        <f t="shared" si="107"/>
        <v>211</v>
      </c>
      <c r="M129" s="136">
        <f t="shared" si="107"/>
        <v>-178</v>
      </c>
      <c r="N129" s="136">
        <f>SUM(N121:N128)</f>
        <v>-69</v>
      </c>
      <c r="O129" s="492">
        <f>SUM(O121:O128)</f>
        <v>29</v>
      </c>
      <c r="P129" s="492">
        <f>SUM(P121:P128)</f>
        <v>200</v>
      </c>
      <c r="Q129" s="136"/>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row>
    <row r="130" spans="1:48">
      <c r="B130" s="25" t="s">
        <v>1</v>
      </c>
      <c r="C130" s="3"/>
      <c r="D130" s="11"/>
      <c r="E130" s="137">
        <f t="shared" ref="E130:N130" si="108">E118-E129</f>
        <v>-219</v>
      </c>
      <c r="F130" s="137">
        <f t="shared" si="108"/>
        <v>-220</v>
      </c>
      <c r="G130" s="137">
        <f t="shared" si="108"/>
        <v>180</v>
      </c>
      <c r="H130" s="137">
        <f t="shared" si="108"/>
        <v>475</v>
      </c>
      <c r="I130" s="137">
        <f t="shared" si="108"/>
        <v>-362</v>
      </c>
      <c r="J130" s="137">
        <f t="shared" si="108"/>
        <v>-181</v>
      </c>
      <c r="K130" s="137">
        <f t="shared" si="108"/>
        <v>26</v>
      </c>
      <c r="L130" s="137">
        <f t="shared" si="108"/>
        <v>554</v>
      </c>
      <c r="M130" s="137">
        <f t="shared" si="108"/>
        <v>-369</v>
      </c>
      <c r="N130" s="137">
        <f t="shared" si="108"/>
        <v>108</v>
      </c>
      <c r="O130" s="493">
        <f t="shared" ref="O130:P130" si="109">O118-O129</f>
        <v>33</v>
      </c>
      <c r="P130" s="493">
        <f t="shared" si="109"/>
        <v>238</v>
      </c>
      <c r="Q130" s="13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row>
    <row r="131" spans="1:48" ht="15">
      <c r="B131" s="249" t="s">
        <v>161</v>
      </c>
      <c r="C131" s="250"/>
      <c r="D131" s="250"/>
      <c r="E131" s="491">
        <v>0</v>
      </c>
      <c r="F131" s="491">
        <v>0</v>
      </c>
      <c r="G131" s="491">
        <v>0</v>
      </c>
      <c r="H131" s="491">
        <v>0</v>
      </c>
      <c r="I131" s="491">
        <v>0</v>
      </c>
      <c r="J131" s="491">
        <v>0</v>
      </c>
      <c r="K131" s="491">
        <v>0</v>
      </c>
      <c r="L131" s="491">
        <v>0</v>
      </c>
      <c r="M131" s="491">
        <v>0</v>
      </c>
      <c r="N131" s="491">
        <v>0</v>
      </c>
      <c r="O131" s="491">
        <v>0</v>
      </c>
      <c r="P131" s="491">
        <v>0</v>
      </c>
      <c r="Q131" s="136"/>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row>
    <row r="132" spans="1:48" ht="15">
      <c r="B132" s="249" t="s">
        <v>297</v>
      </c>
      <c r="C132" s="250"/>
      <c r="D132" s="250"/>
      <c r="E132" s="492">
        <v>0</v>
      </c>
      <c r="F132" s="492">
        <v>0</v>
      </c>
      <c r="G132" s="492">
        <v>0</v>
      </c>
      <c r="H132" s="492">
        <v>0</v>
      </c>
      <c r="I132" s="492">
        <v>0</v>
      </c>
      <c r="J132" s="492">
        <v>0</v>
      </c>
      <c r="K132" s="492">
        <v>0</v>
      </c>
      <c r="L132" s="492">
        <v>0</v>
      </c>
      <c r="M132" s="492">
        <v>0</v>
      </c>
      <c r="N132" s="492">
        <v>0</v>
      </c>
      <c r="O132" s="492">
        <v>0</v>
      </c>
      <c r="P132" s="492">
        <v>0</v>
      </c>
      <c r="Q132" s="492"/>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row>
    <row r="133" spans="1:48">
      <c r="B133" s="22" t="s">
        <v>133</v>
      </c>
      <c r="C133" s="46"/>
      <c r="D133" s="44"/>
      <c r="E133" s="135">
        <f>E130-E131-E132</f>
        <v>-219</v>
      </c>
      <c r="F133" s="491">
        <f t="shared" ref="F133:P133" si="110">F130-F131-F132</f>
        <v>-220</v>
      </c>
      <c r="G133" s="491">
        <f t="shared" si="110"/>
        <v>180</v>
      </c>
      <c r="H133" s="491">
        <f t="shared" si="110"/>
        <v>475</v>
      </c>
      <c r="I133" s="491">
        <f t="shared" si="110"/>
        <v>-362</v>
      </c>
      <c r="J133" s="491">
        <f t="shared" si="110"/>
        <v>-181</v>
      </c>
      <c r="K133" s="491">
        <f t="shared" si="110"/>
        <v>26</v>
      </c>
      <c r="L133" s="491">
        <f t="shared" si="110"/>
        <v>554</v>
      </c>
      <c r="M133" s="491">
        <f t="shared" si="110"/>
        <v>-369</v>
      </c>
      <c r="N133" s="491">
        <f t="shared" si="110"/>
        <v>108</v>
      </c>
      <c r="O133" s="491">
        <f t="shared" si="110"/>
        <v>33</v>
      </c>
      <c r="P133" s="491">
        <f t="shared" si="110"/>
        <v>238</v>
      </c>
      <c r="Q133" s="135"/>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row>
    <row r="134" spans="1:48" ht="15">
      <c r="B134" s="2" t="s">
        <v>134</v>
      </c>
      <c r="C134" s="46"/>
      <c r="D134" s="44"/>
      <c r="E134" s="136">
        <v>-48</v>
      </c>
      <c r="F134" s="136">
        <v>-46</v>
      </c>
      <c r="G134" s="136">
        <v>47</v>
      </c>
      <c r="H134" s="136">
        <v>126</v>
      </c>
      <c r="I134" s="136">
        <v>-67</v>
      </c>
      <c r="J134" s="136">
        <v>-45</v>
      </c>
      <c r="K134" s="136">
        <v>15</v>
      </c>
      <c r="L134" s="136">
        <v>116</v>
      </c>
      <c r="M134" s="492">
        <v>-101</v>
      </c>
      <c r="N134" s="492">
        <v>45</v>
      </c>
      <c r="O134" s="492">
        <v>7</v>
      </c>
      <c r="P134" s="492">
        <v>38</v>
      </c>
      <c r="Q134" s="136"/>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row>
    <row r="135" spans="1:48" ht="15">
      <c r="B135" s="48" t="s">
        <v>2</v>
      </c>
      <c r="C135" s="47"/>
      <c r="D135" s="47"/>
      <c r="E135" s="138">
        <f t="shared" ref="E135:N135" si="111">E133-E134</f>
        <v>-171</v>
      </c>
      <c r="F135" s="138">
        <f t="shared" si="111"/>
        <v>-174</v>
      </c>
      <c r="G135" s="138">
        <f t="shared" si="111"/>
        <v>133</v>
      </c>
      <c r="H135" s="138">
        <f t="shared" si="111"/>
        <v>349</v>
      </c>
      <c r="I135" s="138">
        <f t="shared" si="111"/>
        <v>-295</v>
      </c>
      <c r="J135" s="138">
        <f t="shared" si="111"/>
        <v>-136</v>
      </c>
      <c r="K135" s="138">
        <f t="shared" si="111"/>
        <v>11</v>
      </c>
      <c r="L135" s="138">
        <f t="shared" si="111"/>
        <v>438</v>
      </c>
      <c r="M135" s="408">
        <f t="shared" si="111"/>
        <v>-268</v>
      </c>
      <c r="N135" s="408">
        <f t="shared" si="111"/>
        <v>63</v>
      </c>
      <c r="O135" s="408">
        <f t="shared" ref="O135:P135" si="112">O133-O134</f>
        <v>26</v>
      </c>
      <c r="P135" s="408">
        <f t="shared" si="112"/>
        <v>200</v>
      </c>
      <c r="Q135" s="295"/>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row>
    <row r="136" spans="1:48">
      <c r="B136" s="312"/>
      <c r="C136" s="312"/>
      <c r="M136" s="129"/>
      <c r="N136" s="129"/>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row>
    <row r="137" spans="1:48">
      <c r="B137" s="312"/>
      <c r="C137" s="313" t="s">
        <v>29</v>
      </c>
      <c r="E137" s="314">
        <v>-0.24</v>
      </c>
      <c r="F137" s="314">
        <v>-0.24</v>
      </c>
      <c r="G137" s="314">
        <v>0.18</v>
      </c>
      <c r="H137" s="314">
        <v>0.48</v>
      </c>
      <c r="I137" s="314">
        <v>-0.4</v>
      </c>
      <c r="J137" s="314">
        <v>-0.18</v>
      </c>
      <c r="K137" s="314">
        <v>9.9999999999999811E-3</v>
      </c>
      <c r="L137" s="314">
        <v>0.59</v>
      </c>
      <c r="M137" s="314">
        <v>-0.36</v>
      </c>
      <c r="N137" s="314">
        <v>8.0000000000000016E-2</v>
      </c>
      <c r="O137" s="314">
        <v>0.03</v>
      </c>
      <c r="P137" s="314">
        <v>0.27</v>
      </c>
      <c r="S137" s="258"/>
      <c r="T137" s="258"/>
      <c r="U137" s="258"/>
      <c r="V137" s="258"/>
      <c r="W137" s="258"/>
      <c r="X137" s="258"/>
      <c r="Y137" s="258"/>
      <c r="Z137" s="258"/>
      <c r="AA137" s="258"/>
      <c r="AB137" s="258"/>
      <c r="AC137" s="258"/>
      <c r="AD137" s="258"/>
      <c r="AE137" s="258"/>
      <c r="AF137" s="257"/>
      <c r="AG137" s="257"/>
      <c r="AH137" s="257"/>
      <c r="AI137" s="257"/>
      <c r="AJ137" s="257"/>
      <c r="AK137" s="257"/>
      <c r="AL137" s="257"/>
      <c r="AM137" s="257"/>
      <c r="AN137" s="257"/>
      <c r="AO137" s="257"/>
      <c r="AP137" s="257"/>
      <c r="AQ137" s="257"/>
    </row>
    <row r="138" spans="1:48">
      <c r="B138" s="312"/>
      <c r="C138" s="313" t="s">
        <v>30</v>
      </c>
      <c r="E138" s="314">
        <v>-0.22999999999999998</v>
      </c>
      <c r="F138" s="314">
        <v>-0.22999999999999998</v>
      </c>
      <c r="G138" s="314">
        <v>0.18</v>
      </c>
      <c r="H138" s="314">
        <v>0.47</v>
      </c>
      <c r="I138" s="314">
        <v>-0.4</v>
      </c>
      <c r="J138" s="314">
        <v>-0.18</v>
      </c>
      <c r="K138" s="314">
        <v>9.9999999999999811E-3</v>
      </c>
      <c r="L138" s="314">
        <v>0.57999999999999996</v>
      </c>
      <c r="M138" s="314">
        <v>-0.35</v>
      </c>
      <c r="N138" s="314">
        <v>0.08</v>
      </c>
      <c r="O138" s="314">
        <v>0.03</v>
      </c>
      <c r="P138" s="314">
        <v>0.27</v>
      </c>
      <c r="S138" s="258"/>
      <c r="T138" s="258"/>
      <c r="U138" s="258"/>
      <c r="V138" s="258"/>
      <c r="W138" s="258"/>
      <c r="X138" s="258"/>
      <c r="Y138" s="258"/>
      <c r="Z138" s="258"/>
      <c r="AA138" s="258"/>
      <c r="AB138" s="258"/>
      <c r="AC138" s="258"/>
      <c r="AD138" s="258"/>
      <c r="AE138" s="258"/>
      <c r="AF138" s="257"/>
      <c r="AG138" s="257"/>
      <c r="AH138" s="257"/>
      <c r="AI138" s="257"/>
      <c r="AJ138" s="257"/>
      <c r="AK138" s="257"/>
      <c r="AL138" s="257"/>
      <c r="AM138" s="257"/>
      <c r="AN138" s="257"/>
      <c r="AO138" s="257"/>
      <c r="AP138" s="257"/>
      <c r="AQ138" s="257"/>
    </row>
    <row r="139" spans="1:48">
      <c r="E139" s="309"/>
      <c r="F139" s="309"/>
      <c r="G139" s="309"/>
      <c r="H139" s="309"/>
      <c r="I139" s="309"/>
      <c r="J139" s="309"/>
      <c r="K139" s="309"/>
      <c r="L139" s="309"/>
      <c r="M139" s="309"/>
      <c r="N139" s="309"/>
      <c r="O139" s="309"/>
      <c r="P139" s="309"/>
    </row>
    <row r="141" spans="1:48">
      <c r="A141" s="588" t="s">
        <v>187</v>
      </c>
      <c r="B141" s="589"/>
      <c r="C141" s="589"/>
      <c r="D141" s="589"/>
      <c r="E141" s="590"/>
      <c r="F141" s="590"/>
      <c r="G141" s="590"/>
      <c r="H141" s="590"/>
      <c r="I141" s="590"/>
      <c r="J141" s="590"/>
      <c r="K141" s="590"/>
      <c r="L141" s="590"/>
      <c r="M141" s="590"/>
      <c r="N141" s="590"/>
      <c r="O141" s="590"/>
      <c r="P141" s="590"/>
    </row>
    <row r="142" spans="1:48">
      <c r="A142" s="589"/>
      <c r="B142" s="589"/>
      <c r="C142" s="589"/>
      <c r="D142" s="589"/>
      <c r="E142" s="591" t="str">
        <f t="shared" ref="E142:N142" si="113">E6</f>
        <v>Q1</v>
      </c>
      <c r="F142" s="591" t="str">
        <f t="shared" si="113"/>
        <v>Q2</v>
      </c>
      <c r="G142" s="591" t="str">
        <f t="shared" si="113"/>
        <v>Q3</v>
      </c>
      <c r="H142" s="591" t="str">
        <f t="shared" si="113"/>
        <v>Q4</v>
      </c>
      <c r="I142" s="591" t="str">
        <f t="shared" si="113"/>
        <v>Q1</v>
      </c>
      <c r="J142" s="591" t="str">
        <f t="shared" si="113"/>
        <v>Q2</v>
      </c>
      <c r="K142" s="591" t="str">
        <f t="shared" si="113"/>
        <v>Q3</v>
      </c>
      <c r="L142" s="591" t="str">
        <f t="shared" si="113"/>
        <v>Q4</v>
      </c>
      <c r="M142" s="591" t="str">
        <f t="shared" si="113"/>
        <v>Q1</v>
      </c>
      <c r="N142" s="591" t="str">
        <f t="shared" si="113"/>
        <v>Q2</v>
      </c>
      <c r="O142" s="591"/>
      <c r="P142" s="591"/>
      <c r="Q142" s="328"/>
    </row>
    <row r="143" spans="1:48">
      <c r="A143" s="589"/>
      <c r="B143" s="589"/>
      <c r="C143" s="589"/>
      <c r="D143" s="589"/>
      <c r="E143" s="592" t="s">
        <v>126</v>
      </c>
      <c r="F143" s="592" t="s">
        <v>126</v>
      </c>
      <c r="G143" s="592" t="s">
        <v>126</v>
      </c>
      <c r="H143" s="592" t="s">
        <v>126</v>
      </c>
      <c r="I143" s="592" t="s">
        <v>136</v>
      </c>
      <c r="J143" s="592" t="s">
        <v>136</v>
      </c>
      <c r="K143" s="592" t="s">
        <v>136</v>
      </c>
      <c r="L143" s="592" t="s">
        <v>136</v>
      </c>
      <c r="M143" s="592" t="s">
        <v>149</v>
      </c>
      <c r="N143" s="592" t="s">
        <v>149</v>
      </c>
      <c r="O143" s="591"/>
      <c r="P143" s="591"/>
      <c r="Q143" s="328"/>
    </row>
    <row r="144" spans="1:48">
      <c r="A144" s="589"/>
      <c r="B144" s="593" t="s">
        <v>92</v>
      </c>
      <c r="C144" s="594"/>
      <c r="D144" s="594"/>
      <c r="E144" s="595">
        <f t="shared" ref="E144:M144" si="114">E67+E118</f>
        <v>772</v>
      </c>
      <c r="F144" s="595">
        <f t="shared" si="114"/>
        <v>658</v>
      </c>
      <c r="G144" s="595">
        <f t="shared" si="114"/>
        <v>1170</v>
      </c>
      <c r="H144" s="595">
        <f t="shared" si="114"/>
        <v>2213</v>
      </c>
      <c r="I144" s="595">
        <f t="shared" si="114"/>
        <v>703</v>
      </c>
      <c r="J144" s="595">
        <f t="shared" si="114"/>
        <v>759</v>
      </c>
      <c r="K144" s="595">
        <f t="shared" si="114"/>
        <v>1040</v>
      </c>
      <c r="L144" s="595">
        <f t="shared" si="114"/>
        <v>2118</v>
      </c>
      <c r="M144" s="595">
        <f t="shared" si="114"/>
        <v>908</v>
      </c>
      <c r="N144" s="595">
        <f>N67+N118</f>
        <v>1609</v>
      </c>
      <c r="O144" s="595"/>
      <c r="P144" s="595"/>
      <c r="Q144" s="328"/>
      <c r="T144" s="310"/>
      <c r="U144" s="310"/>
      <c r="V144" s="310"/>
      <c r="W144" s="310"/>
      <c r="X144" s="310"/>
      <c r="Y144" s="310"/>
      <c r="Z144" s="310"/>
      <c r="AA144" s="310"/>
      <c r="AB144" s="310"/>
      <c r="AC144" s="310"/>
      <c r="AD144" s="310"/>
      <c r="AE144" s="310"/>
      <c r="AG144" s="257"/>
      <c r="AH144" s="257"/>
      <c r="AI144" s="257"/>
      <c r="AJ144" s="257"/>
      <c r="AK144" s="257"/>
      <c r="AL144" s="257"/>
      <c r="AM144" s="257"/>
      <c r="AN144" s="257"/>
      <c r="AO144" s="257"/>
      <c r="AP144" s="257"/>
      <c r="AQ144" s="257"/>
      <c r="AR144" s="257"/>
      <c r="AS144" s="257"/>
      <c r="AT144" s="257"/>
      <c r="AU144" s="257"/>
      <c r="AV144" s="257"/>
    </row>
    <row r="145" spans="1:48">
      <c r="A145" s="589"/>
      <c r="B145" s="593" t="s">
        <v>91</v>
      </c>
      <c r="C145" s="594"/>
      <c r="D145" s="594"/>
      <c r="E145" s="595"/>
      <c r="F145" s="595"/>
      <c r="G145" s="595"/>
      <c r="H145" s="595"/>
      <c r="I145" s="595"/>
      <c r="J145" s="595"/>
      <c r="K145" s="595"/>
      <c r="L145" s="595"/>
      <c r="M145" s="595"/>
      <c r="N145" s="595"/>
      <c r="O145" s="595"/>
      <c r="P145" s="595"/>
      <c r="Q145" s="328"/>
      <c r="T145" s="310"/>
      <c r="U145" s="310"/>
      <c r="V145" s="310"/>
      <c r="W145" s="310"/>
      <c r="X145" s="310"/>
      <c r="Y145" s="310"/>
      <c r="Z145" s="310"/>
      <c r="AA145" s="310"/>
      <c r="AB145" s="310"/>
      <c r="AC145" s="310"/>
      <c r="AD145" s="310"/>
      <c r="AE145" s="310"/>
      <c r="AG145" s="257"/>
      <c r="AH145" s="257"/>
      <c r="AI145" s="257"/>
      <c r="AJ145" s="257"/>
      <c r="AK145" s="257"/>
      <c r="AL145" s="257"/>
      <c r="AM145" s="257"/>
      <c r="AN145" s="257"/>
      <c r="AO145" s="257"/>
      <c r="AP145" s="257"/>
      <c r="AQ145" s="257"/>
      <c r="AR145" s="257"/>
      <c r="AS145" s="257"/>
      <c r="AT145" s="257"/>
      <c r="AU145" s="257"/>
      <c r="AV145" s="257"/>
    </row>
    <row r="146" spans="1:48">
      <c r="A146" s="589"/>
      <c r="B146" s="593"/>
      <c r="C146" s="593" t="s">
        <v>182</v>
      </c>
      <c r="D146" s="594"/>
      <c r="E146" s="595"/>
      <c r="F146" s="595"/>
      <c r="G146" s="595"/>
      <c r="H146" s="595"/>
      <c r="I146" s="595"/>
      <c r="J146" s="595"/>
      <c r="K146" s="595"/>
      <c r="L146" s="595"/>
      <c r="M146" s="595"/>
      <c r="N146" s="595"/>
      <c r="O146" s="595"/>
      <c r="P146" s="595"/>
      <c r="Q146" s="328"/>
      <c r="T146" s="310"/>
      <c r="U146" s="310"/>
      <c r="V146" s="310"/>
      <c r="W146" s="310"/>
      <c r="X146" s="310"/>
      <c r="Y146" s="310"/>
      <c r="Z146" s="310"/>
      <c r="AA146" s="310"/>
      <c r="AB146" s="310"/>
      <c r="AC146" s="310"/>
      <c r="AD146" s="310"/>
      <c r="AE146" s="310"/>
      <c r="AG146" s="257"/>
      <c r="AH146" s="257"/>
      <c r="AI146" s="257"/>
      <c r="AJ146" s="257"/>
      <c r="AK146" s="257"/>
      <c r="AL146" s="257"/>
      <c r="AM146" s="257"/>
      <c r="AN146" s="257"/>
      <c r="AO146" s="257"/>
      <c r="AP146" s="257"/>
      <c r="AQ146" s="257"/>
      <c r="AR146" s="257"/>
      <c r="AS146" s="257"/>
      <c r="AT146" s="257"/>
      <c r="AU146" s="257"/>
      <c r="AV146" s="257"/>
    </row>
    <row r="147" spans="1:48">
      <c r="A147" s="589"/>
      <c r="B147" s="590"/>
      <c r="C147" s="596" t="s">
        <v>184</v>
      </c>
      <c r="D147" s="597"/>
      <c r="E147" s="598">
        <f t="shared" ref="E147:M147" si="115">E70+E121</f>
        <v>128</v>
      </c>
      <c r="F147" s="598">
        <f t="shared" si="115"/>
        <v>111</v>
      </c>
      <c r="G147" s="598">
        <f t="shared" si="115"/>
        <v>229</v>
      </c>
      <c r="H147" s="598">
        <f t="shared" si="115"/>
        <v>538</v>
      </c>
      <c r="I147" s="598">
        <f t="shared" si="115"/>
        <v>91</v>
      </c>
      <c r="J147" s="598">
        <f t="shared" si="115"/>
        <v>81</v>
      </c>
      <c r="K147" s="598">
        <f t="shared" si="115"/>
        <v>175</v>
      </c>
      <c r="L147" s="598">
        <f t="shared" si="115"/>
        <v>474</v>
      </c>
      <c r="M147" s="598">
        <f t="shared" si="115"/>
        <v>86</v>
      </c>
      <c r="N147" s="598">
        <f>N70+N121</f>
        <v>105</v>
      </c>
      <c r="O147" s="598"/>
      <c r="P147" s="598"/>
      <c r="Q147" s="328"/>
      <c r="R147" s="355"/>
      <c r="T147" s="134"/>
      <c r="U147" s="134"/>
      <c r="V147" s="134"/>
      <c r="W147" s="134"/>
      <c r="X147" s="134"/>
      <c r="Y147" s="134"/>
      <c r="Z147" s="134"/>
      <c r="AA147" s="134"/>
      <c r="AB147" s="134"/>
      <c r="AC147" s="134"/>
      <c r="AD147" s="134"/>
      <c r="AE147" s="134"/>
      <c r="AG147" s="257"/>
      <c r="AH147" s="257"/>
      <c r="AI147" s="257"/>
      <c r="AJ147" s="257"/>
      <c r="AK147" s="257"/>
      <c r="AL147" s="257"/>
      <c r="AM147" s="257"/>
      <c r="AN147" s="257"/>
      <c r="AO147" s="257"/>
      <c r="AP147" s="257"/>
      <c r="AQ147" s="257"/>
      <c r="AR147" s="257"/>
      <c r="AS147" s="257"/>
      <c r="AT147" s="257"/>
      <c r="AU147" s="257"/>
      <c r="AV147" s="257"/>
    </row>
    <row r="148" spans="1:48">
      <c r="A148" s="589"/>
      <c r="B148" s="590"/>
      <c r="C148" s="596" t="s">
        <v>185</v>
      </c>
      <c r="D148" s="597"/>
      <c r="E148" s="598">
        <f t="shared" ref="E148:M148" si="116">E71+E122</f>
        <v>18</v>
      </c>
      <c r="F148" s="598">
        <f t="shared" si="116"/>
        <v>20</v>
      </c>
      <c r="G148" s="598">
        <f t="shared" si="116"/>
        <v>190</v>
      </c>
      <c r="H148" s="598">
        <f t="shared" si="116"/>
        <v>166</v>
      </c>
      <c r="I148" s="598">
        <f t="shared" si="116"/>
        <v>21</v>
      </c>
      <c r="J148" s="598">
        <f t="shared" si="116"/>
        <v>10</v>
      </c>
      <c r="K148" s="598">
        <f t="shared" si="116"/>
        <v>94</v>
      </c>
      <c r="L148" s="598">
        <f t="shared" si="116"/>
        <v>172</v>
      </c>
      <c r="M148" s="598">
        <f t="shared" si="116"/>
        <v>31</v>
      </c>
      <c r="N148" s="598">
        <f>N71+N122</f>
        <v>39</v>
      </c>
      <c r="O148" s="598"/>
      <c r="P148" s="598"/>
      <c r="Q148" s="328"/>
      <c r="R148" s="355"/>
      <c r="T148" s="134"/>
      <c r="U148" s="134"/>
      <c r="V148" s="134"/>
      <c r="W148" s="134"/>
      <c r="X148" s="134"/>
      <c r="Y148" s="134"/>
      <c r="Z148" s="134"/>
      <c r="AA148" s="134"/>
      <c r="AB148" s="134"/>
      <c r="AC148" s="134"/>
      <c r="AD148" s="134"/>
      <c r="AE148" s="134"/>
      <c r="AG148" s="257"/>
      <c r="AH148" s="257"/>
      <c r="AI148" s="257"/>
      <c r="AJ148" s="257"/>
      <c r="AK148" s="257"/>
      <c r="AL148" s="257"/>
      <c r="AM148" s="257"/>
      <c r="AN148" s="257"/>
      <c r="AO148" s="257"/>
      <c r="AP148" s="257"/>
      <c r="AQ148" s="257"/>
      <c r="AR148" s="257"/>
      <c r="AS148" s="257"/>
      <c r="AT148" s="257"/>
      <c r="AU148" s="257"/>
      <c r="AV148" s="257"/>
    </row>
    <row r="149" spans="1:48">
      <c r="A149" s="589"/>
      <c r="B149" s="590"/>
      <c r="C149" s="593" t="s">
        <v>183</v>
      </c>
      <c r="D149" s="597"/>
      <c r="E149" s="598"/>
      <c r="F149" s="598"/>
      <c r="G149" s="598"/>
      <c r="H149" s="598"/>
      <c r="I149" s="598"/>
      <c r="J149" s="598"/>
      <c r="K149" s="598"/>
      <c r="L149" s="598"/>
      <c r="M149" s="598"/>
      <c r="N149" s="598"/>
      <c r="O149" s="598"/>
      <c r="P149" s="598"/>
      <c r="Q149" s="328"/>
      <c r="R149" s="355"/>
      <c r="T149" s="134"/>
      <c r="U149" s="134"/>
      <c r="V149" s="134"/>
      <c r="W149" s="134"/>
      <c r="X149" s="134"/>
      <c r="Y149" s="134"/>
      <c r="Z149" s="134"/>
      <c r="AA149" s="134"/>
      <c r="AB149" s="134"/>
      <c r="AC149" s="134"/>
      <c r="AD149" s="134"/>
      <c r="AE149" s="134"/>
      <c r="AG149" s="257"/>
      <c r="AH149" s="257"/>
      <c r="AI149" s="257"/>
      <c r="AJ149" s="257"/>
      <c r="AK149" s="257"/>
      <c r="AL149" s="257"/>
      <c r="AM149" s="257"/>
      <c r="AN149" s="257"/>
      <c r="AO149" s="257"/>
      <c r="AP149" s="257"/>
      <c r="AQ149" s="257"/>
      <c r="AR149" s="257"/>
      <c r="AS149" s="257"/>
      <c r="AT149" s="257"/>
      <c r="AU149" s="257"/>
      <c r="AV149" s="257"/>
    </row>
    <row r="150" spans="1:48">
      <c r="A150" s="589"/>
      <c r="B150" s="590"/>
      <c r="C150" s="596" t="s">
        <v>186</v>
      </c>
      <c r="D150" s="597"/>
      <c r="E150" s="598">
        <f t="shared" ref="E150:M150" si="117">E73+E124</f>
        <v>60</v>
      </c>
      <c r="F150" s="598">
        <f t="shared" si="117"/>
        <v>64</v>
      </c>
      <c r="G150" s="598">
        <f t="shared" si="117"/>
        <v>62</v>
      </c>
      <c r="H150" s="598">
        <f t="shared" si="117"/>
        <v>67</v>
      </c>
      <c r="I150" s="598">
        <f t="shared" si="117"/>
        <v>58</v>
      </c>
      <c r="J150" s="598">
        <f t="shared" si="117"/>
        <v>69</v>
      </c>
      <c r="K150" s="598">
        <f t="shared" si="117"/>
        <v>81</v>
      </c>
      <c r="L150" s="598">
        <f t="shared" si="117"/>
        <v>83</v>
      </c>
      <c r="M150" s="598">
        <f t="shared" si="117"/>
        <v>136</v>
      </c>
      <c r="N150" s="598">
        <f>N73+N124</f>
        <v>248</v>
      </c>
      <c r="O150" s="598"/>
      <c r="P150" s="598"/>
      <c r="Q150" s="328"/>
      <c r="R150" s="355"/>
      <c r="T150" s="134"/>
      <c r="U150" s="134"/>
      <c r="V150" s="134"/>
      <c r="W150" s="134"/>
      <c r="X150" s="134"/>
      <c r="Y150" s="134"/>
      <c r="Z150" s="134"/>
      <c r="AA150" s="134"/>
      <c r="AB150" s="134"/>
      <c r="AC150" s="134"/>
      <c r="AD150" s="134"/>
      <c r="AE150" s="134"/>
      <c r="AG150" s="257"/>
      <c r="AH150" s="257"/>
      <c r="AI150" s="257"/>
      <c r="AJ150" s="257"/>
      <c r="AK150" s="257"/>
      <c r="AL150" s="257"/>
      <c r="AM150" s="257"/>
      <c r="AN150" s="257"/>
      <c r="AO150" s="257"/>
      <c r="AP150" s="257"/>
      <c r="AQ150" s="257"/>
      <c r="AR150" s="257"/>
      <c r="AS150" s="257"/>
      <c r="AT150" s="257"/>
      <c r="AU150" s="257"/>
      <c r="AV150" s="257"/>
    </row>
    <row r="151" spans="1:48">
      <c r="A151" s="589"/>
      <c r="B151" s="590"/>
      <c r="C151" s="596" t="s">
        <v>185</v>
      </c>
      <c r="D151" s="597"/>
      <c r="E151" s="598">
        <f t="shared" ref="E151:M151" si="118">E74+E125</f>
        <v>7</v>
      </c>
      <c r="F151" s="598">
        <f t="shared" si="118"/>
        <v>8</v>
      </c>
      <c r="G151" s="598">
        <f t="shared" si="118"/>
        <v>6</v>
      </c>
      <c r="H151" s="598">
        <f t="shared" si="118"/>
        <v>10</v>
      </c>
      <c r="I151" s="598">
        <f t="shared" si="118"/>
        <v>25</v>
      </c>
      <c r="J151" s="598">
        <f t="shared" si="118"/>
        <v>29</v>
      </c>
      <c r="K151" s="598">
        <f t="shared" si="118"/>
        <v>5</v>
      </c>
      <c r="L151" s="598">
        <f t="shared" si="118"/>
        <v>8</v>
      </c>
      <c r="M151" s="598">
        <f t="shared" si="118"/>
        <v>4</v>
      </c>
      <c r="N151" s="598">
        <f>N74+N125</f>
        <v>7</v>
      </c>
      <c r="O151" s="598"/>
      <c r="P151" s="598"/>
      <c r="Q151" s="328"/>
      <c r="R151" s="355"/>
      <c r="T151" s="134"/>
      <c r="U151" s="134"/>
      <c r="V151" s="134"/>
      <c r="W151" s="134"/>
      <c r="X151" s="134"/>
      <c r="Y151" s="134"/>
      <c r="Z151" s="134"/>
      <c r="AA151" s="134"/>
      <c r="AB151" s="134"/>
      <c r="AC151" s="134"/>
      <c r="AD151" s="134"/>
      <c r="AE151" s="134"/>
      <c r="AG151" s="257"/>
      <c r="AH151" s="257"/>
      <c r="AI151" s="257"/>
      <c r="AJ151" s="257"/>
      <c r="AK151" s="257"/>
      <c r="AL151" s="257"/>
      <c r="AM151" s="257"/>
      <c r="AN151" s="257"/>
      <c r="AO151" s="257"/>
      <c r="AP151" s="257"/>
      <c r="AQ151" s="257"/>
      <c r="AR151" s="257"/>
      <c r="AS151" s="257"/>
      <c r="AT151" s="257"/>
      <c r="AU151" s="257"/>
      <c r="AV151" s="257"/>
    </row>
    <row r="152" spans="1:48">
      <c r="A152" s="589"/>
      <c r="B152" s="597"/>
      <c r="C152" s="599" t="s">
        <v>34</v>
      </c>
      <c r="D152" s="597"/>
      <c r="E152" s="598">
        <f t="shared" ref="E152:M152" si="119">E75+E126</f>
        <v>135</v>
      </c>
      <c r="F152" s="598">
        <f t="shared" si="119"/>
        <v>109</v>
      </c>
      <c r="G152" s="598">
        <f t="shared" si="119"/>
        <v>126</v>
      </c>
      <c r="H152" s="598">
        <f t="shared" si="119"/>
        <v>179</v>
      </c>
      <c r="I152" s="598">
        <f t="shared" si="119"/>
        <v>138</v>
      </c>
      <c r="J152" s="598">
        <f t="shared" si="119"/>
        <v>143</v>
      </c>
      <c r="K152" s="598">
        <f t="shared" si="119"/>
        <v>153</v>
      </c>
      <c r="L152" s="598">
        <f t="shared" si="119"/>
        <v>188</v>
      </c>
      <c r="M152" s="598">
        <f t="shared" si="119"/>
        <v>165</v>
      </c>
      <c r="N152" s="598">
        <f>N75+N126</f>
        <v>236</v>
      </c>
      <c r="O152" s="598"/>
      <c r="P152" s="598"/>
      <c r="Q152" s="328"/>
      <c r="T152" s="135"/>
      <c r="U152" s="135"/>
      <c r="V152" s="135"/>
      <c r="W152" s="135"/>
      <c r="X152" s="135"/>
      <c r="Y152" s="135"/>
      <c r="Z152" s="135"/>
      <c r="AA152" s="135"/>
      <c r="AB152" s="135"/>
      <c r="AC152" s="135"/>
      <c r="AD152" s="135"/>
      <c r="AE152" s="135"/>
      <c r="AG152" s="257"/>
      <c r="AH152" s="257"/>
      <c r="AI152" s="257"/>
      <c r="AJ152" s="257"/>
      <c r="AK152" s="257"/>
      <c r="AL152" s="257"/>
      <c r="AM152" s="257"/>
      <c r="AN152" s="257"/>
      <c r="AO152" s="257"/>
      <c r="AP152" s="257"/>
      <c r="AQ152" s="257"/>
      <c r="AR152" s="257"/>
      <c r="AS152" s="257"/>
      <c r="AT152" s="257"/>
      <c r="AU152" s="257"/>
      <c r="AV152" s="257"/>
    </row>
    <row r="153" spans="1:48">
      <c r="A153" s="589"/>
      <c r="B153" s="597"/>
      <c r="C153" s="599" t="s">
        <v>35</v>
      </c>
      <c r="D153" s="597"/>
      <c r="E153" s="598">
        <f t="shared" ref="E153:M153" si="120">E76+E127</f>
        <v>102</v>
      </c>
      <c r="F153" s="598">
        <f t="shared" si="120"/>
        <v>139</v>
      </c>
      <c r="G153" s="598">
        <f t="shared" si="120"/>
        <v>218</v>
      </c>
      <c r="H153" s="598">
        <f t="shared" si="120"/>
        <v>245</v>
      </c>
      <c r="I153" s="598">
        <f t="shared" si="120"/>
        <v>90</v>
      </c>
      <c r="J153" s="598">
        <f t="shared" si="120"/>
        <v>162</v>
      </c>
      <c r="K153" s="598">
        <f t="shared" si="120"/>
        <v>187</v>
      </c>
      <c r="L153" s="598">
        <f t="shared" si="120"/>
        <v>287</v>
      </c>
      <c r="M153" s="598">
        <f t="shared" si="120"/>
        <v>132</v>
      </c>
      <c r="N153" s="598">
        <f>N76+N127</f>
        <v>240</v>
      </c>
      <c r="O153" s="598"/>
      <c r="P153" s="598"/>
      <c r="Q153" s="328"/>
      <c r="T153" s="135"/>
      <c r="U153" s="135"/>
      <c r="V153" s="135"/>
      <c r="W153" s="135"/>
      <c r="X153" s="135"/>
      <c r="Y153" s="135"/>
      <c r="Z153" s="135"/>
      <c r="AA153" s="135"/>
      <c r="AB153" s="135"/>
      <c r="AC153" s="135"/>
      <c r="AD153" s="135"/>
      <c r="AE153" s="135"/>
      <c r="AG153" s="257"/>
      <c r="AH153" s="257"/>
      <c r="AI153" s="257"/>
      <c r="AJ153" s="257"/>
      <c r="AK153" s="257"/>
      <c r="AL153" s="257"/>
      <c r="AM153" s="257"/>
      <c r="AN153" s="257"/>
      <c r="AO153" s="257"/>
      <c r="AP153" s="257"/>
      <c r="AQ153" s="257"/>
      <c r="AR153" s="257"/>
      <c r="AS153" s="257"/>
      <c r="AT153" s="257"/>
      <c r="AU153" s="257"/>
      <c r="AV153" s="257"/>
    </row>
    <row r="154" spans="1:48" ht="15">
      <c r="A154" s="589"/>
      <c r="B154" s="597"/>
      <c r="C154" s="599" t="s">
        <v>36</v>
      </c>
      <c r="D154" s="597"/>
      <c r="E154" s="600">
        <f t="shared" ref="E154:M154" si="121">E77+E128</f>
        <v>82</v>
      </c>
      <c r="F154" s="600">
        <f t="shared" si="121"/>
        <v>94</v>
      </c>
      <c r="G154" s="600">
        <f t="shared" si="121"/>
        <v>79</v>
      </c>
      <c r="H154" s="600">
        <f t="shared" si="121"/>
        <v>94</v>
      </c>
      <c r="I154" s="600">
        <f t="shared" si="121"/>
        <v>76</v>
      </c>
      <c r="J154" s="600">
        <f t="shared" si="121"/>
        <v>92</v>
      </c>
      <c r="K154" s="600">
        <f t="shared" si="121"/>
        <v>94</v>
      </c>
      <c r="L154" s="600">
        <f t="shared" si="121"/>
        <v>68</v>
      </c>
      <c r="M154" s="600">
        <f t="shared" si="121"/>
        <v>102</v>
      </c>
      <c r="N154" s="600">
        <f>N77+N128</f>
        <v>146</v>
      </c>
      <c r="O154" s="600"/>
      <c r="P154" s="600"/>
      <c r="Q154" s="328"/>
      <c r="T154" s="136"/>
      <c r="U154" s="136"/>
      <c r="V154" s="136"/>
      <c r="W154" s="136"/>
      <c r="X154" s="136"/>
      <c r="Y154" s="136"/>
      <c r="Z154" s="136"/>
      <c r="AA154" s="136"/>
      <c r="AB154" s="136"/>
      <c r="AC154" s="136"/>
      <c r="AD154" s="136"/>
      <c r="AE154" s="136"/>
      <c r="AG154" s="257"/>
      <c r="AH154" s="257"/>
      <c r="AI154" s="257"/>
      <c r="AJ154" s="257"/>
      <c r="AK154" s="257"/>
      <c r="AL154" s="257"/>
      <c r="AM154" s="257"/>
      <c r="AN154" s="257"/>
      <c r="AO154" s="257"/>
      <c r="AP154" s="257"/>
      <c r="AQ154" s="257"/>
      <c r="AR154" s="257"/>
      <c r="AS154" s="257"/>
      <c r="AT154" s="257"/>
      <c r="AU154" s="257"/>
      <c r="AV154" s="257"/>
    </row>
    <row r="155" spans="1:48" ht="15">
      <c r="A155" s="589"/>
      <c r="B155" s="597"/>
      <c r="C155" s="597"/>
      <c r="D155" s="597" t="s">
        <v>90</v>
      </c>
      <c r="E155" s="600">
        <f t="shared" ref="E155" si="122">SUM(E147:E154)</f>
        <v>532</v>
      </c>
      <c r="F155" s="600">
        <f t="shared" ref="F155" si="123">SUM(F147:F154)</f>
        <v>545</v>
      </c>
      <c r="G155" s="600">
        <f t="shared" ref="G155" si="124">SUM(G147:G154)</f>
        <v>910</v>
      </c>
      <c r="H155" s="600">
        <f t="shared" ref="H155" si="125">SUM(H147:H154)</f>
        <v>1299</v>
      </c>
      <c r="I155" s="600">
        <f t="shared" ref="I155" si="126">SUM(I147:I154)</f>
        <v>499</v>
      </c>
      <c r="J155" s="600">
        <f t="shared" ref="J155" si="127">SUM(J147:J154)</f>
        <v>586</v>
      </c>
      <c r="K155" s="600">
        <f t="shared" ref="K155" si="128">SUM(K147:K154)</f>
        <v>789</v>
      </c>
      <c r="L155" s="600">
        <f t="shared" ref="L155" si="129">SUM(L147:L154)</f>
        <v>1280</v>
      </c>
      <c r="M155" s="600">
        <f t="shared" ref="M155" si="130">SUM(M147:M154)</f>
        <v>656</v>
      </c>
      <c r="N155" s="600">
        <f>SUM(N147:N154)</f>
        <v>1021</v>
      </c>
      <c r="O155" s="600"/>
      <c r="P155" s="600"/>
      <c r="Q155" s="328"/>
      <c r="T155" s="136"/>
      <c r="U155" s="136"/>
      <c r="V155" s="136"/>
      <c r="W155" s="136"/>
      <c r="X155" s="136"/>
      <c r="Y155" s="136"/>
      <c r="Z155" s="136"/>
      <c r="AA155" s="136"/>
      <c r="AB155" s="136"/>
      <c r="AC155" s="136"/>
      <c r="AD155" s="136"/>
      <c r="AE155" s="136"/>
      <c r="AG155" s="257"/>
      <c r="AH155" s="257"/>
      <c r="AI155" s="257"/>
      <c r="AJ155" s="257"/>
      <c r="AK155" s="257"/>
      <c r="AL155" s="257"/>
      <c r="AM155" s="257"/>
      <c r="AN155" s="257"/>
      <c r="AO155" s="257"/>
      <c r="AP155" s="257"/>
      <c r="AQ155" s="257"/>
      <c r="AR155" s="257"/>
      <c r="AS155" s="257"/>
      <c r="AT155" s="257"/>
      <c r="AU155" s="257"/>
      <c r="AV155" s="257"/>
    </row>
    <row r="156" spans="1:48">
      <c r="A156" s="589"/>
      <c r="B156" s="601" t="s">
        <v>1</v>
      </c>
      <c r="C156" s="602"/>
      <c r="D156" s="603"/>
      <c r="E156" s="604">
        <f t="shared" ref="E156" si="131">+E144-E155</f>
        <v>240</v>
      </c>
      <c r="F156" s="604">
        <f t="shared" ref="F156" si="132">+F144-F155</f>
        <v>113</v>
      </c>
      <c r="G156" s="604">
        <f t="shared" ref="G156" si="133">+G144-G155</f>
        <v>260</v>
      </c>
      <c r="H156" s="604">
        <f t="shared" ref="H156" si="134">+H144-H155</f>
        <v>914</v>
      </c>
      <c r="I156" s="604">
        <f t="shared" ref="I156" si="135">+I144-I155</f>
        <v>204</v>
      </c>
      <c r="J156" s="604">
        <f t="shared" ref="J156" si="136">+J144-J155</f>
        <v>173</v>
      </c>
      <c r="K156" s="604">
        <f t="shared" ref="K156" si="137">+K144-K155</f>
        <v>251</v>
      </c>
      <c r="L156" s="604">
        <f t="shared" ref="L156" si="138">+L144-L155</f>
        <v>838</v>
      </c>
      <c r="M156" s="604">
        <f t="shared" ref="M156" si="139">+M144-M155</f>
        <v>252</v>
      </c>
      <c r="N156" s="604">
        <f>+N144-N155</f>
        <v>588</v>
      </c>
      <c r="O156" s="604"/>
      <c r="P156" s="604"/>
      <c r="Q156" s="328"/>
      <c r="T156" s="137"/>
      <c r="U156" s="137"/>
      <c r="V156" s="137"/>
      <c r="W156" s="137"/>
      <c r="X156" s="137"/>
      <c r="Y156" s="137"/>
      <c r="Z156" s="137"/>
      <c r="AA156" s="137"/>
      <c r="AB156" s="137"/>
      <c r="AC156" s="137"/>
      <c r="AD156" s="137"/>
      <c r="AE156" s="137"/>
      <c r="AG156" s="257"/>
      <c r="AH156" s="257"/>
      <c r="AI156" s="257"/>
      <c r="AJ156" s="257"/>
      <c r="AK156" s="257"/>
      <c r="AL156" s="257"/>
      <c r="AM156" s="257"/>
      <c r="AN156" s="257"/>
      <c r="AO156" s="257"/>
      <c r="AP156" s="257"/>
      <c r="AQ156" s="257"/>
      <c r="AR156" s="257"/>
      <c r="AS156" s="257"/>
      <c r="AT156" s="257"/>
      <c r="AU156" s="257"/>
      <c r="AV156" s="257"/>
    </row>
    <row r="157" spans="1:48" ht="15">
      <c r="A157" s="589"/>
      <c r="B157" s="605" t="s">
        <v>161</v>
      </c>
      <c r="C157" s="597"/>
      <c r="D157" s="597"/>
      <c r="E157" s="608">
        <f t="shared" ref="E157:M158" si="140">E80+E131</f>
        <v>51</v>
      </c>
      <c r="F157" s="608">
        <f t="shared" si="140"/>
        <v>50</v>
      </c>
      <c r="G157" s="608">
        <f t="shared" si="140"/>
        <v>51</v>
      </c>
      <c r="H157" s="608">
        <f t="shared" si="140"/>
        <v>50</v>
      </c>
      <c r="I157" s="608">
        <f t="shared" si="140"/>
        <v>50</v>
      </c>
      <c r="J157" s="608">
        <f t="shared" si="140"/>
        <v>50</v>
      </c>
      <c r="K157" s="608">
        <f t="shared" si="140"/>
        <v>51</v>
      </c>
      <c r="L157" s="608">
        <f t="shared" si="140"/>
        <v>49</v>
      </c>
      <c r="M157" s="608">
        <f t="shared" si="140"/>
        <v>51</v>
      </c>
      <c r="N157" s="608">
        <f>N80+N131</f>
        <v>64</v>
      </c>
      <c r="O157" s="608"/>
      <c r="P157" s="608"/>
      <c r="Q157" s="328"/>
      <c r="T157" s="136"/>
      <c r="U157" s="136"/>
      <c r="V157" s="136"/>
      <c r="W157" s="136"/>
      <c r="X157" s="136"/>
      <c r="Y157" s="136"/>
      <c r="Z157" s="136"/>
      <c r="AA157" s="136"/>
      <c r="AB157" s="136"/>
      <c r="AC157" s="136"/>
      <c r="AD157" s="136"/>
      <c r="AE157" s="136"/>
      <c r="AG157" s="257"/>
      <c r="AH157" s="257"/>
      <c r="AI157" s="257"/>
      <c r="AJ157" s="257"/>
      <c r="AK157" s="257"/>
      <c r="AL157" s="257"/>
      <c r="AM157" s="257"/>
      <c r="AN157" s="257"/>
      <c r="AO157" s="257"/>
      <c r="AP157" s="257"/>
      <c r="AQ157" s="257"/>
      <c r="AR157" s="257"/>
      <c r="AS157" s="257"/>
      <c r="AT157" s="257"/>
      <c r="AU157" s="257"/>
      <c r="AV157" s="257"/>
    </row>
    <row r="158" spans="1:48" ht="15">
      <c r="A158" s="589"/>
      <c r="B158" s="605" t="s">
        <v>297</v>
      </c>
      <c r="C158" s="597"/>
      <c r="D158" s="597"/>
      <c r="E158" s="600">
        <f t="shared" si="140"/>
        <v>0</v>
      </c>
      <c r="F158" s="600">
        <f t="shared" si="140"/>
        <v>0</v>
      </c>
      <c r="G158" s="600">
        <f t="shared" si="140"/>
        <v>0</v>
      </c>
      <c r="H158" s="600">
        <f t="shared" si="140"/>
        <v>0</v>
      </c>
      <c r="I158" s="600">
        <f t="shared" si="140"/>
        <v>0</v>
      </c>
      <c r="J158" s="600">
        <f t="shared" si="140"/>
        <v>0</v>
      </c>
      <c r="K158" s="600">
        <f t="shared" si="140"/>
        <v>0</v>
      </c>
      <c r="L158" s="600">
        <f t="shared" si="140"/>
        <v>0</v>
      </c>
      <c r="M158" s="600">
        <f t="shared" si="140"/>
        <v>0</v>
      </c>
      <c r="N158" s="600">
        <f>N81+N132</f>
        <v>0</v>
      </c>
      <c r="O158" s="600"/>
      <c r="P158" s="600"/>
      <c r="Q158" s="328"/>
      <c r="T158" s="492"/>
      <c r="U158" s="492"/>
      <c r="V158" s="492"/>
      <c r="W158" s="492"/>
      <c r="X158" s="492"/>
      <c r="Y158" s="492"/>
      <c r="Z158" s="492"/>
      <c r="AA158" s="492"/>
      <c r="AB158" s="492"/>
      <c r="AC158" s="492"/>
      <c r="AD158" s="492"/>
      <c r="AE158" s="492"/>
      <c r="AG158" s="257"/>
      <c r="AH158" s="257"/>
      <c r="AI158" s="257"/>
      <c r="AJ158" s="257"/>
      <c r="AK158" s="257"/>
      <c r="AL158" s="257"/>
      <c r="AM158" s="257"/>
      <c r="AN158" s="257"/>
      <c r="AO158" s="257"/>
      <c r="AP158" s="257"/>
      <c r="AQ158" s="257"/>
      <c r="AR158" s="257"/>
      <c r="AS158" s="257"/>
      <c r="AT158" s="257"/>
      <c r="AU158" s="257"/>
      <c r="AV158" s="257"/>
    </row>
    <row r="159" spans="1:48">
      <c r="A159" s="589"/>
      <c r="B159" s="606" t="s">
        <v>133</v>
      </c>
      <c r="C159" s="607"/>
      <c r="D159" s="597"/>
      <c r="E159" s="608">
        <f>E156-E157-E158</f>
        <v>189</v>
      </c>
      <c r="F159" s="608">
        <f t="shared" ref="F159:N159" si="141">F156-F157-F158</f>
        <v>63</v>
      </c>
      <c r="G159" s="608">
        <f t="shared" si="141"/>
        <v>209</v>
      </c>
      <c r="H159" s="608">
        <f t="shared" si="141"/>
        <v>864</v>
      </c>
      <c r="I159" s="608">
        <f t="shared" si="141"/>
        <v>154</v>
      </c>
      <c r="J159" s="608">
        <f t="shared" si="141"/>
        <v>123</v>
      </c>
      <c r="K159" s="608">
        <f t="shared" si="141"/>
        <v>200</v>
      </c>
      <c r="L159" s="608">
        <f t="shared" si="141"/>
        <v>789</v>
      </c>
      <c r="M159" s="608">
        <f t="shared" si="141"/>
        <v>201</v>
      </c>
      <c r="N159" s="608">
        <f t="shared" si="141"/>
        <v>524</v>
      </c>
      <c r="O159" s="608"/>
      <c r="P159" s="608"/>
      <c r="Q159" s="328"/>
      <c r="T159" s="135"/>
      <c r="U159" s="135"/>
      <c r="V159" s="135"/>
      <c r="W159" s="135"/>
      <c r="X159" s="135"/>
      <c r="Y159" s="135"/>
      <c r="Z159" s="135"/>
      <c r="AA159" s="135"/>
      <c r="AB159" s="135"/>
      <c r="AC159" s="135"/>
      <c r="AD159" s="135"/>
      <c r="AE159" s="135"/>
      <c r="AG159" s="257"/>
      <c r="AH159" s="257"/>
      <c r="AI159" s="257"/>
      <c r="AJ159" s="257"/>
      <c r="AK159" s="257"/>
      <c r="AL159" s="257"/>
      <c r="AM159" s="257"/>
      <c r="AN159" s="257"/>
      <c r="AO159" s="257"/>
      <c r="AP159" s="257"/>
      <c r="AQ159" s="257"/>
      <c r="AR159" s="257"/>
      <c r="AS159" s="257"/>
      <c r="AT159" s="257"/>
      <c r="AU159" s="257"/>
      <c r="AV159" s="257"/>
    </row>
    <row r="160" spans="1:48" ht="15">
      <c r="A160" s="589"/>
      <c r="B160" s="605" t="s">
        <v>134</v>
      </c>
      <c r="C160" s="607"/>
      <c r="D160" s="597"/>
      <c r="E160" s="600">
        <f t="shared" ref="E160:M160" si="142">E83+E134</f>
        <v>48</v>
      </c>
      <c r="F160" s="600">
        <f t="shared" si="142"/>
        <v>18</v>
      </c>
      <c r="G160" s="600">
        <f t="shared" si="142"/>
        <v>36</v>
      </c>
      <c r="H160" s="600">
        <f t="shared" si="142"/>
        <v>166</v>
      </c>
      <c r="I160" s="600">
        <f t="shared" si="142"/>
        <v>38</v>
      </c>
      <c r="J160" s="600">
        <f t="shared" si="142"/>
        <v>30</v>
      </c>
      <c r="K160" s="600">
        <f t="shared" si="142"/>
        <v>42</v>
      </c>
      <c r="L160" s="600">
        <f t="shared" si="142"/>
        <v>167</v>
      </c>
      <c r="M160" s="600">
        <f t="shared" si="142"/>
        <v>28</v>
      </c>
      <c r="N160" s="600">
        <f>N83+N134</f>
        <v>120</v>
      </c>
      <c r="O160" s="600"/>
      <c r="P160" s="600"/>
      <c r="Q160" s="328"/>
      <c r="T160" s="136"/>
      <c r="U160" s="136"/>
      <c r="V160" s="136"/>
      <c r="W160" s="136"/>
      <c r="X160" s="136"/>
      <c r="Y160" s="136"/>
      <c r="Z160" s="136"/>
      <c r="AA160" s="136"/>
      <c r="AB160" s="136"/>
      <c r="AC160" s="136"/>
      <c r="AD160" s="136"/>
      <c r="AE160" s="136"/>
      <c r="AG160" s="257"/>
      <c r="AH160" s="257"/>
      <c r="AI160" s="257"/>
      <c r="AJ160" s="257"/>
      <c r="AK160" s="257"/>
      <c r="AL160" s="257"/>
      <c r="AM160" s="257"/>
      <c r="AN160" s="257"/>
      <c r="AO160" s="257"/>
      <c r="AP160" s="257"/>
      <c r="AQ160" s="257"/>
      <c r="AR160" s="257"/>
      <c r="AS160" s="257"/>
      <c r="AT160" s="257"/>
      <c r="AU160" s="257"/>
      <c r="AV160" s="257"/>
    </row>
    <row r="161" spans="1:48" ht="15">
      <c r="A161" s="589"/>
      <c r="B161" s="601" t="s">
        <v>2</v>
      </c>
      <c r="C161" s="594"/>
      <c r="D161" s="594"/>
      <c r="E161" s="609">
        <f t="shared" ref="E161:M161" si="143">E159-E160</f>
        <v>141</v>
      </c>
      <c r="F161" s="609">
        <f t="shared" si="143"/>
        <v>45</v>
      </c>
      <c r="G161" s="609">
        <f t="shared" si="143"/>
        <v>173</v>
      </c>
      <c r="H161" s="609">
        <f t="shared" si="143"/>
        <v>698</v>
      </c>
      <c r="I161" s="609">
        <f t="shared" si="143"/>
        <v>116</v>
      </c>
      <c r="J161" s="609">
        <f t="shared" si="143"/>
        <v>93</v>
      </c>
      <c r="K161" s="609">
        <f t="shared" si="143"/>
        <v>158</v>
      </c>
      <c r="L161" s="609">
        <f t="shared" si="143"/>
        <v>622</v>
      </c>
      <c r="M161" s="609">
        <f t="shared" si="143"/>
        <v>173</v>
      </c>
      <c r="N161" s="609">
        <f>N159-N160</f>
        <v>404</v>
      </c>
      <c r="O161" s="609"/>
      <c r="P161" s="609"/>
      <c r="Q161" s="328"/>
      <c r="T161" s="138"/>
      <c r="U161" s="138"/>
      <c r="V161" s="138"/>
      <c r="W161" s="138"/>
      <c r="X161" s="138"/>
      <c r="Y161" s="138"/>
      <c r="Z161" s="138"/>
      <c r="AA161" s="138"/>
      <c r="AB161" s="138"/>
      <c r="AC161" s="138"/>
      <c r="AD161" s="138"/>
      <c r="AE161" s="138"/>
      <c r="AG161" s="257"/>
      <c r="AH161" s="257"/>
      <c r="AI161" s="257"/>
      <c r="AJ161" s="257"/>
      <c r="AK161" s="257"/>
      <c r="AL161" s="257"/>
      <c r="AM161" s="257"/>
      <c r="AN161" s="257"/>
      <c r="AO161" s="257"/>
      <c r="AP161" s="257"/>
      <c r="AQ161" s="257"/>
      <c r="AR161" s="257"/>
      <c r="AS161" s="257"/>
      <c r="AT161" s="257"/>
      <c r="AU161" s="257"/>
      <c r="AV161" s="257"/>
    </row>
    <row r="162" spans="1:48" ht="37.9" customHeight="1">
      <c r="A162" s="589"/>
      <c r="B162" s="688" t="s">
        <v>113</v>
      </c>
      <c r="C162" s="688"/>
      <c r="D162" s="688"/>
      <c r="E162" s="610">
        <v>136</v>
      </c>
      <c r="F162" s="610">
        <v>44</v>
      </c>
      <c r="G162" s="610">
        <v>170</v>
      </c>
      <c r="H162" s="610">
        <v>686</v>
      </c>
      <c r="I162" s="610">
        <v>113</v>
      </c>
      <c r="J162" s="610">
        <v>92</v>
      </c>
      <c r="K162" s="610">
        <v>156</v>
      </c>
      <c r="L162" s="610">
        <v>617</v>
      </c>
      <c r="M162" s="610">
        <v>171</v>
      </c>
      <c r="N162" s="610">
        <v>402</v>
      </c>
      <c r="O162" s="610"/>
      <c r="P162" s="610"/>
      <c r="Q162" s="328"/>
      <c r="T162" s="138"/>
      <c r="U162" s="138"/>
      <c r="V162" s="138"/>
      <c r="W162" s="138"/>
      <c r="X162" s="138"/>
      <c r="Y162" s="138"/>
      <c r="Z162" s="138"/>
      <c r="AA162" s="138"/>
      <c r="AB162" s="138"/>
      <c r="AC162" s="138"/>
      <c r="AD162" s="138"/>
      <c r="AE162" s="138"/>
      <c r="AG162" s="257"/>
      <c r="AH162" s="257"/>
      <c r="AI162" s="257"/>
      <c r="AJ162" s="257"/>
      <c r="AK162" s="257"/>
      <c r="AL162" s="257"/>
      <c r="AM162" s="257"/>
      <c r="AN162" s="257"/>
      <c r="AO162" s="257"/>
      <c r="AP162" s="257"/>
      <c r="AQ162" s="257"/>
      <c r="AR162" s="257"/>
      <c r="AS162" s="257"/>
      <c r="AT162" s="257"/>
      <c r="AU162" s="257"/>
      <c r="AV162" s="257"/>
    </row>
    <row r="163" spans="1:48">
      <c r="A163" s="589"/>
      <c r="B163" s="589"/>
      <c r="C163" s="589"/>
      <c r="D163" s="589"/>
      <c r="E163" s="590"/>
      <c r="F163" s="590"/>
      <c r="G163" s="590"/>
      <c r="H163" s="590"/>
      <c r="I163" s="590"/>
      <c r="J163" s="590"/>
      <c r="K163" s="590"/>
      <c r="L163" s="590"/>
      <c r="M163" s="590"/>
      <c r="N163" s="590"/>
      <c r="O163" s="590"/>
      <c r="P163" s="590"/>
      <c r="Q163" s="328"/>
      <c r="AG163" s="257"/>
      <c r="AH163" s="257"/>
      <c r="AI163" s="257"/>
      <c r="AJ163" s="257"/>
      <c r="AK163" s="257"/>
      <c r="AL163" s="257"/>
      <c r="AM163" s="257"/>
      <c r="AN163" s="257"/>
      <c r="AO163" s="257"/>
      <c r="AP163" s="257"/>
      <c r="AQ163" s="257"/>
      <c r="AR163" s="257"/>
      <c r="AS163" s="257"/>
      <c r="AT163" s="257"/>
      <c r="AU163" s="257"/>
      <c r="AV163" s="257"/>
    </row>
    <row r="164" spans="1:48">
      <c r="A164" s="589"/>
      <c r="B164" s="611" t="s">
        <v>190</v>
      </c>
      <c r="C164" s="611"/>
      <c r="D164" s="611"/>
      <c r="E164" s="612"/>
      <c r="F164" s="612"/>
      <c r="G164" s="612"/>
      <c r="H164" s="612"/>
      <c r="I164" s="612"/>
      <c r="J164" s="612"/>
      <c r="K164" s="612"/>
      <c r="L164" s="612"/>
      <c r="M164" s="612"/>
      <c r="N164" s="612"/>
      <c r="O164" s="612"/>
      <c r="P164" s="612"/>
      <c r="Q164" s="328"/>
      <c r="AG164" s="257"/>
      <c r="AH164" s="257"/>
      <c r="AI164" s="257"/>
      <c r="AJ164" s="257"/>
      <c r="AK164" s="257"/>
      <c r="AL164" s="257"/>
      <c r="AM164" s="257"/>
      <c r="AN164" s="257"/>
      <c r="AO164" s="257"/>
      <c r="AP164" s="257"/>
      <c r="AQ164" s="257"/>
      <c r="AR164" s="257"/>
      <c r="AS164" s="257"/>
      <c r="AT164" s="257"/>
      <c r="AU164" s="257"/>
      <c r="AV164" s="257"/>
    </row>
    <row r="165" spans="1:48">
      <c r="A165" s="589"/>
      <c r="B165" s="611"/>
      <c r="C165" s="613" t="s">
        <v>29</v>
      </c>
      <c r="D165" s="611"/>
      <c r="E165" s="614">
        <f t="shared" ref="E165:M165" si="144">E88+E137</f>
        <v>0.19</v>
      </c>
      <c r="F165" s="614">
        <f t="shared" si="144"/>
        <v>0.06</v>
      </c>
      <c r="G165" s="614">
        <f t="shared" si="144"/>
        <v>0.24</v>
      </c>
      <c r="H165" s="614">
        <f t="shared" si="144"/>
        <v>0.95</v>
      </c>
      <c r="I165" s="614">
        <f t="shared" si="144"/>
        <v>0.16000000000000003</v>
      </c>
      <c r="J165" s="614">
        <f t="shared" si="144"/>
        <v>0.13</v>
      </c>
      <c r="K165" s="614">
        <f t="shared" si="144"/>
        <v>0.21</v>
      </c>
      <c r="L165" s="614">
        <f t="shared" si="144"/>
        <v>0.84</v>
      </c>
      <c r="M165" s="614">
        <f t="shared" si="144"/>
        <v>0.22999999999999998</v>
      </c>
      <c r="N165" s="614">
        <f>N88+N137</f>
        <v>0.54</v>
      </c>
      <c r="O165" s="614"/>
      <c r="P165" s="614"/>
      <c r="Q165" s="328"/>
      <c r="T165" s="141"/>
      <c r="U165" s="141"/>
      <c r="V165" s="141"/>
      <c r="W165" s="141"/>
      <c r="X165" s="141"/>
      <c r="Y165" s="141"/>
      <c r="Z165" s="141"/>
      <c r="AA165" s="141"/>
      <c r="AB165" s="141"/>
      <c r="AC165" s="141"/>
      <c r="AD165" s="141"/>
      <c r="AE165" s="141"/>
      <c r="AG165" s="257"/>
      <c r="AH165" s="257"/>
      <c r="AI165" s="257"/>
      <c r="AJ165" s="257"/>
      <c r="AK165" s="257"/>
      <c r="AL165" s="257"/>
      <c r="AM165" s="257"/>
      <c r="AN165" s="257"/>
      <c r="AO165" s="257"/>
      <c r="AP165" s="257"/>
      <c r="AQ165" s="257"/>
      <c r="AR165" s="257"/>
      <c r="AS165" s="257"/>
      <c r="AT165" s="257"/>
      <c r="AU165" s="257"/>
      <c r="AV165" s="257"/>
    </row>
    <row r="166" spans="1:48">
      <c r="A166" s="589"/>
      <c r="B166" s="611"/>
      <c r="C166" s="613" t="s">
        <v>30</v>
      </c>
      <c r="D166" s="611"/>
      <c r="E166" s="614">
        <f t="shared" ref="E166:M166" si="145">E89+E138</f>
        <v>0.19</v>
      </c>
      <c r="F166" s="614">
        <f t="shared" si="145"/>
        <v>0.06</v>
      </c>
      <c r="G166" s="614">
        <f t="shared" si="145"/>
        <v>0.22999999999999998</v>
      </c>
      <c r="H166" s="614">
        <f t="shared" si="145"/>
        <v>0.94</v>
      </c>
      <c r="I166" s="614">
        <f t="shared" si="145"/>
        <v>0.16000000000000003</v>
      </c>
      <c r="J166" s="614">
        <f t="shared" si="145"/>
        <v>0.13</v>
      </c>
      <c r="K166" s="614">
        <f t="shared" si="145"/>
        <v>0.21</v>
      </c>
      <c r="L166" s="614">
        <f t="shared" si="145"/>
        <v>0.83</v>
      </c>
      <c r="M166" s="614">
        <f t="shared" si="145"/>
        <v>0.22999999999999998</v>
      </c>
      <c r="N166" s="614">
        <f>N89+N138</f>
        <v>0.53</v>
      </c>
      <c r="O166" s="614"/>
      <c r="P166" s="614"/>
      <c r="Q166" s="328"/>
      <c r="T166" s="141"/>
      <c r="U166" s="141"/>
      <c r="V166" s="141"/>
      <c r="W166" s="141"/>
      <c r="X166" s="141"/>
      <c r="Y166" s="141"/>
      <c r="Z166" s="141"/>
      <c r="AA166" s="141"/>
      <c r="AB166" s="141"/>
      <c r="AC166" s="141"/>
      <c r="AD166" s="141"/>
      <c r="AE166" s="141"/>
      <c r="AG166" s="257"/>
      <c r="AH166" s="257"/>
      <c r="AI166" s="257"/>
      <c r="AJ166" s="257"/>
      <c r="AK166" s="257"/>
      <c r="AL166" s="257"/>
      <c r="AM166" s="257"/>
      <c r="AN166" s="257"/>
      <c r="AO166" s="257"/>
      <c r="AP166" s="257"/>
      <c r="AQ166" s="257"/>
      <c r="AR166" s="257"/>
      <c r="AS166" s="257"/>
      <c r="AT166" s="257"/>
      <c r="AU166" s="257"/>
      <c r="AV166" s="257"/>
    </row>
    <row r="167" spans="1:48">
      <c r="A167" s="589"/>
      <c r="B167" s="611"/>
      <c r="C167" s="613"/>
      <c r="D167" s="611"/>
      <c r="E167" s="614"/>
      <c r="F167" s="614"/>
      <c r="G167" s="614"/>
      <c r="H167" s="614"/>
      <c r="I167" s="614"/>
      <c r="J167" s="614"/>
      <c r="K167" s="614"/>
      <c r="L167" s="614"/>
      <c r="M167" s="614"/>
      <c r="N167" s="614"/>
      <c r="O167" s="659"/>
      <c r="P167" s="659"/>
      <c r="Q167" s="328"/>
      <c r="T167" s="141"/>
      <c r="U167" s="141"/>
      <c r="V167" s="141"/>
      <c r="W167" s="141"/>
      <c r="X167" s="141"/>
      <c r="Y167" s="141"/>
      <c r="Z167" s="141"/>
      <c r="AA167" s="141"/>
      <c r="AB167" s="141"/>
      <c r="AC167" s="141"/>
      <c r="AD167" s="141"/>
      <c r="AE167" s="141"/>
      <c r="AG167" s="257"/>
      <c r="AH167" s="257"/>
      <c r="AI167" s="257"/>
      <c r="AJ167" s="257"/>
      <c r="AK167" s="257"/>
      <c r="AL167" s="257"/>
      <c r="AM167" s="257"/>
      <c r="AN167" s="257"/>
      <c r="AO167" s="257"/>
      <c r="AP167" s="257"/>
      <c r="AQ167" s="257"/>
      <c r="AR167" s="257"/>
      <c r="AS167" s="257"/>
      <c r="AT167" s="257"/>
      <c r="AU167" s="257"/>
      <c r="AV167" s="257"/>
    </row>
    <row r="168" spans="1:48">
      <c r="A168" s="589"/>
      <c r="B168" s="589"/>
      <c r="C168" s="589"/>
      <c r="D168" s="589"/>
      <c r="E168" s="590"/>
      <c r="F168" s="590"/>
      <c r="G168" s="590"/>
      <c r="H168" s="590"/>
      <c r="I168" s="590"/>
      <c r="J168" s="590"/>
      <c r="K168" s="590"/>
      <c r="L168" s="590"/>
      <c r="M168" s="590"/>
      <c r="N168" s="590"/>
      <c r="O168" s="658"/>
      <c r="P168" s="658"/>
      <c r="Q168" s="328"/>
      <c r="AG168" s="257"/>
      <c r="AH168" s="257"/>
      <c r="AI168" s="257"/>
      <c r="AJ168" s="257"/>
      <c r="AK168" s="257"/>
      <c r="AL168" s="257"/>
      <c r="AM168" s="257"/>
      <c r="AN168" s="257"/>
      <c r="AO168" s="257"/>
      <c r="AP168" s="257"/>
      <c r="AQ168" s="257"/>
      <c r="AR168" s="257"/>
      <c r="AS168" s="257"/>
      <c r="AT168" s="257"/>
      <c r="AU168" s="257"/>
      <c r="AV168" s="257"/>
    </row>
    <row r="169" spans="1:48">
      <c r="A169" s="588" t="s">
        <v>188</v>
      </c>
      <c r="B169" s="615"/>
      <c r="C169" s="616"/>
      <c r="D169" s="615"/>
      <c r="E169" s="616"/>
      <c r="F169" s="616"/>
      <c r="G169" s="616"/>
      <c r="H169" s="616"/>
      <c r="I169" s="616"/>
      <c r="J169" s="616"/>
      <c r="K169" s="616"/>
      <c r="L169" s="616"/>
      <c r="M169" s="616"/>
      <c r="N169" s="616"/>
      <c r="O169" s="631"/>
      <c r="P169" s="631"/>
      <c r="Q169" s="328"/>
      <c r="AG169" s="257"/>
      <c r="AH169" s="257"/>
      <c r="AI169" s="257"/>
      <c r="AJ169" s="257"/>
      <c r="AK169" s="257"/>
      <c r="AL169" s="257"/>
      <c r="AM169" s="257"/>
      <c r="AN169" s="257"/>
      <c r="AO169" s="257"/>
      <c r="AP169" s="257"/>
      <c r="AQ169" s="257"/>
      <c r="AR169" s="257"/>
      <c r="AS169" s="257"/>
      <c r="AT169" s="257"/>
      <c r="AU169" s="257"/>
      <c r="AV169" s="257"/>
    </row>
    <row r="170" spans="1:48">
      <c r="A170" s="617"/>
      <c r="B170" s="615"/>
      <c r="C170" s="616"/>
      <c r="D170" s="615"/>
      <c r="E170" s="591" t="str">
        <f t="shared" ref="E170:N170" si="146">E6</f>
        <v>Q1</v>
      </c>
      <c r="F170" s="591" t="str">
        <f t="shared" si="146"/>
        <v>Q2</v>
      </c>
      <c r="G170" s="591" t="str">
        <f t="shared" si="146"/>
        <v>Q3</v>
      </c>
      <c r="H170" s="591" t="str">
        <f t="shared" si="146"/>
        <v>Q4</v>
      </c>
      <c r="I170" s="591" t="str">
        <f t="shared" si="146"/>
        <v>Q1</v>
      </c>
      <c r="J170" s="591" t="str">
        <f t="shared" si="146"/>
        <v>Q2</v>
      </c>
      <c r="K170" s="591" t="str">
        <f t="shared" si="146"/>
        <v>Q3</v>
      </c>
      <c r="L170" s="591" t="str">
        <f t="shared" si="146"/>
        <v>Q4</v>
      </c>
      <c r="M170" s="591" t="str">
        <f t="shared" si="146"/>
        <v>Q1</v>
      </c>
      <c r="N170" s="591" t="str">
        <f t="shared" si="146"/>
        <v>Q2</v>
      </c>
      <c r="O170" s="591"/>
      <c r="P170" s="591"/>
      <c r="Q170" s="328"/>
      <c r="R170" s="131"/>
      <c r="AG170" s="257"/>
      <c r="AH170" s="257"/>
      <c r="AI170" s="257"/>
      <c r="AJ170" s="257"/>
      <c r="AK170" s="257"/>
      <c r="AL170" s="257"/>
      <c r="AM170" s="257"/>
      <c r="AN170" s="257"/>
      <c r="AO170" s="257"/>
      <c r="AP170" s="257"/>
      <c r="AQ170" s="257"/>
      <c r="AR170" s="257"/>
      <c r="AS170" s="257"/>
      <c r="AT170" s="257"/>
      <c r="AU170" s="257"/>
      <c r="AV170" s="257"/>
    </row>
    <row r="171" spans="1:48">
      <c r="A171" s="617"/>
      <c r="B171" s="615"/>
      <c r="C171" s="616"/>
      <c r="D171" s="615"/>
      <c r="E171" s="592" t="s">
        <v>126</v>
      </c>
      <c r="F171" s="592" t="s">
        <v>126</v>
      </c>
      <c r="G171" s="592" t="s">
        <v>126</v>
      </c>
      <c r="H171" s="592" t="s">
        <v>126</v>
      </c>
      <c r="I171" s="592" t="s">
        <v>136</v>
      </c>
      <c r="J171" s="592" t="s">
        <v>136</v>
      </c>
      <c r="K171" s="592" t="s">
        <v>136</v>
      </c>
      <c r="L171" s="592" t="s">
        <v>136</v>
      </c>
      <c r="M171" s="592" t="s">
        <v>149</v>
      </c>
      <c r="N171" s="592" t="s">
        <v>149</v>
      </c>
      <c r="O171" s="591"/>
      <c r="P171" s="591"/>
      <c r="Q171" s="328"/>
      <c r="R171" s="131"/>
      <c r="AG171" s="257"/>
      <c r="AH171" s="257"/>
      <c r="AI171" s="257"/>
      <c r="AJ171" s="257"/>
      <c r="AK171" s="257"/>
      <c r="AL171" s="257"/>
      <c r="AM171" s="257"/>
      <c r="AN171" s="257"/>
      <c r="AO171" s="257"/>
      <c r="AP171" s="257"/>
      <c r="AQ171" s="257"/>
      <c r="AR171" s="257"/>
      <c r="AS171" s="257"/>
      <c r="AT171" s="257"/>
      <c r="AU171" s="257"/>
      <c r="AV171" s="257"/>
    </row>
    <row r="172" spans="1:48">
      <c r="A172" s="617"/>
      <c r="B172" s="615"/>
      <c r="C172" s="616"/>
      <c r="D172" s="615"/>
      <c r="E172" s="616"/>
      <c r="F172" s="616"/>
      <c r="G172" s="616"/>
      <c r="H172" s="616"/>
      <c r="I172" s="616"/>
      <c r="J172" s="616"/>
      <c r="K172" s="616"/>
      <c r="L172" s="616"/>
      <c r="M172" s="616"/>
      <c r="N172" s="616"/>
      <c r="O172" s="631"/>
      <c r="P172" s="631"/>
      <c r="Q172" s="328"/>
      <c r="R172" s="328"/>
      <c r="AG172" s="257"/>
      <c r="AH172" s="257"/>
      <c r="AI172" s="257"/>
      <c r="AJ172" s="257"/>
      <c r="AK172" s="257"/>
      <c r="AL172" s="257"/>
      <c r="AM172" s="257"/>
      <c r="AN172" s="257"/>
      <c r="AO172" s="257"/>
      <c r="AP172" s="257"/>
      <c r="AQ172" s="257"/>
      <c r="AR172" s="257"/>
      <c r="AS172" s="257"/>
      <c r="AT172" s="257"/>
      <c r="AU172" s="257"/>
      <c r="AV172" s="257"/>
    </row>
    <row r="173" spans="1:48">
      <c r="A173" s="617"/>
      <c r="B173" s="593" t="s">
        <v>91</v>
      </c>
      <c r="C173" s="616"/>
      <c r="D173" s="615"/>
      <c r="E173" s="616"/>
      <c r="F173" s="616"/>
      <c r="G173" s="616"/>
      <c r="H173" s="616"/>
      <c r="I173" s="616"/>
      <c r="J173" s="616"/>
      <c r="K173" s="616"/>
      <c r="L173" s="616"/>
      <c r="M173" s="616"/>
      <c r="N173" s="616"/>
      <c r="O173" s="631"/>
      <c r="P173" s="631"/>
      <c r="Q173" s="328"/>
      <c r="AG173" s="257"/>
      <c r="AH173" s="257"/>
      <c r="AI173" s="257"/>
      <c r="AJ173" s="257"/>
      <c r="AK173" s="257"/>
      <c r="AL173" s="257"/>
      <c r="AM173" s="257"/>
      <c r="AN173" s="257"/>
      <c r="AO173" s="257"/>
      <c r="AP173" s="257"/>
      <c r="AQ173" s="257"/>
      <c r="AR173" s="257"/>
      <c r="AS173" s="257"/>
      <c r="AT173" s="257"/>
      <c r="AU173" s="257"/>
      <c r="AV173" s="257"/>
    </row>
    <row r="174" spans="1:48">
      <c r="A174" s="617"/>
      <c r="B174" s="593"/>
      <c r="C174" s="593" t="s">
        <v>182</v>
      </c>
      <c r="D174" s="594"/>
      <c r="E174" s="616"/>
      <c r="F174" s="616"/>
      <c r="G174" s="616"/>
      <c r="H174" s="616"/>
      <c r="I174" s="616"/>
      <c r="J174" s="616"/>
      <c r="K174" s="616"/>
      <c r="L174" s="616"/>
      <c r="M174" s="616"/>
      <c r="N174" s="616"/>
      <c r="O174" s="631"/>
      <c r="P174" s="631"/>
      <c r="Q174" s="328"/>
      <c r="AG174" s="257"/>
      <c r="AH174" s="257"/>
      <c r="AI174" s="257"/>
      <c r="AJ174" s="257"/>
      <c r="AK174" s="257"/>
      <c r="AL174" s="257"/>
      <c r="AM174" s="257"/>
      <c r="AN174" s="257"/>
      <c r="AO174" s="257"/>
      <c r="AP174" s="257"/>
      <c r="AQ174" s="257"/>
      <c r="AR174" s="257"/>
      <c r="AS174" s="257"/>
      <c r="AT174" s="257"/>
      <c r="AU174" s="257"/>
      <c r="AV174" s="257"/>
    </row>
    <row r="175" spans="1:48">
      <c r="A175" s="603"/>
      <c r="B175" s="605"/>
      <c r="C175" s="596" t="s">
        <v>184</v>
      </c>
      <c r="D175" s="597"/>
      <c r="E175" s="618">
        <f t="shared" ref="E175:M175" si="147">E147/E$144</f>
        <v>0.16580310880829016</v>
      </c>
      <c r="F175" s="618">
        <f t="shared" si="147"/>
        <v>0.16869300911854104</v>
      </c>
      <c r="G175" s="618">
        <f t="shared" si="147"/>
        <v>0.19572649572649573</v>
      </c>
      <c r="H175" s="618">
        <f t="shared" si="147"/>
        <v>0.24310890194306373</v>
      </c>
      <c r="I175" s="618">
        <f t="shared" si="147"/>
        <v>0.12944523470839261</v>
      </c>
      <c r="J175" s="618">
        <f t="shared" si="147"/>
        <v>0.1067193675889328</v>
      </c>
      <c r="K175" s="618">
        <f t="shared" si="147"/>
        <v>0.16826923076923078</v>
      </c>
      <c r="L175" s="618">
        <f t="shared" si="147"/>
        <v>0.22379603399433429</v>
      </c>
      <c r="M175" s="618">
        <f t="shared" si="147"/>
        <v>9.4713656387665199E-2</v>
      </c>
      <c r="N175" s="618">
        <f>N147/N$144</f>
        <v>6.5257924176507151E-2</v>
      </c>
      <c r="O175" s="618"/>
      <c r="P175" s="618"/>
      <c r="Q175" s="328"/>
      <c r="R175" s="147"/>
      <c r="AG175" s="257"/>
      <c r="AH175" s="257"/>
      <c r="AI175" s="257"/>
      <c r="AJ175" s="257"/>
      <c r="AK175" s="257"/>
      <c r="AL175" s="257"/>
      <c r="AM175" s="257"/>
      <c r="AN175" s="257"/>
      <c r="AO175" s="257"/>
      <c r="AP175" s="257"/>
      <c r="AQ175" s="257"/>
      <c r="AR175" s="257"/>
      <c r="AS175" s="257"/>
      <c r="AT175" s="257"/>
      <c r="AU175" s="257"/>
      <c r="AV175" s="257"/>
    </row>
    <row r="176" spans="1:48">
      <c r="A176" s="603"/>
      <c r="B176" s="605"/>
      <c r="C176" s="596" t="s">
        <v>185</v>
      </c>
      <c r="D176" s="597"/>
      <c r="E176" s="618">
        <f t="shared" ref="E176:M176" si="148">E148/E$144</f>
        <v>2.3316062176165803E-2</v>
      </c>
      <c r="F176" s="618">
        <f t="shared" si="148"/>
        <v>3.0395136778115502E-2</v>
      </c>
      <c r="G176" s="618">
        <f t="shared" si="148"/>
        <v>0.1623931623931624</v>
      </c>
      <c r="H176" s="618">
        <f t="shared" si="148"/>
        <v>7.5011296882060555E-2</v>
      </c>
      <c r="I176" s="618">
        <f t="shared" si="148"/>
        <v>2.9871977240398292E-2</v>
      </c>
      <c r="J176" s="618">
        <f t="shared" si="148"/>
        <v>1.3175230566534914E-2</v>
      </c>
      <c r="K176" s="618">
        <f t="shared" si="148"/>
        <v>9.0384615384615383E-2</v>
      </c>
      <c r="L176" s="618">
        <f t="shared" si="148"/>
        <v>8.1208687440982058E-2</v>
      </c>
      <c r="M176" s="618">
        <f t="shared" si="148"/>
        <v>3.4140969162995596E-2</v>
      </c>
      <c r="N176" s="618">
        <f>N148/N$144</f>
        <v>2.4238657551274082E-2</v>
      </c>
      <c r="O176" s="618"/>
      <c r="P176" s="618"/>
      <c r="Q176" s="328"/>
      <c r="R176" s="147"/>
      <c r="AG176" s="257"/>
      <c r="AH176" s="257"/>
      <c r="AI176" s="257"/>
      <c r="AJ176" s="257"/>
      <c r="AK176" s="257"/>
      <c r="AL176" s="257"/>
      <c r="AM176" s="257"/>
      <c r="AN176" s="257"/>
      <c r="AO176" s="257"/>
      <c r="AP176" s="257"/>
      <c r="AQ176" s="257"/>
      <c r="AR176" s="257"/>
      <c r="AS176" s="257"/>
      <c r="AT176" s="257"/>
      <c r="AU176" s="257"/>
      <c r="AV176" s="257"/>
    </row>
    <row r="177" spans="1:48">
      <c r="A177" s="603"/>
      <c r="B177" s="605"/>
      <c r="C177" s="593" t="s">
        <v>183</v>
      </c>
      <c r="D177" s="597"/>
      <c r="E177" s="618"/>
      <c r="F177" s="618"/>
      <c r="G177" s="618"/>
      <c r="H177" s="618"/>
      <c r="I177" s="618"/>
      <c r="J177" s="618"/>
      <c r="K177" s="618"/>
      <c r="L177" s="618"/>
      <c r="M177" s="618"/>
      <c r="N177" s="618"/>
      <c r="O177" s="618"/>
      <c r="P177" s="618"/>
      <c r="Q177" s="328"/>
      <c r="R177" s="147"/>
      <c r="AG177" s="257"/>
      <c r="AH177" s="257"/>
      <c r="AI177" s="257"/>
      <c r="AJ177" s="257"/>
      <c r="AK177" s="257"/>
      <c r="AL177" s="257"/>
      <c r="AM177" s="257"/>
      <c r="AN177" s="257"/>
      <c r="AO177" s="257"/>
      <c r="AP177" s="257"/>
      <c r="AQ177" s="257"/>
      <c r="AR177" s="257"/>
      <c r="AS177" s="257"/>
      <c r="AT177" s="257"/>
      <c r="AU177" s="257"/>
      <c r="AV177" s="257"/>
    </row>
    <row r="178" spans="1:48">
      <c r="A178" s="603"/>
      <c r="B178" s="605"/>
      <c r="C178" s="596" t="s">
        <v>186</v>
      </c>
      <c r="D178" s="597"/>
      <c r="E178" s="618">
        <f t="shared" ref="E178:M178" si="149">E150/E$144</f>
        <v>7.7720207253886009E-2</v>
      </c>
      <c r="F178" s="618">
        <f t="shared" si="149"/>
        <v>9.7264437689969604E-2</v>
      </c>
      <c r="G178" s="618">
        <f t="shared" si="149"/>
        <v>5.2991452991452991E-2</v>
      </c>
      <c r="H178" s="618">
        <f t="shared" si="149"/>
        <v>3.027564392227745E-2</v>
      </c>
      <c r="I178" s="618">
        <f t="shared" si="149"/>
        <v>8.2503556187766711E-2</v>
      </c>
      <c r="J178" s="618">
        <f t="shared" si="149"/>
        <v>9.0909090909090912E-2</v>
      </c>
      <c r="K178" s="618">
        <f t="shared" si="149"/>
        <v>7.7884615384615385E-2</v>
      </c>
      <c r="L178" s="618">
        <f t="shared" si="149"/>
        <v>3.9187913125590182E-2</v>
      </c>
      <c r="M178" s="618">
        <f t="shared" si="149"/>
        <v>0.14977973568281938</v>
      </c>
      <c r="N178" s="618">
        <f t="shared" ref="N178:P186" si="150">N150/N$144</f>
        <v>0.15413300186451212</v>
      </c>
      <c r="O178" s="618"/>
      <c r="P178" s="618"/>
      <c r="Q178" s="328"/>
      <c r="R178" s="147"/>
      <c r="AG178" s="257"/>
      <c r="AH178" s="257"/>
      <c r="AI178" s="257"/>
      <c r="AJ178" s="257"/>
      <c r="AK178" s="257"/>
      <c r="AL178" s="257"/>
      <c r="AM178" s="257"/>
      <c r="AN178" s="257"/>
      <c r="AO178" s="257"/>
      <c r="AP178" s="257"/>
      <c r="AQ178" s="257"/>
      <c r="AR178" s="257"/>
      <c r="AS178" s="257"/>
      <c r="AT178" s="257"/>
      <c r="AU178" s="257"/>
      <c r="AV178" s="257"/>
    </row>
    <row r="179" spans="1:48">
      <c r="A179" s="603"/>
      <c r="B179" s="605"/>
      <c r="C179" s="596" t="s">
        <v>185</v>
      </c>
      <c r="D179" s="597"/>
      <c r="E179" s="618">
        <f t="shared" ref="E179:M179" si="151">E151/E$144</f>
        <v>9.0673575129533671E-3</v>
      </c>
      <c r="F179" s="618">
        <f t="shared" si="151"/>
        <v>1.2158054711246201E-2</v>
      </c>
      <c r="G179" s="618">
        <f t="shared" si="151"/>
        <v>5.1282051282051282E-3</v>
      </c>
      <c r="H179" s="618">
        <f t="shared" si="151"/>
        <v>4.5187528242205148E-3</v>
      </c>
      <c r="I179" s="618">
        <f t="shared" si="151"/>
        <v>3.5561877667140827E-2</v>
      </c>
      <c r="J179" s="618">
        <f t="shared" si="151"/>
        <v>3.8208168642951248E-2</v>
      </c>
      <c r="K179" s="618">
        <f t="shared" si="151"/>
        <v>4.807692307692308E-3</v>
      </c>
      <c r="L179" s="618">
        <f t="shared" si="151"/>
        <v>3.7771482530689331E-3</v>
      </c>
      <c r="M179" s="618">
        <f t="shared" si="151"/>
        <v>4.4052863436123352E-3</v>
      </c>
      <c r="N179" s="618">
        <f t="shared" si="150"/>
        <v>4.3505282784338101E-3</v>
      </c>
      <c r="O179" s="618"/>
      <c r="P179" s="618"/>
      <c r="Q179" s="328"/>
      <c r="R179" s="147"/>
      <c r="AG179" s="257"/>
      <c r="AH179" s="257"/>
      <c r="AI179" s="257"/>
      <c r="AJ179" s="257"/>
      <c r="AK179" s="257"/>
      <c r="AL179" s="257"/>
      <c r="AM179" s="257"/>
      <c r="AN179" s="257"/>
      <c r="AO179" s="257"/>
      <c r="AP179" s="257"/>
      <c r="AQ179" s="257"/>
      <c r="AR179" s="257"/>
      <c r="AS179" s="257"/>
      <c r="AT179" s="257"/>
      <c r="AU179" s="257"/>
      <c r="AV179" s="257"/>
    </row>
    <row r="180" spans="1:48">
      <c r="A180" s="597"/>
      <c r="B180" s="597"/>
      <c r="C180" s="599" t="s">
        <v>34</v>
      </c>
      <c r="D180" s="597"/>
      <c r="E180" s="618">
        <f t="shared" ref="E180:M180" si="152">E152/E$144</f>
        <v>0.17487046632124353</v>
      </c>
      <c r="F180" s="618">
        <f t="shared" si="152"/>
        <v>0.16565349544072949</v>
      </c>
      <c r="G180" s="618">
        <f t="shared" si="152"/>
        <v>0.1076923076923077</v>
      </c>
      <c r="H180" s="618">
        <f t="shared" si="152"/>
        <v>8.0885675553547226E-2</v>
      </c>
      <c r="I180" s="618">
        <f t="shared" si="152"/>
        <v>0.19630156472261737</v>
      </c>
      <c r="J180" s="618">
        <f t="shared" si="152"/>
        <v>0.18840579710144928</v>
      </c>
      <c r="K180" s="618">
        <f t="shared" si="152"/>
        <v>0.14711538461538462</v>
      </c>
      <c r="L180" s="618">
        <f t="shared" si="152"/>
        <v>8.8762983947119928E-2</v>
      </c>
      <c r="M180" s="618">
        <f t="shared" si="152"/>
        <v>0.18171806167400881</v>
      </c>
      <c r="N180" s="618">
        <f t="shared" si="150"/>
        <v>0.14667495338719702</v>
      </c>
      <c r="O180" s="618"/>
      <c r="P180" s="618"/>
      <c r="Q180" s="328"/>
      <c r="R180" s="147"/>
      <c r="AG180" s="257"/>
      <c r="AH180" s="257"/>
      <c r="AI180" s="257"/>
      <c r="AJ180" s="257"/>
      <c r="AK180" s="257"/>
      <c r="AL180" s="257"/>
      <c r="AM180" s="257"/>
      <c r="AN180" s="257"/>
      <c r="AO180" s="257"/>
      <c r="AP180" s="257"/>
      <c r="AQ180" s="257"/>
      <c r="AR180" s="257"/>
      <c r="AS180" s="257"/>
      <c r="AT180" s="257"/>
      <c r="AU180" s="257"/>
      <c r="AV180" s="257"/>
    </row>
    <row r="181" spans="1:48">
      <c r="A181" s="597"/>
      <c r="B181" s="597"/>
      <c r="C181" s="599" t="s">
        <v>35</v>
      </c>
      <c r="D181" s="597"/>
      <c r="E181" s="618">
        <f t="shared" ref="E181:M181" si="153">E153/E$144</f>
        <v>0.13212435233160622</v>
      </c>
      <c r="F181" s="618">
        <f t="shared" si="153"/>
        <v>0.21124620060790272</v>
      </c>
      <c r="G181" s="618">
        <f t="shared" si="153"/>
        <v>0.18632478632478633</v>
      </c>
      <c r="H181" s="618">
        <f t="shared" si="153"/>
        <v>0.11070944419340262</v>
      </c>
      <c r="I181" s="618">
        <f t="shared" si="153"/>
        <v>0.12802275960170698</v>
      </c>
      <c r="J181" s="618">
        <f t="shared" si="153"/>
        <v>0.2134387351778656</v>
      </c>
      <c r="K181" s="618">
        <f t="shared" si="153"/>
        <v>0.17980769230769231</v>
      </c>
      <c r="L181" s="618">
        <f t="shared" si="153"/>
        <v>0.13550519357884797</v>
      </c>
      <c r="M181" s="618">
        <f t="shared" si="153"/>
        <v>0.14537444933920704</v>
      </c>
      <c r="N181" s="618">
        <f t="shared" si="150"/>
        <v>0.14916096954630206</v>
      </c>
      <c r="O181" s="618"/>
      <c r="P181" s="618"/>
      <c r="Q181" s="328"/>
      <c r="R181" s="147"/>
      <c r="AG181" s="257"/>
      <c r="AH181" s="257"/>
      <c r="AI181" s="257"/>
      <c r="AJ181" s="257"/>
      <c r="AK181" s="257"/>
      <c r="AL181" s="257"/>
      <c r="AM181" s="257"/>
      <c r="AN181" s="257"/>
      <c r="AO181" s="257"/>
      <c r="AP181" s="257"/>
      <c r="AQ181" s="257"/>
      <c r="AR181" s="257"/>
      <c r="AS181" s="257"/>
      <c r="AT181" s="257"/>
      <c r="AU181" s="257"/>
      <c r="AV181" s="257"/>
    </row>
    <row r="182" spans="1:48" ht="15">
      <c r="A182" s="597"/>
      <c r="B182" s="597"/>
      <c r="C182" s="599" t="s">
        <v>36</v>
      </c>
      <c r="D182" s="597"/>
      <c r="E182" s="619">
        <f t="shared" ref="E182:M182" si="154">E154/E$144</f>
        <v>0.10621761658031088</v>
      </c>
      <c r="F182" s="619">
        <f t="shared" si="154"/>
        <v>0.14285714285714285</v>
      </c>
      <c r="G182" s="619">
        <f t="shared" si="154"/>
        <v>6.7521367521367517E-2</v>
      </c>
      <c r="H182" s="619">
        <f t="shared" si="154"/>
        <v>4.2476276547672845E-2</v>
      </c>
      <c r="I182" s="619">
        <f t="shared" si="154"/>
        <v>0.10810810810810811</v>
      </c>
      <c r="J182" s="619">
        <f t="shared" si="154"/>
        <v>0.12121212121212122</v>
      </c>
      <c r="K182" s="619">
        <f t="shared" si="154"/>
        <v>9.0384615384615383E-2</v>
      </c>
      <c r="L182" s="619">
        <f t="shared" si="154"/>
        <v>3.2105760151085933E-2</v>
      </c>
      <c r="M182" s="619">
        <f t="shared" si="154"/>
        <v>0.11233480176211454</v>
      </c>
      <c r="N182" s="619">
        <f t="shared" si="150"/>
        <v>9.0739589807333751E-2</v>
      </c>
      <c r="O182" s="619"/>
      <c r="P182" s="619"/>
      <c r="Q182" s="328"/>
      <c r="R182" s="148"/>
      <c r="AG182" s="257"/>
      <c r="AH182" s="257"/>
      <c r="AI182" s="257"/>
      <c r="AJ182" s="257"/>
      <c r="AK182" s="257"/>
      <c r="AL182" s="257"/>
      <c r="AM182" s="257"/>
      <c r="AN182" s="257"/>
      <c r="AO182" s="257"/>
      <c r="AP182" s="257"/>
      <c r="AQ182" s="257"/>
      <c r="AR182" s="257"/>
      <c r="AS182" s="257"/>
      <c r="AT182" s="257"/>
      <c r="AU182" s="257"/>
      <c r="AV182" s="257"/>
    </row>
    <row r="183" spans="1:48" ht="15">
      <c r="A183" s="597"/>
      <c r="B183" s="597"/>
      <c r="C183" s="597"/>
      <c r="D183" s="597" t="s">
        <v>90</v>
      </c>
      <c r="E183" s="619">
        <f t="shared" ref="E183:M183" si="155">E155/E$144</f>
        <v>0.68911917098445596</v>
      </c>
      <c r="F183" s="619">
        <f t="shared" si="155"/>
        <v>0.82826747720364746</v>
      </c>
      <c r="G183" s="619">
        <f t="shared" si="155"/>
        <v>0.77777777777777779</v>
      </c>
      <c r="H183" s="619">
        <f t="shared" si="155"/>
        <v>0.58698599186624489</v>
      </c>
      <c r="I183" s="619">
        <f t="shared" si="155"/>
        <v>0.70981507823613088</v>
      </c>
      <c r="J183" s="619">
        <f t="shared" si="155"/>
        <v>0.77206851119894593</v>
      </c>
      <c r="K183" s="619">
        <f t="shared" si="155"/>
        <v>0.75865384615384612</v>
      </c>
      <c r="L183" s="619">
        <f t="shared" si="155"/>
        <v>0.60434372049102925</v>
      </c>
      <c r="M183" s="619">
        <f t="shared" si="155"/>
        <v>0.72246696035242286</v>
      </c>
      <c r="N183" s="619">
        <f t="shared" si="150"/>
        <v>0.63455562461156001</v>
      </c>
      <c r="O183" s="619"/>
      <c r="P183" s="619"/>
      <c r="Q183" s="328"/>
      <c r="R183" s="148"/>
      <c r="AG183" s="257"/>
      <c r="AH183" s="257"/>
      <c r="AI183" s="257"/>
      <c r="AJ183" s="257"/>
      <c r="AK183" s="257"/>
      <c r="AL183" s="257"/>
      <c r="AM183" s="257"/>
      <c r="AN183" s="257"/>
      <c r="AO183" s="257"/>
      <c r="AP183" s="257"/>
      <c r="AQ183" s="257"/>
      <c r="AR183" s="257"/>
      <c r="AS183" s="257"/>
      <c r="AT183" s="257"/>
      <c r="AU183" s="257"/>
      <c r="AV183" s="257"/>
    </row>
    <row r="184" spans="1:48">
      <c r="A184" s="603"/>
      <c r="B184" s="601" t="s">
        <v>1</v>
      </c>
      <c r="C184" s="602"/>
      <c r="D184" s="603"/>
      <c r="E184" s="620">
        <f t="shared" ref="E184:M184" si="156">E156/E$144</f>
        <v>0.31088082901554404</v>
      </c>
      <c r="F184" s="620">
        <f t="shared" si="156"/>
        <v>0.17173252279635259</v>
      </c>
      <c r="G184" s="620">
        <f t="shared" si="156"/>
        <v>0.22222222222222221</v>
      </c>
      <c r="H184" s="620">
        <f t="shared" si="156"/>
        <v>0.41301400813375511</v>
      </c>
      <c r="I184" s="620">
        <f t="shared" si="156"/>
        <v>0.29018492176386912</v>
      </c>
      <c r="J184" s="620">
        <f t="shared" si="156"/>
        <v>0.22793148880105402</v>
      </c>
      <c r="K184" s="620">
        <f t="shared" si="156"/>
        <v>0.24134615384615385</v>
      </c>
      <c r="L184" s="620">
        <f t="shared" si="156"/>
        <v>0.39565627950897075</v>
      </c>
      <c r="M184" s="620">
        <f t="shared" si="156"/>
        <v>0.27753303964757708</v>
      </c>
      <c r="N184" s="620">
        <f t="shared" si="150"/>
        <v>0.36544437538844005</v>
      </c>
      <c r="O184" s="620"/>
      <c r="P184" s="620"/>
      <c r="Q184" s="328"/>
      <c r="R184" s="149"/>
      <c r="AG184" s="257"/>
      <c r="AH184" s="257"/>
      <c r="AI184" s="257"/>
      <c r="AJ184" s="257"/>
      <c r="AK184" s="257"/>
      <c r="AL184" s="257"/>
      <c r="AM184" s="257"/>
      <c r="AN184" s="257"/>
      <c r="AO184" s="257"/>
      <c r="AP184" s="257"/>
      <c r="AQ184" s="257"/>
      <c r="AR184" s="257"/>
      <c r="AS184" s="257"/>
      <c r="AT184" s="257"/>
      <c r="AU184" s="257"/>
      <c r="AV184" s="257"/>
    </row>
    <row r="185" spans="1:48" ht="15">
      <c r="A185" s="597"/>
      <c r="B185" s="605" t="s">
        <v>161</v>
      </c>
      <c r="C185" s="597"/>
      <c r="D185" s="597"/>
      <c r="E185" s="618">
        <f t="shared" ref="E185:M186" si="157">E157/E$144</f>
        <v>6.6062176165803108E-2</v>
      </c>
      <c r="F185" s="618">
        <f t="shared" si="157"/>
        <v>7.598784194528875E-2</v>
      </c>
      <c r="G185" s="618">
        <f t="shared" si="157"/>
        <v>4.3589743589743588E-2</v>
      </c>
      <c r="H185" s="618">
        <f t="shared" si="157"/>
        <v>2.2593764121102575E-2</v>
      </c>
      <c r="I185" s="618">
        <f t="shared" si="157"/>
        <v>7.1123755334281655E-2</v>
      </c>
      <c r="J185" s="618">
        <f t="shared" si="157"/>
        <v>6.5876152832674575E-2</v>
      </c>
      <c r="K185" s="618">
        <f t="shared" si="157"/>
        <v>4.9038461538461538E-2</v>
      </c>
      <c r="L185" s="618">
        <f t="shared" si="157"/>
        <v>2.3135033050047216E-2</v>
      </c>
      <c r="M185" s="618">
        <f t="shared" si="157"/>
        <v>5.6167400881057268E-2</v>
      </c>
      <c r="N185" s="618">
        <f t="shared" si="150"/>
        <v>3.9776258545680544E-2</v>
      </c>
      <c r="O185" s="619"/>
      <c r="P185" s="619"/>
      <c r="Q185" s="328"/>
      <c r="R185" s="148"/>
      <c r="AG185" s="257"/>
      <c r="AH185" s="257"/>
      <c r="AI185" s="257"/>
      <c r="AJ185" s="257"/>
      <c r="AK185" s="257"/>
      <c r="AL185" s="257"/>
      <c r="AM185" s="257"/>
      <c r="AN185" s="257"/>
      <c r="AO185" s="257"/>
      <c r="AP185" s="257"/>
      <c r="AQ185" s="257"/>
      <c r="AR185" s="257"/>
      <c r="AS185" s="257"/>
      <c r="AT185" s="257"/>
      <c r="AU185" s="257"/>
      <c r="AV185" s="257"/>
    </row>
    <row r="186" spans="1:48" ht="15">
      <c r="A186" s="597"/>
      <c r="B186" s="605" t="s">
        <v>297</v>
      </c>
      <c r="C186" s="597"/>
      <c r="D186" s="597"/>
      <c r="E186" s="619">
        <f t="shared" si="157"/>
        <v>0</v>
      </c>
      <c r="F186" s="619">
        <f t="shared" si="157"/>
        <v>0</v>
      </c>
      <c r="G186" s="619">
        <f t="shared" si="157"/>
        <v>0</v>
      </c>
      <c r="H186" s="619">
        <f t="shared" si="157"/>
        <v>0</v>
      </c>
      <c r="I186" s="619">
        <f t="shared" si="157"/>
        <v>0</v>
      </c>
      <c r="J186" s="619">
        <f t="shared" si="157"/>
        <v>0</v>
      </c>
      <c r="K186" s="619">
        <f t="shared" si="157"/>
        <v>0</v>
      </c>
      <c r="L186" s="619">
        <f t="shared" si="157"/>
        <v>0</v>
      </c>
      <c r="M186" s="619">
        <f t="shared" si="157"/>
        <v>0</v>
      </c>
      <c r="N186" s="619">
        <f t="shared" si="150"/>
        <v>0</v>
      </c>
      <c r="O186" s="619"/>
      <c r="P186" s="619"/>
      <c r="Q186" s="328"/>
      <c r="R186" s="148"/>
      <c r="AG186" s="257"/>
      <c r="AH186" s="257"/>
      <c r="AI186" s="257"/>
      <c r="AJ186" s="257"/>
      <c r="AK186" s="257"/>
      <c r="AL186" s="257"/>
      <c r="AM186" s="257"/>
      <c r="AN186" s="257"/>
      <c r="AO186" s="257"/>
      <c r="AP186" s="257"/>
      <c r="AQ186" s="257"/>
      <c r="AR186" s="257"/>
      <c r="AS186" s="257"/>
      <c r="AT186" s="257"/>
      <c r="AU186" s="257"/>
      <c r="AV186" s="257"/>
    </row>
    <row r="187" spans="1:48">
      <c r="A187" s="597"/>
      <c r="B187" s="606" t="s">
        <v>133</v>
      </c>
      <c r="C187" s="607"/>
      <c r="D187" s="597"/>
      <c r="E187" s="618">
        <f t="shared" ref="E187:M187" si="158">E159/E$144</f>
        <v>0.24481865284974094</v>
      </c>
      <c r="F187" s="618">
        <f t="shared" si="158"/>
        <v>9.5744680851063829E-2</v>
      </c>
      <c r="G187" s="618">
        <f t="shared" si="158"/>
        <v>0.17863247863247864</v>
      </c>
      <c r="H187" s="618">
        <f t="shared" si="158"/>
        <v>0.39042024401265252</v>
      </c>
      <c r="I187" s="618">
        <f t="shared" si="158"/>
        <v>0.21906116642958748</v>
      </c>
      <c r="J187" s="618">
        <f t="shared" si="158"/>
        <v>0.16205533596837945</v>
      </c>
      <c r="K187" s="618">
        <f t="shared" si="158"/>
        <v>0.19230769230769232</v>
      </c>
      <c r="L187" s="618">
        <f t="shared" si="158"/>
        <v>0.37252124645892354</v>
      </c>
      <c r="M187" s="618">
        <f t="shared" si="158"/>
        <v>0.22136563876651982</v>
      </c>
      <c r="N187" s="618">
        <f t="shared" ref="N187:P189" si="159">N159/N$144</f>
        <v>0.32566811684275948</v>
      </c>
      <c r="O187" s="618"/>
      <c r="P187" s="618"/>
      <c r="Q187" s="328"/>
      <c r="R187" s="147"/>
      <c r="AG187" s="257"/>
      <c r="AH187" s="257"/>
      <c r="AI187" s="257"/>
      <c r="AJ187" s="257"/>
      <c r="AK187" s="257"/>
      <c r="AL187" s="257"/>
      <c r="AM187" s="257"/>
      <c r="AN187" s="257"/>
      <c r="AO187" s="257"/>
      <c r="AP187" s="257"/>
      <c r="AQ187" s="257"/>
      <c r="AR187" s="257"/>
      <c r="AS187" s="257"/>
      <c r="AT187" s="257"/>
      <c r="AU187" s="257"/>
      <c r="AV187" s="257"/>
    </row>
    <row r="188" spans="1:48" ht="15">
      <c r="A188" s="597"/>
      <c r="B188" s="605" t="s">
        <v>134</v>
      </c>
      <c r="C188" s="607"/>
      <c r="D188" s="597"/>
      <c r="E188" s="619">
        <f t="shared" ref="E188:M188" si="160">E160/E$144</f>
        <v>6.2176165803108807E-2</v>
      </c>
      <c r="F188" s="619">
        <f t="shared" si="160"/>
        <v>2.7355623100303952E-2</v>
      </c>
      <c r="G188" s="619">
        <f t="shared" si="160"/>
        <v>3.0769230769230771E-2</v>
      </c>
      <c r="H188" s="619">
        <f t="shared" si="160"/>
        <v>7.5011296882060555E-2</v>
      </c>
      <c r="I188" s="619">
        <f t="shared" si="160"/>
        <v>5.4054054054054057E-2</v>
      </c>
      <c r="J188" s="619">
        <f t="shared" si="160"/>
        <v>3.9525691699604744E-2</v>
      </c>
      <c r="K188" s="619">
        <f t="shared" si="160"/>
        <v>4.0384615384615387E-2</v>
      </c>
      <c r="L188" s="619">
        <f t="shared" si="160"/>
        <v>7.884796978281397E-2</v>
      </c>
      <c r="M188" s="619">
        <f t="shared" si="160"/>
        <v>3.0837004405286344E-2</v>
      </c>
      <c r="N188" s="619">
        <f t="shared" si="159"/>
        <v>7.4580484773151032E-2</v>
      </c>
      <c r="O188" s="619"/>
      <c r="P188" s="619"/>
      <c r="Q188" s="328"/>
      <c r="R188" s="148"/>
      <c r="AG188" s="257"/>
      <c r="AH188" s="257"/>
      <c r="AI188" s="257"/>
      <c r="AJ188" s="257"/>
      <c r="AK188" s="257"/>
      <c r="AL188" s="257"/>
      <c r="AM188" s="257"/>
      <c r="AN188" s="257"/>
      <c r="AO188" s="257"/>
      <c r="AP188" s="257"/>
      <c r="AQ188" s="257"/>
      <c r="AR188" s="257"/>
      <c r="AS188" s="257"/>
      <c r="AT188" s="257"/>
      <c r="AU188" s="257"/>
      <c r="AV188" s="257"/>
    </row>
    <row r="189" spans="1:48" ht="15">
      <c r="A189" s="597"/>
      <c r="B189" s="601" t="s">
        <v>2</v>
      </c>
      <c r="C189" s="607"/>
      <c r="D189" s="594"/>
      <c r="E189" s="621">
        <f t="shared" ref="E189:M189" si="161">E161/E$144</f>
        <v>0.18264248704663213</v>
      </c>
      <c r="F189" s="621">
        <f t="shared" si="161"/>
        <v>6.8389057750759874E-2</v>
      </c>
      <c r="G189" s="621">
        <f t="shared" si="161"/>
        <v>0.14786324786324787</v>
      </c>
      <c r="H189" s="621">
        <f t="shared" si="161"/>
        <v>0.31540894713059198</v>
      </c>
      <c r="I189" s="621">
        <f t="shared" si="161"/>
        <v>0.16500711237553342</v>
      </c>
      <c r="J189" s="621">
        <f t="shared" si="161"/>
        <v>0.1225296442687747</v>
      </c>
      <c r="K189" s="621">
        <f t="shared" si="161"/>
        <v>0.15192307692307691</v>
      </c>
      <c r="L189" s="621">
        <f t="shared" si="161"/>
        <v>0.29367327667610954</v>
      </c>
      <c r="M189" s="621">
        <f t="shared" si="161"/>
        <v>0.19052863436123349</v>
      </c>
      <c r="N189" s="621">
        <f t="shared" si="159"/>
        <v>0.25108763206960844</v>
      </c>
      <c r="O189" s="621"/>
      <c r="P189" s="621"/>
      <c r="Q189" s="328"/>
      <c r="R189" s="37"/>
      <c r="AG189" s="257"/>
      <c r="AH189" s="257"/>
      <c r="AI189" s="257"/>
      <c r="AJ189" s="257"/>
      <c r="AK189" s="257"/>
      <c r="AL189" s="257"/>
      <c r="AM189" s="257"/>
      <c r="AN189" s="257"/>
      <c r="AO189" s="257"/>
      <c r="AP189" s="257"/>
      <c r="AQ189" s="257"/>
      <c r="AR189" s="257"/>
      <c r="AS189" s="257"/>
      <c r="AT189" s="257"/>
      <c r="AU189" s="257"/>
      <c r="AV189" s="257"/>
    </row>
    <row r="191" spans="1:48" ht="13.5">
      <c r="B191" s="384">
        <v>1</v>
      </c>
      <c r="C191" s="682" t="s">
        <v>330</v>
      </c>
      <c r="D191" s="690"/>
      <c r="E191" s="690"/>
      <c r="F191" s="690"/>
      <c r="G191" s="690"/>
      <c r="H191" s="690"/>
      <c r="I191" s="690"/>
      <c r="J191" s="690"/>
      <c r="K191" s="690"/>
      <c r="L191" s="690"/>
      <c r="M191" s="690"/>
      <c r="N191" s="690"/>
      <c r="O191" s="690"/>
      <c r="P191" s="662"/>
    </row>
    <row r="192" spans="1:48">
      <c r="C192" s="690"/>
      <c r="D192" s="690"/>
      <c r="E192" s="690"/>
      <c r="F192" s="690"/>
      <c r="G192" s="690"/>
      <c r="H192" s="690"/>
      <c r="I192" s="690"/>
      <c r="J192" s="690"/>
      <c r="K192" s="690"/>
      <c r="L192" s="690"/>
      <c r="M192" s="690"/>
      <c r="N192" s="690"/>
      <c r="O192" s="690"/>
      <c r="P192" s="662"/>
    </row>
    <row r="193" spans="1:17" ht="59.25" customHeight="1">
      <c r="C193" s="690"/>
      <c r="D193" s="690"/>
      <c r="E193" s="690"/>
      <c r="F193" s="690"/>
      <c r="G193" s="690"/>
      <c r="H193" s="690"/>
      <c r="I193" s="690"/>
      <c r="J193" s="690"/>
      <c r="K193" s="690"/>
      <c r="L193" s="690"/>
      <c r="M193" s="690"/>
      <c r="N193" s="690"/>
      <c r="O193" s="690"/>
      <c r="P193" s="662"/>
      <c r="Q193" s="310">
        <f>Q67-Q118</f>
        <v>0</v>
      </c>
    </row>
    <row r="194" spans="1:17">
      <c r="A194" s="6"/>
      <c r="B194" s="1"/>
      <c r="C194" s="563" t="s">
        <v>275</v>
      </c>
      <c r="D194" s="8"/>
      <c r="E194" s="486"/>
      <c r="F194" s="486"/>
      <c r="G194" s="486"/>
      <c r="H194" s="486"/>
      <c r="I194" s="486"/>
      <c r="J194" s="486"/>
      <c r="K194" s="486"/>
      <c r="L194" s="486"/>
      <c r="M194" s="486"/>
      <c r="N194" s="486"/>
    </row>
    <row r="195" spans="1:17" ht="13.5">
      <c r="A195" s="6"/>
      <c r="B195" s="571"/>
      <c r="C195" s="563"/>
      <c r="D195" s="564"/>
      <c r="E195" s="565"/>
      <c r="F195" s="565"/>
      <c r="G195" s="565"/>
      <c r="H195" s="565"/>
      <c r="I195" s="565"/>
      <c r="J195" s="565"/>
      <c r="K195" s="565"/>
      <c r="L195" s="565"/>
      <c r="M195" s="565"/>
      <c r="N195" s="565"/>
    </row>
    <row r="196" spans="1:17">
      <c r="A196" s="6"/>
      <c r="B196" s="2"/>
      <c r="C196" s="566"/>
      <c r="D196" s="564"/>
      <c r="E196" s="565"/>
      <c r="F196" s="565"/>
      <c r="G196" s="565"/>
      <c r="H196" s="565"/>
      <c r="I196" s="565"/>
      <c r="J196" s="565"/>
      <c r="K196" s="565"/>
      <c r="L196" s="565"/>
      <c r="M196" s="565"/>
      <c r="N196" s="565"/>
    </row>
    <row r="197" spans="1:17">
      <c r="A197" s="6"/>
      <c r="B197" s="534"/>
      <c r="C197" s="567"/>
      <c r="D197" s="564"/>
      <c r="E197" s="568"/>
      <c r="F197" s="568"/>
      <c r="G197" s="568"/>
      <c r="H197" s="568"/>
      <c r="I197" s="568"/>
      <c r="J197" s="568"/>
      <c r="K197" s="568"/>
      <c r="L197" s="568"/>
      <c r="M197" s="568"/>
      <c r="N197" s="568"/>
    </row>
    <row r="198" spans="1:17">
      <c r="A198" s="6"/>
      <c r="B198" s="534"/>
      <c r="C198" s="567"/>
      <c r="D198" s="564"/>
      <c r="E198" s="568"/>
      <c r="F198" s="568"/>
      <c r="G198" s="568"/>
      <c r="H198" s="568"/>
      <c r="I198" s="568"/>
      <c r="J198" s="568"/>
      <c r="K198" s="568"/>
      <c r="L198" s="568"/>
      <c r="M198" s="568"/>
      <c r="N198" s="568"/>
    </row>
    <row r="199" spans="1:17">
      <c r="A199" s="6"/>
      <c r="B199" s="534"/>
      <c r="C199" s="566"/>
      <c r="D199" s="564"/>
      <c r="E199" s="568"/>
      <c r="F199" s="568"/>
      <c r="G199" s="568"/>
      <c r="H199" s="568"/>
      <c r="I199" s="568"/>
      <c r="J199" s="568"/>
      <c r="K199" s="568"/>
      <c r="L199" s="568"/>
      <c r="M199" s="568"/>
      <c r="N199" s="568"/>
    </row>
    <row r="200" spans="1:17">
      <c r="A200" s="6"/>
      <c r="B200" s="534"/>
      <c r="C200" s="567"/>
      <c r="D200" s="564"/>
      <c r="E200" s="568"/>
      <c r="F200" s="568"/>
      <c r="G200" s="568"/>
      <c r="H200" s="568"/>
      <c r="I200" s="568"/>
      <c r="J200" s="568"/>
      <c r="K200" s="568"/>
      <c r="L200" s="568"/>
      <c r="M200" s="568"/>
      <c r="N200" s="568"/>
    </row>
    <row r="201" spans="1:17">
      <c r="A201" s="6"/>
      <c r="B201" s="534"/>
      <c r="C201" s="567"/>
      <c r="D201" s="564"/>
      <c r="E201" s="568"/>
      <c r="F201" s="568"/>
      <c r="G201" s="568"/>
      <c r="H201" s="568"/>
      <c r="I201" s="568"/>
      <c r="J201" s="568"/>
      <c r="K201" s="568"/>
      <c r="L201" s="568"/>
      <c r="M201" s="568"/>
      <c r="N201" s="568"/>
    </row>
    <row r="202" spans="1:17">
      <c r="A202" s="6"/>
      <c r="B202" s="10"/>
      <c r="C202" s="564"/>
      <c r="D202" s="564"/>
      <c r="E202" s="569"/>
      <c r="F202" s="569"/>
      <c r="G202" s="569"/>
      <c r="H202" s="569"/>
      <c r="I202" s="569"/>
      <c r="J202" s="569"/>
      <c r="K202" s="569"/>
      <c r="L202" s="569"/>
      <c r="M202" s="569"/>
      <c r="N202" s="569"/>
    </row>
    <row r="203" spans="1:17">
      <c r="A203" s="6"/>
      <c r="B203" s="10"/>
      <c r="C203" s="564"/>
      <c r="D203" s="564"/>
      <c r="E203" s="569"/>
      <c r="F203" s="569"/>
      <c r="G203" s="569"/>
      <c r="H203" s="569"/>
      <c r="I203" s="569"/>
      <c r="J203" s="569"/>
      <c r="K203" s="569"/>
      <c r="L203" s="569"/>
      <c r="M203" s="569"/>
      <c r="N203" s="569"/>
    </row>
    <row r="204" spans="1:17" ht="15">
      <c r="A204" s="6"/>
      <c r="B204" s="10"/>
      <c r="C204" s="564"/>
      <c r="D204" s="564"/>
      <c r="E204" s="570"/>
      <c r="F204" s="570"/>
      <c r="G204" s="570"/>
      <c r="H204" s="570"/>
      <c r="I204" s="570"/>
      <c r="J204" s="570"/>
      <c r="K204" s="570"/>
      <c r="L204" s="570"/>
      <c r="M204" s="570"/>
      <c r="N204" s="570"/>
    </row>
    <row r="205" spans="1:17" ht="15">
      <c r="A205" s="6"/>
      <c r="B205" s="10"/>
      <c r="C205" s="10"/>
      <c r="D205" s="10"/>
      <c r="E205" s="492"/>
      <c r="F205" s="492"/>
      <c r="G205" s="492"/>
      <c r="H205" s="492"/>
      <c r="I205" s="492"/>
      <c r="J205" s="492"/>
      <c r="K205" s="492"/>
      <c r="L205" s="492"/>
      <c r="M205" s="492"/>
      <c r="N205" s="492"/>
    </row>
    <row r="206" spans="1:17">
      <c r="A206" s="6"/>
      <c r="B206" s="25"/>
      <c r="C206" s="3"/>
      <c r="D206" s="11"/>
      <c r="E206" s="493"/>
      <c r="F206" s="493"/>
      <c r="G206" s="493"/>
      <c r="H206" s="493"/>
      <c r="I206" s="493"/>
      <c r="J206" s="493"/>
      <c r="K206" s="493"/>
      <c r="L206" s="493"/>
      <c r="M206" s="493"/>
      <c r="N206" s="493"/>
    </row>
    <row r="207" spans="1:17" ht="15">
      <c r="A207" s="6"/>
      <c r="B207" s="249"/>
      <c r="C207" s="250"/>
      <c r="D207" s="250"/>
      <c r="E207" s="492"/>
      <c r="F207" s="492"/>
      <c r="G207" s="492"/>
      <c r="H207" s="492"/>
      <c r="I207" s="492"/>
      <c r="J207" s="492"/>
      <c r="K207" s="492"/>
      <c r="L207" s="492"/>
      <c r="M207" s="492"/>
      <c r="N207" s="492"/>
      <c r="Q207" s="310"/>
    </row>
    <row r="208" spans="1:17">
      <c r="A208" s="6"/>
      <c r="B208" s="22"/>
      <c r="C208" s="4"/>
      <c r="D208" s="12"/>
      <c r="E208" s="491"/>
      <c r="F208" s="491"/>
      <c r="G208" s="491"/>
      <c r="H208" s="491"/>
      <c r="I208" s="491"/>
      <c r="J208" s="491"/>
      <c r="K208" s="491"/>
      <c r="L208" s="491"/>
      <c r="M208" s="491"/>
      <c r="N208" s="491"/>
      <c r="Q208" s="310"/>
    </row>
    <row r="209" spans="1:18" ht="15">
      <c r="A209" s="6"/>
      <c r="B209" s="2"/>
      <c r="C209" s="4"/>
      <c r="D209" s="12"/>
      <c r="E209" s="492"/>
      <c r="F209" s="492"/>
      <c r="G209" s="492"/>
      <c r="H209" s="492"/>
      <c r="I209" s="492"/>
      <c r="J209" s="492"/>
      <c r="K209" s="492"/>
      <c r="L209" s="492"/>
      <c r="M209" s="492"/>
      <c r="N209" s="492"/>
      <c r="Q209" s="310"/>
    </row>
    <row r="210" spans="1:18" ht="15">
      <c r="A210" s="6"/>
      <c r="B210" s="25"/>
      <c r="C210" s="9"/>
      <c r="D210" s="9"/>
      <c r="E210" s="408"/>
      <c r="F210" s="408"/>
      <c r="G210" s="408"/>
      <c r="H210" s="408"/>
      <c r="I210" s="408"/>
      <c r="J210" s="408"/>
      <c r="K210" s="408"/>
      <c r="L210" s="408"/>
      <c r="M210" s="408"/>
      <c r="N210" s="408"/>
      <c r="Q210" s="398"/>
      <c r="R210" s="328"/>
    </row>
    <row r="211" spans="1:18" ht="13.15" customHeight="1">
      <c r="A211" s="6"/>
      <c r="B211" s="689"/>
      <c r="C211" s="689"/>
      <c r="D211" s="689"/>
      <c r="E211" s="490"/>
      <c r="F211" s="490"/>
      <c r="G211" s="490"/>
      <c r="H211" s="490"/>
      <c r="I211" s="490"/>
      <c r="J211" s="490"/>
      <c r="K211" s="490"/>
      <c r="L211" s="490"/>
      <c r="M211" s="490"/>
      <c r="N211" s="490"/>
      <c r="Q211" s="398"/>
      <c r="R211" s="328"/>
    </row>
    <row r="212" spans="1:18" ht="15">
      <c r="A212" s="6"/>
      <c r="B212" s="25"/>
      <c r="C212" s="9"/>
      <c r="D212" s="9"/>
      <c r="E212" s="343"/>
      <c r="F212" s="343"/>
      <c r="G212" s="343"/>
      <c r="H212" s="343"/>
      <c r="I212" s="343"/>
      <c r="J212" s="343"/>
      <c r="K212" s="343"/>
      <c r="L212" s="343"/>
      <c r="M212" s="343"/>
      <c r="N212" s="489"/>
      <c r="Q212" s="398"/>
      <c r="R212" s="328"/>
    </row>
    <row r="213" spans="1:18">
      <c r="A213" s="6"/>
      <c r="B213" s="211"/>
      <c r="C213" s="211"/>
      <c r="D213" s="211"/>
      <c r="E213" s="488"/>
      <c r="F213" s="488"/>
      <c r="G213" s="488"/>
      <c r="H213" s="488"/>
      <c r="I213" s="488"/>
      <c r="J213" s="488"/>
      <c r="K213" s="488"/>
      <c r="L213" s="488"/>
      <c r="M213" s="488"/>
      <c r="N213" s="488"/>
      <c r="Q213" s="398"/>
      <c r="R213" s="328"/>
    </row>
    <row r="214" spans="1:18">
      <c r="A214" s="6"/>
      <c r="B214" s="211"/>
      <c r="C214" s="535"/>
      <c r="D214" s="211"/>
      <c r="E214" s="536"/>
      <c r="F214" s="536"/>
      <c r="G214" s="536"/>
      <c r="H214" s="536"/>
      <c r="I214" s="536"/>
      <c r="J214" s="536"/>
      <c r="K214" s="536"/>
      <c r="L214" s="536"/>
      <c r="M214" s="536"/>
      <c r="N214" s="536"/>
      <c r="Q214" s="398"/>
      <c r="R214" s="328"/>
    </row>
    <row r="215" spans="1:18">
      <c r="A215" s="6"/>
      <c r="B215" s="211"/>
      <c r="C215" s="535"/>
      <c r="D215" s="211"/>
      <c r="E215" s="536"/>
      <c r="F215" s="536"/>
      <c r="G215" s="536"/>
      <c r="H215" s="536"/>
      <c r="I215" s="536"/>
      <c r="J215" s="536"/>
      <c r="K215" s="536"/>
      <c r="L215" s="536"/>
      <c r="M215" s="536"/>
      <c r="N215" s="536"/>
      <c r="Q215" s="310"/>
    </row>
    <row r="216" spans="1:18" ht="15">
      <c r="A216" s="6"/>
      <c r="B216" s="211"/>
      <c r="C216" s="211"/>
      <c r="D216" s="211"/>
      <c r="E216" s="537"/>
      <c r="F216" s="537"/>
      <c r="G216" s="537"/>
      <c r="H216" s="537"/>
      <c r="I216" s="537"/>
      <c r="J216" s="537"/>
      <c r="K216" s="537"/>
      <c r="L216" s="537"/>
      <c r="M216" s="537"/>
      <c r="N216" s="537"/>
      <c r="Q216" s="310"/>
    </row>
    <row r="217" spans="1:18" ht="15">
      <c r="A217" s="6"/>
      <c r="B217" s="6"/>
      <c r="C217" s="538"/>
      <c r="D217" s="211"/>
      <c r="E217" s="539"/>
      <c r="F217" s="539"/>
      <c r="G217" s="539"/>
      <c r="H217" s="539"/>
      <c r="I217" s="539"/>
      <c r="J217" s="539"/>
      <c r="K217" s="539"/>
      <c r="L217" s="539"/>
      <c r="M217" s="539"/>
      <c r="N217" s="539"/>
      <c r="Q217" s="310"/>
    </row>
    <row r="218" spans="1:18">
      <c r="A218" s="6"/>
      <c r="B218" s="211"/>
      <c r="C218" s="540"/>
      <c r="D218" s="211"/>
      <c r="E218" s="541"/>
      <c r="F218" s="541"/>
      <c r="G218" s="541"/>
      <c r="H218" s="541"/>
      <c r="I218" s="541"/>
      <c r="J218" s="541"/>
      <c r="K218" s="541"/>
      <c r="L218" s="541"/>
      <c r="M218" s="541"/>
      <c r="N218" s="541"/>
      <c r="Q218" s="486"/>
    </row>
    <row r="219" spans="1:18">
      <c r="A219" s="6"/>
      <c r="B219" s="211"/>
      <c r="C219" s="540"/>
      <c r="D219" s="211"/>
      <c r="E219" s="541"/>
      <c r="F219" s="541"/>
      <c r="G219" s="541"/>
      <c r="H219" s="541"/>
      <c r="I219" s="541"/>
      <c r="J219" s="541"/>
      <c r="K219" s="541"/>
      <c r="L219" s="541"/>
      <c r="M219" s="541"/>
      <c r="N219" s="541"/>
      <c r="Q219" s="310"/>
    </row>
    <row r="220" spans="1:18" ht="15">
      <c r="A220" s="6"/>
      <c r="B220" s="211"/>
      <c r="C220" s="540"/>
      <c r="D220" s="211"/>
      <c r="E220" s="542"/>
      <c r="F220" s="542"/>
      <c r="G220" s="542"/>
      <c r="H220" s="542"/>
      <c r="I220" s="542"/>
      <c r="J220" s="542"/>
      <c r="K220" s="542"/>
      <c r="L220" s="542"/>
      <c r="M220" s="542"/>
      <c r="N220" s="542"/>
      <c r="Q220" s="486"/>
    </row>
    <row r="221" spans="1:18">
      <c r="A221" s="6"/>
      <c r="B221" s="211"/>
      <c r="C221" s="540"/>
      <c r="D221" s="211"/>
      <c r="E221" s="543"/>
      <c r="F221" s="543"/>
      <c r="G221" s="543"/>
      <c r="H221" s="543"/>
      <c r="I221" s="543"/>
      <c r="J221" s="543"/>
      <c r="K221" s="543"/>
      <c r="L221" s="543"/>
      <c r="M221" s="543"/>
      <c r="N221" s="543"/>
      <c r="Q221" s="310"/>
    </row>
    <row r="222" spans="1:18">
      <c r="A222" s="6"/>
      <c r="B222" s="211"/>
      <c r="C222" s="540"/>
      <c r="D222" s="211"/>
      <c r="E222" s="543"/>
      <c r="F222" s="543"/>
      <c r="G222" s="543"/>
      <c r="H222" s="543"/>
      <c r="I222" s="543"/>
      <c r="J222" s="543"/>
      <c r="K222" s="543"/>
      <c r="L222" s="543"/>
      <c r="M222" s="543"/>
      <c r="N222" s="543"/>
      <c r="Q222" s="310"/>
    </row>
    <row r="223" spans="1:18">
      <c r="A223" s="6"/>
      <c r="B223" s="211"/>
      <c r="C223" s="540"/>
      <c r="D223" s="211"/>
      <c r="E223" s="544"/>
      <c r="F223" s="544"/>
      <c r="G223" s="544"/>
      <c r="H223" s="544"/>
      <c r="I223" s="544"/>
      <c r="J223" s="544"/>
      <c r="K223" s="544"/>
      <c r="L223" s="544"/>
      <c r="M223" s="544"/>
      <c r="N223" s="544"/>
      <c r="Q223" s="310"/>
    </row>
    <row r="224" spans="1:18">
      <c r="A224" s="6"/>
      <c r="B224" s="211"/>
      <c r="C224" s="540"/>
      <c r="D224" s="211"/>
      <c r="E224" s="545"/>
      <c r="F224" s="545"/>
      <c r="G224" s="545"/>
      <c r="H224" s="545"/>
      <c r="I224" s="545"/>
      <c r="J224" s="545"/>
      <c r="K224" s="545"/>
      <c r="L224" s="545"/>
      <c r="M224" s="545"/>
      <c r="N224" s="545"/>
    </row>
    <row r="225" spans="1:14">
      <c r="A225" s="6"/>
      <c r="B225" s="211"/>
      <c r="C225" s="540"/>
      <c r="D225" s="211"/>
      <c r="E225" s="131"/>
      <c r="F225" s="131"/>
      <c r="G225" s="131"/>
      <c r="H225" s="131"/>
      <c r="I225" s="131"/>
      <c r="J225" s="131"/>
      <c r="K225" s="131"/>
      <c r="L225" s="131"/>
      <c r="M225" s="131"/>
      <c r="N225" s="131"/>
    </row>
    <row r="226" spans="1:14">
      <c r="A226" s="6"/>
      <c r="B226" s="211"/>
      <c r="C226" s="540"/>
      <c r="D226" s="211"/>
      <c r="E226" s="131"/>
      <c r="F226" s="131"/>
      <c r="G226" s="131"/>
      <c r="H226" s="131"/>
      <c r="I226" s="131"/>
      <c r="J226" s="131"/>
      <c r="K226" s="131"/>
      <c r="L226" s="131"/>
      <c r="M226" s="131"/>
      <c r="N226" s="131"/>
    </row>
    <row r="227" spans="1:14">
      <c r="A227" s="6"/>
      <c r="B227" s="211"/>
      <c r="C227" s="540"/>
      <c r="D227" s="211"/>
      <c r="E227" s="170"/>
      <c r="F227" s="170"/>
      <c r="G227" s="170"/>
      <c r="H227" s="170"/>
      <c r="I227" s="170"/>
      <c r="J227" s="170"/>
      <c r="K227" s="170"/>
      <c r="L227" s="170"/>
      <c r="M227" s="170"/>
      <c r="N227" s="170"/>
    </row>
    <row r="228" spans="1:14">
      <c r="A228" s="6"/>
      <c r="B228" s="1"/>
      <c r="C228" s="540"/>
      <c r="D228" s="211"/>
      <c r="E228" s="170"/>
      <c r="F228" s="170"/>
      <c r="G228" s="170"/>
      <c r="H228" s="170"/>
      <c r="I228" s="170"/>
      <c r="J228" s="170"/>
      <c r="K228" s="170"/>
      <c r="L228" s="170"/>
      <c r="M228" s="170"/>
      <c r="N228" s="170"/>
    </row>
    <row r="229" spans="1:14">
      <c r="A229" s="6"/>
      <c r="B229" s="1"/>
      <c r="C229" s="1"/>
      <c r="D229" s="8"/>
      <c r="E229" s="170"/>
      <c r="F229" s="170"/>
      <c r="G229" s="170"/>
      <c r="H229" s="170"/>
      <c r="I229" s="170"/>
      <c r="J229" s="170"/>
      <c r="K229" s="170"/>
      <c r="L229" s="170"/>
      <c r="M229" s="170"/>
      <c r="N229" s="170"/>
    </row>
    <row r="230" spans="1:14">
      <c r="A230" s="6"/>
      <c r="B230" s="534"/>
      <c r="C230" s="342"/>
      <c r="D230" s="10"/>
      <c r="E230" s="147"/>
      <c r="F230" s="147"/>
      <c r="G230" s="147"/>
      <c r="H230" s="147"/>
      <c r="I230" s="147"/>
      <c r="J230" s="147"/>
      <c r="K230" s="147"/>
      <c r="L230" s="147"/>
      <c r="M230" s="147"/>
      <c r="N230" s="147"/>
    </row>
    <row r="231" spans="1:14">
      <c r="A231" s="6"/>
      <c r="B231" s="534"/>
      <c r="C231" s="342"/>
      <c r="D231" s="10"/>
      <c r="E231" s="147"/>
      <c r="F231" s="147"/>
      <c r="G231" s="147"/>
      <c r="H231" s="147"/>
      <c r="I231" s="147"/>
      <c r="J231" s="147"/>
      <c r="K231" s="147"/>
      <c r="L231" s="147"/>
      <c r="M231" s="147"/>
      <c r="N231" s="147"/>
    </row>
    <row r="232" spans="1:14">
      <c r="A232" s="6"/>
      <c r="B232" s="534"/>
      <c r="C232" s="1"/>
      <c r="D232" s="10"/>
      <c r="E232" s="147"/>
      <c r="F232" s="147"/>
      <c r="G232" s="147"/>
      <c r="H232" s="147"/>
      <c r="I232" s="147"/>
      <c r="J232" s="147"/>
      <c r="K232" s="147"/>
      <c r="L232" s="147"/>
      <c r="M232" s="147"/>
      <c r="N232" s="147"/>
    </row>
    <row r="233" spans="1:14">
      <c r="A233" s="6"/>
      <c r="B233" s="534"/>
      <c r="C233" s="342"/>
      <c r="D233" s="10"/>
      <c r="E233" s="147"/>
      <c r="F233" s="147"/>
      <c r="G233" s="147"/>
      <c r="H233" s="147"/>
      <c r="I233" s="147"/>
      <c r="J233" s="147"/>
      <c r="K233" s="147"/>
      <c r="L233" s="147"/>
      <c r="M233" s="147"/>
      <c r="N233" s="147"/>
    </row>
    <row r="234" spans="1:14">
      <c r="A234" s="6"/>
      <c r="B234" s="534"/>
      <c r="C234" s="342"/>
      <c r="D234" s="10"/>
      <c r="E234" s="147"/>
      <c r="F234" s="147"/>
      <c r="G234" s="147"/>
      <c r="H234" s="147"/>
      <c r="I234" s="147"/>
      <c r="J234" s="147"/>
      <c r="K234" s="147"/>
      <c r="L234" s="147"/>
      <c r="M234" s="147"/>
      <c r="N234" s="147"/>
    </row>
    <row r="235" spans="1:14">
      <c r="A235" s="6"/>
      <c r="B235" s="10"/>
      <c r="C235" s="6"/>
      <c r="D235" s="10"/>
      <c r="E235" s="147"/>
      <c r="F235" s="147"/>
      <c r="G235" s="147"/>
      <c r="H235" s="147"/>
      <c r="I235" s="147"/>
      <c r="J235" s="147"/>
      <c r="K235" s="147"/>
      <c r="L235" s="147"/>
      <c r="M235" s="147"/>
      <c r="N235" s="147"/>
    </row>
    <row r="236" spans="1:14">
      <c r="A236" s="6"/>
      <c r="B236" s="10"/>
      <c r="C236" s="6"/>
      <c r="D236" s="10"/>
      <c r="E236" s="147"/>
      <c r="F236" s="147"/>
      <c r="G236" s="147"/>
      <c r="H236" s="147"/>
      <c r="I236" s="147"/>
      <c r="J236" s="147"/>
      <c r="K236" s="147"/>
      <c r="L236" s="147"/>
      <c r="M236" s="147"/>
      <c r="N236" s="147"/>
    </row>
    <row r="237" spans="1:14">
      <c r="A237" s="6"/>
      <c r="B237" s="10"/>
      <c r="C237" s="6"/>
      <c r="D237" s="10"/>
      <c r="E237" s="147"/>
      <c r="F237" s="147"/>
      <c r="G237" s="147"/>
      <c r="H237" s="147"/>
      <c r="I237" s="147"/>
      <c r="J237" s="147"/>
      <c r="K237" s="147"/>
      <c r="L237" s="147"/>
      <c r="M237" s="147"/>
      <c r="N237" s="147"/>
    </row>
    <row r="238" spans="1:14" ht="15">
      <c r="A238" s="6"/>
      <c r="B238" s="10"/>
      <c r="C238" s="10"/>
      <c r="D238" s="10"/>
      <c r="E238" s="148"/>
      <c r="F238" s="148"/>
      <c r="G238" s="148"/>
      <c r="H238" s="148"/>
      <c r="I238" s="148"/>
      <c r="J238" s="148"/>
      <c r="K238" s="148"/>
      <c r="L238" s="148"/>
      <c r="M238" s="148"/>
      <c r="N238" s="148"/>
    </row>
    <row r="239" spans="1:14">
      <c r="A239" s="6"/>
      <c r="B239" s="25"/>
      <c r="C239" s="3"/>
      <c r="D239" s="11"/>
      <c r="E239" s="149"/>
      <c r="F239" s="149"/>
      <c r="G239" s="149"/>
      <c r="H239" s="149"/>
      <c r="I239" s="149"/>
      <c r="J239" s="149"/>
      <c r="K239" s="149"/>
      <c r="L239" s="149"/>
      <c r="M239" s="149"/>
      <c r="N239" s="149"/>
    </row>
    <row r="240" spans="1:14" ht="15">
      <c r="A240" s="6"/>
      <c r="B240" s="249"/>
      <c r="C240" s="12"/>
      <c r="D240" s="12"/>
      <c r="E240" s="148"/>
      <c r="F240" s="148"/>
      <c r="G240" s="148"/>
      <c r="H240" s="148"/>
      <c r="I240" s="148"/>
      <c r="J240" s="148"/>
      <c r="K240" s="148"/>
      <c r="L240" s="148"/>
      <c r="M240" s="148"/>
      <c r="N240" s="148"/>
    </row>
    <row r="241" spans="1:14">
      <c r="A241" s="6"/>
      <c r="B241" s="22"/>
      <c r="C241" s="4"/>
      <c r="D241" s="12"/>
      <c r="E241" s="147"/>
      <c r="F241" s="147"/>
      <c r="G241" s="147"/>
      <c r="H241" s="147"/>
      <c r="I241" s="147"/>
      <c r="J241" s="147"/>
      <c r="K241" s="147"/>
      <c r="L241" s="147"/>
      <c r="M241" s="147"/>
      <c r="N241" s="147"/>
    </row>
    <row r="242" spans="1:14" ht="15">
      <c r="A242" s="6"/>
      <c r="B242" s="2"/>
      <c r="C242" s="4"/>
      <c r="D242" s="12"/>
      <c r="E242" s="148"/>
      <c r="F242" s="148"/>
      <c r="G242" s="148"/>
      <c r="H242" s="148"/>
      <c r="I242" s="148"/>
      <c r="J242" s="148"/>
      <c r="K242" s="148"/>
      <c r="L242" s="148"/>
      <c r="M242" s="148"/>
      <c r="N242" s="148"/>
    </row>
    <row r="243" spans="1:14" ht="15">
      <c r="A243" s="6"/>
      <c r="B243" s="25"/>
      <c r="C243" s="9"/>
      <c r="D243" s="9"/>
      <c r="E243" s="150"/>
      <c r="F243" s="150"/>
      <c r="G243" s="150"/>
      <c r="H243" s="150"/>
      <c r="I243" s="150"/>
      <c r="J243" s="150"/>
      <c r="K243" s="150"/>
      <c r="L243" s="150"/>
      <c r="M243" s="150"/>
      <c r="N243" s="150"/>
    </row>
    <row r="244" spans="1:14" ht="15">
      <c r="A244" s="6"/>
      <c r="B244" s="25"/>
      <c r="C244" s="9"/>
      <c r="D244" s="9"/>
      <c r="E244" s="150"/>
      <c r="F244" s="150"/>
      <c r="G244" s="150"/>
      <c r="H244" s="150"/>
      <c r="I244" s="150"/>
      <c r="J244" s="150"/>
      <c r="K244" s="150"/>
      <c r="L244" s="150"/>
      <c r="M244" s="150"/>
      <c r="N244" s="150"/>
    </row>
    <row r="245" spans="1:14" ht="15">
      <c r="A245" s="6"/>
      <c r="B245" s="546"/>
      <c r="C245" s="9"/>
      <c r="D245" s="9"/>
      <c r="E245" s="150"/>
      <c r="F245" s="150"/>
      <c r="G245" s="150"/>
      <c r="H245" s="150"/>
      <c r="I245" s="150"/>
      <c r="J245" s="150"/>
      <c r="K245" s="150"/>
      <c r="L245" s="150"/>
      <c r="M245" s="150"/>
      <c r="N245" s="150"/>
    </row>
    <row r="246" spans="1:14" ht="15">
      <c r="A246" s="6"/>
      <c r="B246" s="547"/>
      <c r="C246" s="24"/>
      <c r="D246" s="547"/>
      <c r="E246" s="548"/>
      <c r="F246" s="548"/>
      <c r="G246" s="548"/>
      <c r="H246" s="548"/>
      <c r="I246" s="548"/>
      <c r="J246" s="548"/>
      <c r="K246" s="548"/>
      <c r="L246" s="548"/>
      <c r="M246" s="548"/>
      <c r="N246" s="548"/>
    </row>
    <row r="247" spans="1:14">
      <c r="A247" s="6"/>
      <c r="B247" s="24"/>
      <c r="C247" s="24"/>
      <c r="D247" s="547"/>
      <c r="E247" s="131"/>
      <c r="F247" s="131"/>
      <c r="G247" s="131"/>
      <c r="H247" s="131"/>
      <c r="I247" s="131"/>
      <c r="J247" s="131"/>
      <c r="K247" s="131"/>
      <c r="L247" s="131"/>
      <c r="M247" s="131"/>
      <c r="N247" s="131"/>
    </row>
    <row r="248" spans="1:14">
      <c r="A248" s="6"/>
      <c r="B248" s="26"/>
      <c r="C248" s="26"/>
      <c r="D248" s="547"/>
      <c r="E248" s="131"/>
      <c r="F248" s="131"/>
      <c r="G248" s="131"/>
      <c r="H248" s="131"/>
      <c r="I248" s="131"/>
      <c r="J248" s="131"/>
      <c r="K248" s="131"/>
      <c r="L248" s="131"/>
      <c r="M248" s="131"/>
      <c r="N248" s="131"/>
    </row>
    <row r="249" spans="1:14" ht="15">
      <c r="A249" s="6"/>
      <c r="B249" s="22"/>
      <c r="C249" s="22"/>
      <c r="D249" s="22"/>
      <c r="E249" s="549"/>
      <c r="F249" s="549"/>
      <c r="G249" s="549"/>
      <c r="H249" s="549"/>
      <c r="I249" s="549"/>
      <c r="J249" s="549"/>
      <c r="K249" s="549"/>
      <c r="L249" s="549"/>
      <c r="M249" s="549"/>
      <c r="N249" s="549"/>
    </row>
    <row r="250" spans="1:14">
      <c r="A250" s="6"/>
      <c r="B250" s="1"/>
      <c r="C250" s="9"/>
      <c r="D250" s="8"/>
      <c r="E250" s="486"/>
      <c r="F250" s="486"/>
      <c r="G250" s="486"/>
      <c r="H250" s="486"/>
      <c r="I250" s="486"/>
      <c r="J250" s="486"/>
      <c r="K250" s="486"/>
      <c r="L250" s="486"/>
      <c r="M250" s="486"/>
      <c r="N250" s="486"/>
    </row>
    <row r="251" spans="1:14">
      <c r="A251" s="6"/>
      <c r="B251" s="345"/>
      <c r="C251" s="218"/>
      <c r="D251" s="218"/>
      <c r="E251" s="486"/>
      <c r="F251" s="486"/>
      <c r="G251" s="486"/>
      <c r="H251" s="486"/>
      <c r="I251" s="486"/>
      <c r="J251" s="486"/>
      <c r="K251" s="486"/>
      <c r="L251" s="486"/>
      <c r="M251" s="486"/>
      <c r="N251" s="486"/>
    </row>
    <row r="252" spans="1:14">
      <c r="A252" s="6"/>
      <c r="B252" s="345"/>
      <c r="C252" s="345"/>
      <c r="D252" s="218"/>
      <c r="E252" s="486"/>
      <c r="F252" s="486"/>
      <c r="G252" s="486"/>
      <c r="H252" s="486"/>
      <c r="I252" s="486"/>
      <c r="J252" s="486"/>
      <c r="K252" s="486"/>
      <c r="L252" s="486"/>
      <c r="M252" s="486"/>
      <c r="N252" s="486"/>
    </row>
    <row r="253" spans="1:14">
      <c r="A253" s="6"/>
      <c r="B253" s="550"/>
      <c r="C253" s="346"/>
      <c r="D253" s="250"/>
      <c r="E253" s="487"/>
      <c r="F253" s="487"/>
      <c r="G253" s="487"/>
      <c r="H253" s="487"/>
      <c r="I253" s="487"/>
      <c r="J253" s="487"/>
      <c r="K253" s="487"/>
      <c r="L253" s="487"/>
      <c r="M253" s="487"/>
      <c r="N253" s="487"/>
    </row>
    <row r="254" spans="1:14">
      <c r="A254" s="6"/>
      <c r="B254" s="550"/>
      <c r="C254" s="346"/>
      <c r="D254" s="250"/>
      <c r="E254" s="487"/>
      <c r="F254" s="487"/>
      <c r="G254" s="487"/>
      <c r="H254" s="487"/>
      <c r="I254" s="487"/>
      <c r="J254" s="487"/>
      <c r="K254" s="487"/>
      <c r="L254" s="487"/>
      <c r="M254" s="487"/>
      <c r="N254" s="487"/>
    </row>
    <row r="255" spans="1:14">
      <c r="A255" s="6"/>
      <c r="B255" s="550"/>
      <c r="C255" s="345"/>
      <c r="D255" s="250"/>
      <c r="E255" s="487"/>
      <c r="F255" s="487"/>
      <c r="G255" s="487"/>
      <c r="H255" s="487"/>
      <c r="I255" s="487"/>
      <c r="J255" s="487"/>
      <c r="K255" s="487"/>
      <c r="L255" s="487"/>
      <c r="M255" s="487"/>
      <c r="N255" s="487"/>
    </row>
    <row r="256" spans="1:14">
      <c r="A256" s="6"/>
      <c r="B256" s="550"/>
      <c r="C256" s="346"/>
      <c r="D256" s="250"/>
      <c r="E256" s="487"/>
      <c r="F256" s="487"/>
      <c r="G256" s="487"/>
      <c r="H256" s="487"/>
      <c r="I256" s="487"/>
      <c r="J256" s="487"/>
      <c r="K256" s="487"/>
      <c r="L256" s="487"/>
      <c r="M256" s="487"/>
      <c r="N256" s="487"/>
    </row>
    <row r="257" spans="1:14">
      <c r="A257" s="6"/>
      <c r="B257" s="550"/>
      <c r="C257" s="346"/>
      <c r="D257" s="250"/>
      <c r="E257" s="487"/>
      <c r="F257" s="487"/>
      <c r="G257" s="487"/>
      <c r="H257" s="487"/>
      <c r="I257" s="487"/>
      <c r="J257" s="487"/>
      <c r="K257" s="487"/>
      <c r="L257" s="487"/>
      <c r="M257" s="487"/>
      <c r="N257" s="487"/>
    </row>
    <row r="258" spans="1:14">
      <c r="A258" s="6"/>
      <c r="B258" s="250"/>
      <c r="C258" s="171"/>
      <c r="D258" s="250"/>
      <c r="E258" s="491"/>
      <c r="F258" s="491"/>
      <c r="G258" s="491"/>
      <c r="H258" s="491"/>
      <c r="I258" s="491"/>
      <c r="J258" s="491"/>
      <c r="K258" s="491"/>
      <c r="L258" s="491"/>
      <c r="M258" s="491"/>
      <c r="N258" s="491"/>
    </row>
    <row r="259" spans="1:14">
      <c r="A259" s="6"/>
      <c r="B259" s="10"/>
      <c r="C259" s="6"/>
      <c r="D259" s="10"/>
      <c r="E259" s="491"/>
      <c r="F259" s="491"/>
      <c r="G259" s="491"/>
      <c r="H259" s="491"/>
      <c r="I259" s="491"/>
      <c r="J259" s="491"/>
      <c r="K259" s="491"/>
      <c r="L259" s="491"/>
      <c r="M259" s="491"/>
      <c r="N259" s="491"/>
    </row>
    <row r="260" spans="1:14" ht="15">
      <c r="A260" s="6"/>
      <c r="B260" s="10"/>
      <c r="C260" s="6"/>
      <c r="D260" s="10"/>
      <c r="E260" s="492"/>
      <c r="F260" s="492"/>
      <c r="G260" s="492"/>
      <c r="H260" s="492"/>
      <c r="I260" s="492"/>
      <c r="J260" s="492"/>
      <c r="K260" s="492"/>
      <c r="L260" s="492"/>
      <c r="M260" s="492"/>
      <c r="N260" s="492"/>
    </row>
    <row r="261" spans="1:14" ht="15">
      <c r="A261" s="6"/>
      <c r="B261" s="10"/>
      <c r="C261" s="10"/>
      <c r="D261" s="10"/>
      <c r="E261" s="492"/>
      <c r="F261" s="492"/>
      <c r="G261" s="492"/>
      <c r="H261" s="492"/>
      <c r="I261" s="492"/>
      <c r="J261" s="492"/>
      <c r="K261" s="492"/>
      <c r="L261" s="492"/>
      <c r="M261" s="492"/>
      <c r="N261" s="492"/>
    </row>
    <row r="262" spans="1:14">
      <c r="A262" s="6"/>
      <c r="B262" s="25"/>
      <c r="C262" s="3"/>
      <c r="D262" s="11"/>
      <c r="E262" s="493"/>
      <c r="F262" s="493"/>
      <c r="G262" s="493"/>
      <c r="H262" s="493"/>
      <c r="I262" s="493"/>
      <c r="J262" s="493"/>
      <c r="K262" s="493"/>
      <c r="L262" s="493"/>
      <c r="M262" s="493"/>
      <c r="N262" s="493"/>
    </row>
    <row r="263" spans="1:14" ht="15">
      <c r="A263" s="6"/>
      <c r="B263" s="249"/>
      <c r="C263" s="250"/>
      <c r="D263" s="250"/>
      <c r="E263" s="492"/>
      <c r="F263" s="492"/>
      <c r="G263" s="492"/>
      <c r="H263" s="492"/>
      <c r="I263" s="492"/>
      <c r="J263" s="492"/>
      <c r="K263" s="492"/>
      <c r="L263" s="492"/>
      <c r="M263" s="492"/>
      <c r="N263" s="492"/>
    </row>
    <row r="264" spans="1:14">
      <c r="A264" s="6"/>
      <c r="B264" s="22"/>
      <c r="C264" s="46"/>
      <c r="D264" s="44"/>
      <c r="E264" s="491"/>
      <c r="F264" s="491"/>
      <c r="G264" s="491"/>
      <c r="H264" s="491"/>
      <c r="I264" s="491"/>
      <c r="J264" s="491"/>
      <c r="K264" s="491"/>
      <c r="L264" s="491"/>
      <c r="M264" s="491"/>
      <c r="N264" s="491"/>
    </row>
    <row r="265" spans="1:14" ht="15">
      <c r="A265" s="6"/>
      <c r="B265" s="2"/>
      <c r="C265" s="46"/>
      <c r="D265" s="44"/>
      <c r="E265" s="492"/>
      <c r="F265" s="492"/>
      <c r="G265" s="492"/>
      <c r="H265" s="492"/>
      <c r="I265" s="492"/>
      <c r="J265" s="492"/>
      <c r="K265" s="492"/>
      <c r="L265" s="492"/>
      <c r="M265" s="492"/>
      <c r="N265" s="492"/>
    </row>
    <row r="266" spans="1:14" ht="15">
      <c r="A266" s="6"/>
      <c r="B266" s="48"/>
      <c r="C266" s="47"/>
      <c r="D266" s="47"/>
      <c r="E266" s="408"/>
      <c r="F266" s="408"/>
      <c r="G266" s="408"/>
      <c r="H266" s="408"/>
      <c r="I266" s="408"/>
      <c r="J266" s="408"/>
      <c r="K266" s="408"/>
      <c r="L266" s="408"/>
      <c r="M266" s="408"/>
      <c r="N266" s="408"/>
    </row>
    <row r="267" spans="1:14">
      <c r="A267" s="6"/>
      <c r="B267" s="689"/>
      <c r="C267" s="689"/>
      <c r="D267" s="689"/>
      <c r="E267" s="490"/>
      <c r="F267" s="490"/>
      <c r="G267" s="490"/>
      <c r="H267" s="490"/>
      <c r="I267" s="490"/>
      <c r="J267" s="490"/>
      <c r="K267" s="490"/>
      <c r="L267" s="490"/>
      <c r="M267" s="490"/>
      <c r="N267" s="306"/>
    </row>
    <row r="268" spans="1:14" ht="15">
      <c r="A268" s="6"/>
      <c r="B268" s="25"/>
      <c r="C268" s="9"/>
      <c r="D268" s="9"/>
      <c r="E268" s="489"/>
      <c r="F268" s="489"/>
      <c r="G268" s="489"/>
      <c r="H268" s="489"/>
      <c r="I268" s="489"/>
      <c r="J268" s="489"/>
      <c r="K268" s="489"/>
      <c r="L268" s="489"/>
      <c r="M268" s="489"/>
      <c r="N268" s="489"/>
    </row>
    <row r="269" spans="1:14">
      <c r="A269" s="6"/>
      <c r="B269" s="211"/>
      <c r="C269" s="211"/>
      <c r="D269" s="211"/>
      <c r="E269" s="488"/>
      <c r="F269" s="488"/>
      <c r="G269" s="488"/>
      <c r="H269" s="488"/>
      <c r="I269" s="488"/>
      <c r="J269" s="488"/>
      <c r="K269" s="488"/>
      <c r="L269" s="488"/>
      <c r="M269" s="488"/>
      <c r="N269" s="488"/>
    </row>
    <row r="270" spans="1:14">
      <c r="A270" s="6"/>
      <c r="B270" s="211"/>
      <c r="C270" s="535"/>
      <c r="D270" s="211"/>
      <c r="E270" s="536"/>
      <c r="F270" s="536"/>
      <c r="G270" s="536"/>
      <c r="H270" s="536"/>
      <c r="I270" s="536"/>
      <c r="J270" s="536"/>
      <c r="K270" s="536"/>
      <c r="L270" s="536"/>
      <c r="M270" s="536"/>
      <c r="N270" s="536"/>
    </row>
    <row r="271" spans="1:14">
      <c r="A271" s="6"/>
      <c r="B271" s="211"/>
      <c r="C271" s="535"/>
      <c r="D271" s="211"/>
      <c r="E271" s="536"/>
      <c r="F271" s="536"/>
      <c r="G271" s="536"/>
      <c r="H271" s="536"/>
      <c r="I271" s="536"/>
      <c r="J271" s="536"/>
      <c r="K271" s="536"/>
      <c r="L271" s="536"/>
      <c r="M271" s="536"/>
      <c r="N271" s="536"/>
    </row>
    <row r="272" spans="1:14">
      <c r="A272" s="6"/>
      <c r="B272" s="211"/>
      <c r="C272" s="535"/>
      <c r="D272" s="211"/>
      <c r="E272" s="536"/>
      <c r="F272" s="536"/>
      <c r="G272" s="536"/>
      <c r="H272" s="536"/>
      <c r="I272" s="536"/>
      <c r="J272" s="536"/>
      <c r="K272" s="536"/>
      <c r="L272" s="536"/>
      <c r="M272" s="536"/>
      <c r="N272" s="536"/>
    </row>
    <row r="273" spans="1:14">
      <c r="A273" s="6"/>
      <c r="B273" s="211"/>
      <c r="C273" s="540"/>
      <c r="D273" s="211"/>
      <c r="E273" s="543"/>
      <c r="F273" s="543"/>
      <c r="G273" s="543"/>
      <c r="H273" s="543"/>
      <c r="I273" s="543"/>
      <c r="J273" s="543"/>
      <c r="K273" s="543"/>
      <c r="L273" s="543"/>
      <c r="M273" s="543"/>
      <c r="N273" s="543"/>
    </row>
    <row r="274" spans="1:14">
      <c r="A274" s="6"/>
      <c r="B274" s="211"/>
      <c r="C274" s="540"/>
      <c r="D274" s="211"/>
      <c r="E274" s="543"/>
      <c r="F274" s="543"/>
      <c r="G274" s="543"/>
      <c r="H274" s="543"/>
      <c r="I274" s="543"/>
      <c r="J274" s="543"/>
      <c r="K274" s="543"/>
      <c r="L274" s="543"/>
      <c r="M274" s="543"/>
      <c r="N274" s="543"/>
    </row>
    <row r="275" spans="1:14">
      <c r="A275" s="6"/>
      <c r="B275" s="211"/>
      <c r="C275" s="540"/>
      <c r="D275" s="211"/>
      <c r="E275" s="131"/>
      <c r="F275" s="131"/>
      <c r="G275" s="131"/>
      <c r="H275" s="131"/>
      <c r="I275" s="131"/>
      <c r="J275" s="131"/>
      <c r="K275" s="131"/>
      <c r="L275" s="131"/>
      <c r="M275" s="131"/>
      <c r="N275" s="131"/>
    </row>
    <row r="276" spans="1:14">
      <c r="A276" s="6"/>
      <c r="B276" s="211"/>
      <c r="C276" s="540"/>
      <c r="D276" s="211"/>
      <c r="E276" s="131"/>
      <c r="F276" s="131"/>
      <c r="G276" s="131"/>
      <c r="H276" s="131"/>
      <c r="I276" s="131"/>
      <c r="J276" s="131"/>
      <c r="K276" s="131"/>
      <c r="L276" s="131"/>
      <c r="M276" s="131"/>
      <c r="N276" s="131"/>
    </row>
    <row r="277" spans="1:14">
      <c r="A277" s="6"/>
      <c r="B277" s="211"/>
      <c r="C277" s="540"/>
      <c r="D277" s="211"/>
      <c r="E277" s="170"/>
      <c r="F277" s="170"/>
      <c r="G277" s="170"/>
      <c r="H277" s="170"/>
      <c r="I277" s="170"/>
      <c r="J277" s="170"/>
      <c r="K277" s="170"/>
      <c r="L277" s="170"/>
      <c r="M277" s="170"/>
      <c r="N277" s="170"/>
    </row>
    <row r="278" spans="1:14">
      <c r="A278" s="6"/>
      <c r="B278" s="1"/>
      <c r="C278" s="540"/>
      <c r="D278" s="211"/>
      <c r="E278" s="170"/>
      <c r="F278" s="170"/>
      <c r="G278" s="170"/>
      <c r="H278" s="170"/>
      <c r="I278" s="170"/>
      <c r="J278" s="170"/>
      <c r="K278" s="170"/>
      <c r="L278" s="170"/>
      <c r="M278" s="170"/>
      <c r="N278" s="170"/>
    </row>
    <row r="279" spans="1:14">
      <c r="A279" s="6"/>
      <c r="B279" s="1"/>
      <c r="C279" s="345"/>
      <c r="D279" s="218"/>
      <c r="E279" s="170"/>
      <c r="F279" s="170"/>
      <c r="G279" s="170"/>
      <c r="H279" s="170"/>
      <c r="I279" s="170"/>
      <c r="J279" s="170"/>
      <c r="K279" s="170"/>
      <c r="L279" s="170"/>
      <c r="M279" s="170"/>
      <c r="N279" s="170"/>
    </row>
    <row r="280" spans="1:14">
      <c r="A280" s="6"/>
      <c r="B280" s="2"/>
      <c r="C280" s="346"/>
      <c r="D280" s="250"/>
      <c r="E280" s="147"/>
      <c r="F280" s="147"/>
      <c r="G280" s="147"/>
      <c r="H280" s="147"/>
      <c r="I280" s="147"/>
      <c r="J280" s="147"/>
      <c r="K280" s="147"/>
      <c r="L280" s="147"/>
      <c r="M280" s="147"/>
      <c r="N280" s="147"/>
    </row>
    <row r="281" spans="1:14">
      <c r="A281" s="6"/>
      <c r="B281" s="2"/>
      <c r="C281" s="346"/>
      <c r="D281" s="250"/>
      <c r="E281" s="147"/>
      <c r="F281" s="147"/>
      <c r="G281" s="147"/>
      <c r="H281" s="147"/>
      <c r="I281" s="147"/>
      <c r="J281" s="147"/>
      <c r="K281" s="147"/>
      <c r="L281" s="147"/>
      <c r="M281" s="147"/>
      <c r="N281" s="147"/>
    </row>
    <row r="282" spans="1:14">
      <c r="A282" s="6"/>
      <c r="B282" s="2"/>
      <c r="C282" s="345"/>
      <c r="D282" s="250"/>
      <c r="E282" s="147"/>
      <c r="F282" s="147"/>
      <c r="G282" s="147"/>
      <c r="H282" s="147"/>
      <c r="I282" s="147"/>
      <c r="J282" s="147"/>
      <c r="K282" s="147"/>
      <c r="L282" s="147"/>
      <c r="M282" s="147"/>
      <c r="N282" s="147"/>
    </row>
    <row r="283" spans="1:14">
      <c r="A283" s="6"/>
      <c r="B283" s="2"/>
      <c r="C283" s="346"/>
      <c r="D283" s="250"/>
      <c r="E283" s="147"/>
      <c r="F283" s="147"/>
      <c r="G283" s="147"/>
      <c r="H283" s="147"/>
      <c r="I283" s="147"/>
      <c r="J283" s="147"/>
      <c r="K283" s="147"/>
      <c r="L283" s="147"/>
      <c r="M283" s="147"/>
      <c r="N283" s="147"/>
    </row>
    <row r="284" spans="1:14">
      <c r="A284" s="6"/>
      <c r="B284" s="2"/>
      <c r="C284" s="346"/>
      <c r="D284" s="250"/>
      <c r="E284" s="147"/>
      <c r="F284" s="147"/>
      <c r="G284" s="147"/>
      <c r="H284" s="147"/>
      <c r="I284" s="147"/>
      <c r="J284" s="147"/>
      <c r="K284" s="147"/>
      <c r="L284" s="147"/>
      <c r="M284" s="147"/>
      <c r="N284" s="147"/>
    </row>
    <row r="285" spans="1:14">
      <c r="A285" s="6"/>
      <c r="B285" s="10"/>
      <c r="C285" s="6"/>
      <c r="D285" s="10"/>
      <c r="E285" s="147"/>
      <c r="F285" s="147"/>
      <c r="G285" s="147"/>
      <c r="H285" s="147"/>
      <c r="I285" s="147"/>
      <c r="J285" s="147"/>
      <c r="K285" s="147"/>
      <c r="L285" s="147"/>
      <c r="M285" s="147"/>
      <c r="N285" s="147"/>
    </row>
    <row r="286" spans="1:14">
      <c r="A286" s="6"/>
      <c r="B286" s="10"/>
      <c r="C286" s="6"/>
      <c r="D286" s="10"/>
      <c r="E286" s="147"/>
      <c r="F286" s="147"/>
      <c r="G286" s="147"/>
      <c r="H286" s="147"/>
      <c r="I286" s="147"/>
      <c r="J286" s="147"/>
      <c r="K286" s="147"/>
      <c r="L286" s="147"/>
      <c r="M286" s="147"/>
      <c r="N286" s="147"/>
    </row>
    <row r="287" spans="1:14" ht="15">
      <c r="A287" s="6"/>
      <c r="B287" s="10"/>
      <c r="C287" s="6"/>
      <c r="D287" s="10"/>
      <c r="E287" s="148"/>
      <c r="F287" s="148"/>
      <c r="G287" s="148"/>
      <c r="H287" s="148"/>
      <c r="I287" s="148"/>
      <c r="J287" s="148"/>
      <c r="K287" s="148"/>
      <c r="L287" s="148"/>
      <c r="M287" s="148"/>
      <c r="N287" s="148"/>
    </row>
    <row r="288" spans="1:14" ht="15">
      <c r="A288" s="6"/>
      <c r="B288" s="10"/>
      <c r="C288" s="10"/>
      <c r="D288" s="10"/>
      <c r="E288" s="148"/>
      <c r="F288" s="148"/>
      <c r="G288" s="148"/>
      <c r="H288" s="148"/>
      <c r="I288" s="148"/>
      <c r="J288" s="148"/>
      <c r="K288" s="148"/>
      <c r="L288" s="148"/>
      <c r="M288" s="148"/>
      <c r="N288" s="148"/>
    </row>
    <row r="289" spans="1:14">
      <c r="A289" s="6"/>
      <c r="B289" s="25"/>
      <c r="C289" s="3"/>
      <c r="D289" s="11"/>
      <c r="E289" s="149"/>
      <c r="F289" s="149"/>
      <c r="G289" s="149"/>
      <c r="H289" s="149"/>
      <c r="I289" s="149"/>
      <c r="J289" s="149"/>
      <c r="K289" s="149"/>
      <c r="L289" s="149"/>
      <c r="M289" s="149"/>
      <c r="N289" s="149"/>
    </row>
    <row r="290" spans="1:14" ht="15">
      <c r="A290" s="6"/>
      <c r="B290" s="249"/>
      <c r="C290" s="12"/>
      <c r="D290" s="12"/>
      <c r="E290" s="148"/>
      <c r="F290" s="148"/>
      <c r="G290" s="148"/>
      <c r="H290" s="148"/>
      <c r="I290" s="148"/>
      <c r="J290" s="148"/>
      <c r="K290" s="148"/>
      <c r="L290" s="148"/>
      <c r="M290" s="148"/>
      <c r="N290" s="148"/>
    </row>
    <row r="291" spans="1:14">
      <c r="A291" s="6"/>
      <c r="B291" s="22"/>
      <c r="C291" s="4"/>
      <c r="D291" s="12"/>
      <c r="E291" s="147"/>
      <c r="F291" s="147"/>
      <c r="G291" s="147"/>
      <c r="H291" s="147"/>
      <c r="I291" s="147"/>
      <c r="J291" s="147"/>
      <c r="K291" s="147"/>
      <c r="L291" s="147"/>
      <c r="M291" s="147"/>
      <c r="N291" s="147"/>
    </row>
    <row r="292" spans="1:14" ht="15">
      <c r="A292" s="6"/>
      <c r="B292" s="2"/>
      <c r="C292" s="4"/>
      <c r="D292" s="12"/>
      <c r="E292" s="148"/>
      <c r="F292" s="148"/>
      <c r="G292" s="148"/>
      <c r="H292" s="148"/>
      <c r="I292" s="148"/>
      <c r="J292" s="148"/>
      <c r="K292" s="148"/>
      <c r="L292" s="148"/>
      <c r="M292" s="148"/>
      <c r="N292" s="148"/>
    </row>
    <row r="293" spans="1:14" ht="15">
      <c r="A293" s="6"/>
      <c r="B293" s="25"/>
      <c r="C293" s="4"/>
      <c r="D293" s="9"/>
      <c r="E293" s="425"/>
      <c r="F293" s="425"/>
      <c r="G293" s="425"/>
      <c r="H293" s="425"/>
      <c r="I293" s="425"/>
      <c r="J293" s="425"/>
      <c r="K293" s="425"/>
      <c r="L293" s="425"/>
      <c r="M293" s="425"/>
      <c r="N293" s="425"/>
    </row>
    <row r="294" spans="1:14">
      <c r="A294" s="6"/>
      <c r="B294" s="25"/>
      <c r="C294" s="4"/>
      <c r="D294" s="9"/>
      <c r="E294" s="328"/>
      <c r="F294" s="328"/>
      <c r="G294" s="328"/>
      <c r="H294" s="328"/>
      <c r="I294" s="328"/>
      <c r="J294" s="328"/>
      <c r="K294" s="328"/>
      <c r="L294" s="328"/>
      <c r="M294" s="328"/>
      <c r="N294" s="328"/>
    </row>
    <row r="295" spans="1:14">
      <c r="A295" s="6"/>
      <c r="B295" s="546"/>
      <c r="C295" s="9"/>
      <c r="D295" s="9"/>
      <c r="E295" s="328"/>
      <c r="F295" s="328"/>
      <c r="G295" s="328"/>
      <c r="H295" s="328"/>
      <c r="I295" s="328"/>
      <c r="J295" s="328"/>
      <c r="K295" s="328"/>
      <c r="L295" s="328"/>
      <c r="M295" s="328"/>
      <c r="N295" s="328"/>
    </row>
    <row r="296" spans="1:14">
      <c r="A296" s="6"/>
      <c r="B296" s="6"/>
      <c r="C296" s="6"/>
      <c r="D296" s="6"/>
      <c r="E296" s="328"/>
      <c r="F296" s="328"/>
      <c r="G296" s="328"/>
      <c r="H296" s="328"/>
      <c r="I296" s="328"/>
      <c r="J296" s="328"/>
      <c r="K296" s="328"/>
      <c r="L296" s="328"/>
      <c r="M296" s="328"/>
      <c r="N296" s="328"/>
    </row>
    <row r="297" spans="1:14">
      <c r="A297" s="6"/>
      <c r="B297" s="6"/>
      <c r="C297" s="6"/>
      <c r="D297" s="6"/>
      <c r="E297" s="131"/>
      <c r="F297" s="131"/>
      <c r="G297" s="131"/>
      <c r="H297" s="131"/>
      <c r="I297" s="131"/>
      <c r="J297" s="131"/>
      <c r="K297" s="131"/>
      <c r="L297" s="131"/>
      <c r="M297" s="131"/>
      <c r="N297" s="131"/>
    </row>
    <row r="298" spans="1:14">
      <c r="A298" s="6"/>
      <c r="B298" s="6"/>
      <c r="C298" s="6"/>
      <c r="D298" s="6"/>
      <c r="E298" s="131"/>
      <c r="F298" s="131"/>
      <c r="G298" s="131"/>
      <c r="H298" s="131"/>
      <c r="I298" s="131"/>
      <c r="J298" s="131"/>
      <c r="K298" s="131"/>
      <c r="L298" s="131"/>
      <c r="M298" s="131"/>
      <c r="N298" s="131"/>
    </row>
    <row r="299" spans="1:14">
      <c r="A299" s="6"/>
      <c r="B299" s="345"/>
      <c r="C299" s="218"/>
      <c r="D299" s="218"/>
      <c r="E299" s="486"/>
      <c r="F299" s="486"/>
      <c r="G299" s="486"/>
      <c r="H299" s="486"/>
      <c r="I299" s="486"/>
      <c r="J299" s="486"/>
      <c r="K299" s="486"/>
      <c r="L299" s="486"/>
      <c r="M299" s="486"/>
      <c r="N299" s="486"/>
    </row>
    <row r="300" spans="1:14">
      <c r="A300" s="6"/>
      <c r="B300" s="345"/>
      <c r="C300" s="218"/>
      <c r="D300" s="218"/>
      <c r="E300" s="486"/>
      <c r="F300" s="486"/>
      <c r="G300" s="486"/>
      <c r="H300" s="486"/>
      <c r="I300" s="486"/>
      <c r="J300" s="486"/>
      <c r="K300" s="486"/>
      <c r="L300" s="486"/>
      <c r="M300" s="486"/>
      <c r="N300" s="486"/>
    </row>
    <row r="301" spans="1:14">
      <c r="A301" s="6"/>
      <c r="B301" s="345"/>
      <c r="C301" s="345"/>
      <c r="D301" s="218"/>
      <c r="E301" s="486"/>
      <c r="F301" s="486"/>
      <c r="G301" s="486"/>
      <c r="H301" s="486"/>
      <c r="I301" s="486"/>
      <c r="J301" s="486"/>
      <c r="K301" s="486"/>
      <c r="L301" s="486"/>
      <c r="M301" s="486"/>
      <c r="N301" s="486"/>
    </row>
    <row r="302" spans="1:14">
      <c r="A302" s="6"/>
      <c r="B302" s="550"/>
      <c r="C302" s="346"/>
      <c r="D302" s="250"/>
      <c r="E302" s="487"/>
      <c r="F302" s="487"/>
      <c r="G302" s="487"/>
      <c r="H302" s="487"/>
      <c r="I302" s="487"/>
      <c r="J302" s="487"/>
      <c r="K302" s="487"/>
      <c r="L302" s="487"/>
      <c r="M302" s="487"/>
      <c r="N302" s="487"/>
    </row>
    <row r="303" spans="1:14">
      <c r="A303" s="6"/>
      <c r="B303" s="550"/>
      <c r="C303" s="346"/>
      <c r="D303" s="250"/>
      <c r="E303" s="487"/>
      <c r="F303" s="487"/>
      <c r="G303" s="487"/>
      <c r="H303" s="487"/>
      <c r="I303" s="487"/>
      <c r="J303" s="487"/>
      <c r="K303" s="487"/>
      <c r="L303" s="487"/>
      <c r="M303" s="487"/>
      <c r="N303" s="487"/>
    </row>
    <row r="304" spans="1:14">
      <c r="A304" s="6"/>
      <c r="B304" s="550"/>
      <c r="C304" s="345"/>
      <c r="D304" s="250"/>
      <c r="E304" s="487"/>
      <c r="F304" s="487"/>
      <c r="G304" s="487"/>
      <c r="H304" s="487"/>
      <c r="I304" s="487"/>
      <c r="J304" s="487"/>
      <c r="K304" s="487"/>
      <c r="L304" s="487"/>
      <c r="M304" s="487"/>
      <c r="N304" s="487"/>
    </row>
    <row r="305" spans="1:14">
      <c r="A305" s="6"/>
      <c r="B305" s="550"/>
      <c r="C305" s="346"/>
      <c r="D305" s="250"/>
      <c r="E305" s="487"/>
      <c r="F305" s="487"/>
      <c r="G305" s="487"/>
      <c r="H305" s="487"/>
      <c r="I305" s="487"/>
      <c r="J305" s="487"/>
      <c r="K305" s="487"/>
      <c r="L305" s="487"/>
      <c r="M305" s="487"/>
      <c r="N305" s="487"/>
    </row>
    <row r="306" spans="1:14">
      <c r="A306" s="6"/>
      <c r="B306" s="550"/>
      <c r="C306" s="346"/>
      <c r="D306" s="250"/>
      <c r="E306" s="487"/>
      <c r="F306" s="487"/>
      <c r="G306" s="487"/>
      <c r="H306" s="487"/>
      <c r="I306" s="487"/>
      <c r="J306" s="487"/>
      <c r="K306" s="487"/>
      <c r="L306" s="487"/>
      <c r="M306" s="487"/>
      <c r="N306" s="487"/>
    </row>
    <row r="307" spans="1:14">
      <c r="A307" s="6"/>
      <c r="B307" s="250"/>
      <c r="C307" s="171"/>
      <c r="D307" s="250"/>
      <c r="E307" s="491"/>
      <c r="F307" s="491"/>
      <c r="G307" s="491"/>
      <c r="H307" s="491"/>
      <c r="I307" s="491"/>
      <c r="J307" s="491"/>
      <c r="K307" s="491"/>
      <c r="L307" s="491"/>
      <c r="M307" s="491"/>
      <c r="N307" s="491"/>
    </row>
    <row r="308" spans="1:14">
      <c r="A308" s="6"/>
      <c r="B308" s="250"/>
      <c r="C308" s="171"/>
      <c r="D308" s="250"/>
      <c r="E308" s="491"/>
      <c r="F308" s="491"/>
      <c r="G308" s="491"/>
      <c r="H308" s="491"/>
      <c r="I308" s="491"/>
      <c r="J308" s="491"/>
      <c r="K308" s="491"/>
      <c r="L308" s="491"/>
      <c r="M308" s="491"/>
      <c r="N308" s="491"/>
    </row>
    <row r="309" spans="1:14" ht="15">
      <c r="A309" s="6"/>
      <c r="B309" s="10"/>
      <c r="C309" s="6"/>
      <c r="D309" s="10"/>
      <c r="E309" s="492"/>
      <c r="F309" s="492"/>
      <c r="G309" s="492"/>
      <c r="H309" s="492"/>
      <c r="I309" s="492"/>
      <c r="J309" s="492"/>
      <c r="K309" s="492"/>
      <c r="L309" s="492"/>
      <c r="M309" s="492"/>
      <c r="N309" s="492"/>
    </row>
    <row r="310" spans="1:14" ht="15">
      <c r="A310" s="6"/>
      <c r="B310" s="10"/>
      <c r="C310" s="10"/>
      <c r="D310" s="10"/>
      <c r="E310" s="492"/>
      <c r="F310" s="492"/>
      <c r="G310" s="492"/>
      <c r="H310" s="492"/>
      <c r="I310" s="492"/>
      <c r="J310" s="492"/>
      <c r="K310" s="492"/>
      <c r="L310" s="492"/>
      <c r="M310" s="492"/>
      <c r="N310" s="492"/>
    </row>
    <row r="311" spans="1:14">
      <c r="A311" s="6"/>
      <c r="B311" s="25"/>
      <c r="C311" s="3"/>
      <c r="D311" s="11"/>
      <c r="E311" s="493"/>
      <c r="F311" s="493"/>
      <c r="G311" s="493"/>
      <c r="H311" s="493"/>
      <c r="I311" s="493"/>
      <c r="J311" s="493"/>
      <c r="K311" s="493"/>
      <c r="L311" s="493"/>
      <c r="M311" s="493"/>
      <c r="N311" s="493"/>
    </row>
    <row r="312" spans="1:14" ht="15">
      <c r="A312" s="6"/>
      <c r="B312" s="249"/>
      <c r="C312" s="250"/>
      <c r="D312" s="250"/>
      <c r="E312" s="492"/>
      <c r="F312" s="492"/>
      <c r="G312" s="492"/>
      <c r="H312" s="492"/>
      <c r="I312" s="492"/>
      <c r="J312" s="492"/>
      <c r="K312" s="492"/>
      <c r="L312" s="492"/>
      <c r="M312" s="492"/>
      <c r="N312" s="492"/>
    </row>
    <row r="313" spans="1:14">
      <c r="A313" s="6"/>
      <c r="B313" s="22"/>
      <c r="C313" s="46"/>
      <c r="D313" s="44"/>
      <c r="E313" s="491"/>
      <c r="F313" s="491"/>
      <c r="G313" s="491"/>
      <c r="H313" s="491"/>
      <c r="I313" s="491"/>
      <c r="J313" s="491"/>
      <c r="K313" s="491"/>
      <c r="L313" s="491"/>
      <c r="M313" s="491"/>
      <c r="N313" s="491"/>
    </row>
    <row r="314" spans="1:14" ht="15">
      <c r="A314" s="6"/>
      <c r="B314" s="2"/>
      <c r="C314" s="46"/>
      <c r="D314" s="44"/>
      <c r="E314" s="492"/>
      <c r="F314" s="492"/>
      <c r="G314" s="492"/>
      <c r="H314" s="492"/>
      <c r="I314" s="492"/>
      <c r="J314" s="492"/>
      <c r="K314" s="492"/>
      <c r="L314" s="492"/>
      <c r="M314" s="492"/>
      <c r="N314" s="492"/>
    </row>
    <row r="315" spans="1:14" ht="15">
      <c r="A315" s="6"/>
      <c r="B315" s="48"/>
      <c r="C315" s="47"/>
      <c r="D315" s="47"/>
      <c r="E315" s="408"/>
      <c r="F315" s="408"/>
      <c r="G315" s="408"/>
      <c r="H315" s="408"/>
      <c r="I315" s="408"/>
      <c r="J315" s="408"/>
      <c r="K315" s="408"/>
      <c r="L315" s="408"/>
      <c r="M315" s="408"/>
      <c r="N315" s="408"/>
    </row>
    <row r="316" spans="1:14">
      <c r="A316" s="6"/>
      <c r="B316" s="551"/>
      <c r="C316" s="551"/>
      <c r="D316" s="6"/>
      <c r="E316" s="328"/>
      <c r="F316" s="328"/>
      <c r="G316" s="328"/>
      <c r="H316" s="328"/>
      <c r="I316" s="328"/>
      <c r="J316" s="328"/>
      <c r="K316" s="328"/>
      <c r="L316" s="328"/>
      <c r="M316" s="328"/>
      <c r="N316" s="328"/>
    </row>
    <row r="317" spans="1:14">
      <c r="A317" s="6"/>
      <c r="B317" s="551"/>
      <c r="C317" s="552"/>
      <c r="D317" s="6"/>
      <c r="E317" s="553"/>
      <c r="F317" s="553"/>
      <c r="G317" s="553"/>
      <c r="H317" s="553"/>
      <c r="I317" s="553"/>
      <c r="J317" s="553"/>
      <c r="K317" s="553"/>
      <c r="L317" s="553"/>
      <c r="M317" s="553"/>
      <c r="N317" s="553"/>
    </row>
    <row r="318" spans="1:14">
      <c r="A318" s="6"/>
      <c r="B318" s="551"/>
      <c r="C318" s="552"/>
      <c r="D318" s="6"/>
      <c r="E318" s="553"/>
      <c r="F318" s="553"/>
      <c r="G318" s="553"/>
      <c r="H318" s="553"/>
      <c r="I318" s="553"/>
      <c r="J318" s="553"/>
      <c r="K318" s="553"/>
      <c r="L318" s="553"/>
      <c r="M318" s="553"/>
      <c r="N318" s="553"/>
    </row>
    <row r="319" spans="1:14">
      <c r="A319" s="6"/>
      <c r="B319" s="6"/>
      <c r="C319" s="6"/>
      <c r="D319" s="6"/>
      <c r="E319" s="554"/>
      <c r="F319" s="554"/>
      <c r="G319" s="554"/>
      <c r="H319" s="554"/>
      <c r="I319" s="554"/>
      <c r="J319" s="554"/>
      <c r="K319" s="554"/>
      <c r="L319" s="554"/>
      <c r="M319" s="554"/>
      <c r="N319" s="554"/>
    </row>
    <row r="320" spans="1:14">
      <c r="A320" s="6"/>
      <c r="B320" s="6"/>
      <c r="C320" s="6"/>
      <c r="D320" s="6"/>
      <c r="E320" s="328"/>
      <c r="F320" s="328"/>
      <c r="G320" s="328"/>
      <c r="H320" s="328"/>
      <c r="I320" s="328"/>
      <c r="J320" s="328"/>
      <c r="K320" s="328"/>
      <c r="L320" s="328"/>
      <c r="M320" s="328"/>
      <c r="N320" s="328"/>
    </row>
    <row r="321" spans="1:14">
      <c r="A321" s="6"/>
      <c r="B321" s="517"/>
      <c r="C321" s="517"/>
      <c r="D321" s="517"/>
      <c r="E321" s="555"/>
      <c r="F321" s="555"/>
      <c r="G321" s="555"/>
      <c r="H321" s="555"/>
      <c r="I321" s="555"/>
      <c r="J321" s="555"/>
      <c r="K321" s="555"/>
      <c r="L321" s="555"/>
      <c r="M321" s="555"/>
      <c r="N321" s="555"/>
    </row>
    <row r="322" spans="1:14">
      <c r="A322" s="6"/>
      <c r="B322" s="517"/>
      <c r="C322" s="517"/>
      <c r="D322" s="517"/>
      <c r="E322" s="510"/>
      <c r="F322" s="510"/>
      <c r="G322" s="510"/>
      <c r="H322" s="510"/>
      <c r="I322" s="510"/>
      <c r="J322" s="510"/>
      <c r="K322" s="510"/>
      <c r="L322" s="510"/>
      <c r="M322" s="510"/>
      <c r="N322" s="510"/>
    </row>
    <row r="323" spans="1:14">
      <c r="A323" s="6"/>
      <c r="B323" s="517"/>
      <c r="C323" s="517"/>
      <c r="D323" s="517"/>
      <c r="E323" s="510"/>
      <c r="F323" s="510"/>
      <c r="G323" s="510"/>
      <c r="H323" s="510"/>
      <c r="I323" s="510"/>
      <c r="J323" s="510"/>
      <c r="K323" s="510"/>
      <c r="L323" s="510"/>
      <c r="M323" s="510"/>
      <c r="N323" s="510"/>
    </row>
    <row r="324" spans="1:14">
      <c r="A324" s="6"/>
      <c r="B324" s="511"/>
      <c r="C324" s="512"/>
      <c r="D324" s="512"/>
      <c r="E324" s="513"/>
      <c r="F324" s="513"/>
      <c r="G324" s="513"/>
      <c r="H324" s="513"/>
      <c r="I324" s="513"/>
      <c r="J324" s="513"/>
      <c r="K324" s="513"/>
      <c r="L324" s="513"/>
      <c r="M324" s="513"/>
      <c r="N324" s="513"/>
    </row>
    <row r="325" spans="1:14">
      <c r="A325" s="6"/>
      <c r="B325" s="511"/>
      <c r="C325" s="512"/>
      <c r="D325" s="512"/>
      <c r="E325" s="513"/>
      <c r="F325" s="513"/>
      <c r="G325" s="513"/>
      <c r="H325" s="513"/>
      <c r="I325" s="513"/>
      <c r="J325" s="513"/>
      <c r="K325" s="513"/>
      <c r="L325" s="513"/>
      <c r="M325" s="513"/>
      <c r="N325" s="513"/>
    </row>
    <row r="326" spans="1:14">
      <c r="A326" s="6"/>
      <c r="B326" s="511"/>
      <c r="C326" s="511"/>
      <c r="D326" s="512"/>
      <c r="E326" s="513"/>
      <c r="F326" s="513"/>
      <c r="G326" s="513"/>
      <c r="H326" s="513"/>
      <c r="I326" s="513"/>
      <c r="J326" s="513"/>
      <c r="K326" s="513"/>
      <c r="L326" s="513"/>
      <c r="M326" s="513"/>
      <c r="N326" s="513"/>
    </row>
    <row r="327" spans="1:14">
      <c r="A327" s="6"/>
      <c r="B327" s="555"/>
      <c r="C327" s="514"/>
      <c r="D327" s="515"/>
      <c r="E327" s="516"/>
      <c r="F327" s="516"/>
      <c r="G327" s="516"/>
      <c r="H327" s="516"/>
      <c r="I327" s="516"/>
      <c r="J327" s="516"/>
      <c r="K327" s="516"/>
      <c r="L327" s="516"/>
      <c r="M327" s="516"/>
      <c r="N327" s="516"/>
    </row>
    <row r="328" spans="1:14">
      <c r="A328" s="6"/>
      <c r="B328" s="555"/>
      <c r="C328" s="514"/>
      <c r="D328" s="515"/>
      <c r="E328" s="516"/>
      <c r="F328" s="516"/>
      <c r="G328" s="516"/>
      <c r="H328" s="516"/>
      <c r="I328" s="516"/>
      <c r="J328" s="516"/>
      <c r="K328" s="516"/>
      <c r="L328" s="516"/>
      <c r="M328" s="516"/>
      <c r="N328" s="516"/>
    </row>
    <row r="329" spans="1:14">
      <c r="A329" s="6"/>
      <c r="B329" s="555"/>
      <c r="C329" s="511"/>
      <c r="D329" s="515"/>
      <c r="E329" s="516"/>
      <c r="F329" s="516"/>
      <c r="G329" s="516"/>
      <c r="H329" s="516"/>
      <c r="I329" s="516"/>
      <c r="J329" s="516"/>
      <c r="K329" s="516"/>
      <c r="L329" s="516"/>
      <c r="M329" s="516"/>
      <c r="N329" s="516"/>
    </row>
    <row r="330" spans="1:14">
      <c r="A330" s="6"/>
      <c r="B330" s="555"/>
      <c r="C330" s="514"/>
      <c r="D330" s="515"/>
      <c r="E330" s="516"/>
      <c r="F330" s="516"/>
      <c r="G330" s="516"/>
      <c r="H330" s="516"/>
      <c r="I330" s="516"/>
      <c r="J330" s="516"/>
      <c r="K330" s="516"/>
      <c r="L330" s="516"/>
      <c r="M330" s="516"/>
      <c r="N330" s="516"/>
    </row>
    <row r="331" spans="1:14">
      <c r="A331" s="6"/>
      <c r="B331" s="555"/>
      <c r="C331" s="514"/>
      <c r="D331" s="515"/>
      <c r="E331" s="516"/>
      <c r="F331" s="516"/>
      <c r="G331" s="516"/>
      <c r="H331" s="516"/>
      <c r="I331" s="516"/>
      <c r="J331" s="516"/>
      <c r="K331" s="516"/>
      <c r="L331" s="516"/>
      <c r="M331" s="516"/>
      <c r="N331" s="516"/>
    </row>
    <row r="332" spans="1:14">
      <c r="A332" s="6"/>
      <c r="B332" s="515"/>
      <c r="C332" s="517"/>
      <c r="D332" s="515"/>
      <c r="E332" s="516"/>
      <c r="F332" s="516"/>
      <c r="G332" s="516"/>
      <c r="H332" s="516"/>
      <c r="I332" s="516"/>
      <c r="J332" s="516"/>
      <c r="K332" s="516"/>
      <c r="L332" s="516"/>
      <c r="M332" s="516"/>
      <c r="N332" s="516"/>
    </row>
    <row r="333" spans="1:14">
      <c r="A333" s="6"/>
      <c r="B333" s="515"/>
      <c r="C333" s="517"/>
      <c r="D333" s="515"/>
      <c r="E333" s="516"/>
      <c r="F333" s="516"/>
      <c r="G333" s="516"/>
      <c r="H333" s="516"/>
      <c r="I333" s="516"/>
      <c r="J333" s="516"/>
      <c r="K333" s="516"/>
      <c r="L333" s="516"/>
      <c r="M333" s="516"/>
      <c r="N333" s="516"/>
    </row>
    <row r="334" spans="1:14" ht="15">
      <c r="A334" s="6"/>
      <c r="B334" s="515"/>
      <c r="C334" s="517"/>
      <c r="D334" s="515"/>
      <c r="E334" s="518"/>
      <c r="F334" s="518"/>
      <c r="G334" s="518"/>
      <c r="H334" s="518"/>
      <c r="I334" s="518"/>
      <c r="J334" s="518"/>
      <c r="K334" s="518"/>
      <c r="L334" s="518"/>
      <c r="M334" s="518"/>
      <c r="N334" s="518"/>
    </row>
    <row r="335" spans="1:14" ht="15">
      <c r="A335" s="6"/>
      <c r="B335" s="515"/>
      <c r="C335" s="515"/>
      <c r="D335" s="515"/>
      <c r="E335" s="518"/>
      <c r="F335" s="518"/>
      <c r="G335" s="518"/>
      <c r="H335" s="518"/>
      <c r="I335" s="518"/>
      <c r="J335" s="518"/>
      <c r="K335" s="518"/>
      <c r="L335" s="518"/>
      <c r="M335" s="518"/>
      <c r="N335" s="518"/>
    </row>
    <row r="336" spans="1:14">
      <c r="A336" s="6"/>
      <c r="B336" s="519"/>
      <c r="C336" s="520"/>
      <c r="D336" s="521"/>
      <c r="E336" s="522"/>
      <c r="F336" s="522"/>
      <c r="G336" s="522"/>
      <c r="H336" s="522"/>
      <c r="I336" s="522"/>
      <c r="J336" s="522"/>
      <c r="K336" s="522"/>
      <c r="L336" s="522"/>
      <c r="M336" s="522"/>
      <c r="N336" s="522"/>
    </row>
    <row r="337" spans="1:14" ht="15">
      <c r="A337" s="6"/>
      <c r="B337" s="523"/>
      <c r="C337" s="515"/>
      <c r="D337" s="515"/>
      <c r="E337" s="518"/>
      <c r="F337" s="518"/>
      <c r="G337" s="518"/>
      <c r="H337" s="518"/>
      <c r="I337" s="518"/>
      <c r="J337" s="518"/>
      <c r="K337" s="518"/>
      <c r="L337" s="518"/>
      <c r="M337" s="518"/>
      <c r="N337" s="518"/>
    </row>
    <row r="338" spans="1:14">
      <c r="A338" s="6"/>
      <c r="B338" s="524"/>
      <c r="C338" s="525"/>
      <c r="D338" s="515"/>
      <c r="E338" s="526"/>
      <c r="F338" s="526"/>
      <c r="G338" s="526"/>
      <c r="H338" s="526"/>
      <c r="I338" s="526"/>
      <c r="J338" s="526"/>
      <c r="K338" s="526"/>
      <c r="L338" s="526"/>
      <c r="M338" s="526"/>
      <c r="N338" s="526"/>
    </row>
    <row r="339" spans="1:14" ht="15">
      <c r="A339" s="6"/>
      <c r="B339" s="523"/>
      <c r="C339" s="525"/>
      <c r="D339" s="515"/>
      <c r="E339" s="518"/>
      <c r="F339" s="518"/>
      <c r="G339" s="518"/>
      <c r="H339" s="518"/>
      <c r="I339" s="518"/>
      <c r="J339" s="518"/>
      <c r="K339" s="518"/>
      <c r="L339" s="518"/>
      <c r="M339" s="518"/>
      <c r="N339" s="518"/>
    </row>
    <row r="340" spans="1:14" ht="15">
      <c r="A340" s="6"/>
      <c r="B340" s="519"/>
      <c r="C340" s="512"/>
      <c r="D340" s="512"/>
      <c r="E340" s="527"/>
      <c r="F340" s="527"/>
      <c r="G340" s="527"/>
      <c r="H340" s="527"/>
      <c r="I340" s="527"/>
      <c r="J340" s="527"/>
      <c r="K340" s="527"/>
      <c r="L340" s="527"/>
      <c r="M340" s="527"/>
      <c r="N340" s="527"/>
    </row>
    <row r="341" spans="1:14">
      <c r="A341" s="6"/>
      <c r="B341" s="687"/>
      <c r="C341" s="687"/>
      <c r="D341" s="687"/>
      <c r="E341" s="528"/>
      <c r="F341" s="528"/>
      <c r="G341" s="528"/>
      <c r="H341" s="528"/>
      <c r="I341" s="528"/>
      <c r="J341" s="528"/>
      <c r="K341" s="528"/>
      <c r="L341" s="528"/>
      <c r="M341" s="528"/>
      <c r="N341" s="528"/>
    </row>
    <row r="342" spans="1:14">
      <c r="A342" s="6"/>
      <c r="B342" s="517"/>
      <c r="C342" s="517"/>
      <c r="D342" s="517"/>
      <c r="E342" s="555"/>
      <c r="F342" s="555"/>
      <c r="G342" s="555"/>
      <c r="H342" s="555"/>
      <c r="I342" s="555"/>
      <c r="J342" s="555"/>
      <c r="K342" s="555"/>
      <c r="L342" s="555"/>
      <c r="M342" s="555"/>
      <c r="N342" s="555"/>
    </row>
    <row r="343" spans="1:14">
      <c r="A343" s="6"/>
      <c r="B343" s="556"/>
      <c r="C343" s="556"/>
      <c r="D343" s="556"/>
      <c r="E343" s="529"/>
      <c r="F343" s="529"/>
      <c r="G343" s="529"/>
      <c r="H343" s="529"/>
      <c r="I343" s="529"/>
      <c r="J343" s="529"/>
      <c r="K343" s="529"/>
      <c r="L343" s="529"/>
      <c r="M343" s="529"/>
      <c r="N343" s="529"/>
    </row>
    <row r="344" spans="1:14">
      <c r="A344" s="6"/>
      <c r="B344" s="556"/>
      <c r="C344" s="557"/>
      <c r="D344" s="556"/>
      <c r="E344" s="558"/>
      <c r="F344" s="558"/>
      <c r="G344" s="558"/>
      <c r="H344" s="558"/>
      <c r="I344" s="558"/>
      <c r="J344" s="558"/>
      <c r="K344" s="558"/>
      <c r="L344" s="558"/>
      <c r="M344" s="558"/>
      <c r="N344" s="558"/>
    </row>
    <row r="345" spans="1:14">
      <c r="A345" s="6"/>
      <c r="B345" s="556"/>
      <c r="C345" s="557"/>
      <c r="D345" s="556"/>
      <c r="E345" s="558"/>
      <c r="F345" s="558"/>
      <c r="G345" s="558"/>
      <c r="H345" s="558"/>
      <c r="I345" s="558"/>
      <c r="J345" s="558"/>
      <c r="K345" s="558"/>
      <c r="L345" s="558"/>
      <c r="M345" s="558"/>
      <c r="N345" s="558"/>
    </row>
    <row r="346" spans="1:14">
      <c r="A346" s="6"/>
      <c r="B346" s="556"/>
      <c r="C346" s="557"/>
      <c r="D346" s="556"/>
      <c r="E346" s="558"/>
      <c r="F346" s="558"/>
      <c r="G346" s="558"/>
      <c r="H346" s="558"/>
      <c r="I346" s="558"/>
      <c r="J346" s="558"/>
      <c r="K346" s="558"/>
      <c r="L346" s="558"/>
      <c r="M346" s="558"/>
      <c r="N346" s="558"/>
    </row>
    <row r="347" spans="1:14">
      <c r="A347" s="6"/>
      <c r="B347" s="517"/>
      <c r="C347" s="517"/>
      <c r="D347" s="517"/>
      <c r="E347" s="555"/>
      <c r="F347" s="555"/>
      <c r="G347" s="555"/>
      <c r="H347" s="555"/>
      <c r="I347" s="555"/>
      <c r="J347" s="555"/>
      <c r="K347" s="555"/>
      <c r="L347" s="555"/>
      <c r="M347" s="555"/>
      <c r="N347" s="555"/>
    </row>
    <row r="348" spans="1:14">
      <c r="A348" s="6"/>
      <c r="B348" s="559"/>
      <c r="C348" s="560"/>
      <c r="D348" s="559"/>
      <c r="E348" s="560"/>
      <c r="F348" s="560"/>
      <c r="G348" s="560"/>
      <c r="H348" s="560"/>
      <c r="I348" s="560"/>
      <c r="J348" s="560"/>
      <c r="K348" s="560"/>
      <c r="L348" s="560"/>
      <c r="M348" s="560"/>
      <c r="N348" s="560"/>
    </row>
    <row r="349" spans="1:14">
      <c r="A349" s="6"/>
      <c r="B349" s="559"/>
      <c r="C349" s="560"/>
      <c r="D349" s="559"/>
      <c r="E349" s="510"/>
      <c r="F349" s="510"/>
      <c r="G349" s="510"/>
      <c r="H349" s="510"/>
      <c r="I349" s="510"/>
      <c r="J349" s="510"/>
      <c r="K349" s="510"/>
      <c r="L349" s="510"/>
      <c r="M349" s="510"/>
      <c r="N349" s="510"/>
    </row>
    <row r="350" spans="1:14">
      <c r="A350" s="6"/>
      <c r="B350" s="559"/>
      <c r="C350" s="560"/>
      <c r="D350" s="559"/>
      <c r="E350" s="510"/>
      <c r="F350" s="510"/>
      <c r="G350" s="510"/>
      <c r="H350" s="510"/>
      <c r="I350" s="510"/>
      <c r="J350" s="510"/>
      <c r="K350" s="510"/>
      <c r="L350" s="510"/>
      <c r="M350" s="510"/>
      <c r="N350" s="510"/>
    </row>
    <row r="351" spans="1:14">
      <c r="A351" s="6"/>
      <c r="B351" s="559"/>
      <c r="C351" s="560"/>
      <c r="D351" s="559"/>
      <c r="E351" s="560"/>
      <c r="F351" s="560"/>
      <c r="G351" s="560"/>
      <c r="H351" s="560"/>
      <c r="I351" s="560"/>
      <c r="J351" s="560"/>
      <c r="K351" s="560"/>
      <c r="L351" s="560"/>
      <c r="M351" s="560"/>
      <c r="N351" s="560"/>
    </row>
    <row r="352" spans="1:14">
      <c r="A352" s="6"/>
      <c r="B352" s="511"/>
      <c r="C352" s="560"/>
      <c r="D352" s="559"/>
      <c r="E352" s="560"/>
      <c r="F352" s="560"/>
      <c r="G352" s="560"/>
      <c r="H352" s="560"/>
      <c r="I352" s="560"/>
      <c r="J352" s="560"/>
      <c r="K352" s="560"/>
      <c r="L352" s="560"/>
      <c r="M352" s="560"/>
      <c r="N352" s="560"/>
    </row>
    <row r="353" spans="1:14">
      <c r="A353" s="6"/>
      <c r="B353" s="511"/>
      <c r="C353" s="511"/>
      <c r="D353" s="512"/>
      <c r="E353" s="560"/>
      <c r="F353" s="560"/>
      <c r="G353" s="560"/>
      <c r="H353" s="560"/>
      <c r="I353" s="560"/>
      <c r="J353" s="560"/>
      <c r="K353" s="560"/>
      <c r="L353" s="560"/>
      <c r="M353" s="560"/>
      <c r="N353" s="560"/>
    </row>
    <row r="354" spans="1:14">
      <c r="A354" s="6"/>
      <c r="B354" s="523"/>
      <c r="C354" s="514"/>
      <c r="D354" s="515"/>
      <c r="E354" s="530"/>
      <c r="F354" s="530"/>
      <c r="G354" s="530"/>
      <c r="H354" s="530"/>
      <c r="I354" s="530"/>
      <c r="J354" s="530"/>
      <c r="K354" s="530"/>
      <c r="L354" s="530"/>
      <c r="M354" s="530"/>
      <c r="N354" s="530"/>
    </row>
    <row r="355" spans="1:14">
      <c r="A355" s="6"/>
      <c r="B355" s="523"/>
      <c r="C355" s="514"/>
      <c r="D355" s="515"/>
      <c r="E355" s="530"/>
      <c r="F355" s="530"/>
      <c r="G355" s="530"/>
      <c r="H355" s="530"/>
      <c r="I355" s="530"/>
      <c r="J355" s="530"/>
      <c r="K355" s="530"/>
      <c r="L355" s="530"/>
      <c r="M355" s="530"/>
      <c r="N355" s="530"/>
    </row>
    <row r="356" spans="1:14">
      <c r="A356" s="6"/>
      <c r="B356" s="523"/>
      <c r="C356" s="511"/>
      <c r="D356" s="515"/>
      <c r="E356" s="530"/>
      <c r="F356" s="530"/>
      <c r="G356" s="530"/>
      <c r="H356" s="530"/>
      <c r="I356" s="530"/>
      <c r="J356" s="530"/>
      <c r="K356" s="530"/>
      <c r="L356" s="530"/>
      <c r="M356" s="530"/>
      <c r="N356" s="530"/>
    </row>
    <row r="357" spans="1:14">
      <c r="A357" s="6"/>
      <c r="B357" s="523"/>
      <c r="C357" s="514"/>
      <c r="D357" s="515"/>
      <c r="E357" s="530"/>
      <c r="F357" s="530"/>
      <c r="G357" s="530"/>
      <c r="H357" s="530"/>
      <c r="I357" s="530"/>
      <c r="J357" s="530"/>
      <c r="K357" s="530"/>
      <c r="L357" s="530"/>
      <c r="M357" s="530"/>
      <c r="N357" s="530"/>
    </row>
    <row r="358" spans="1:14">
      <c r="A358" s="6"/>
      <c r="B358" s="523"/>
      <c r="C358" s="514"/>
      <c r="D358" s="515"/>
      <c r="E358" s="530"/>
      <c r="F358" s="530"/>
      <c r="G358" s="530"/>
      <c r="H358" s="530"/>
      <c r="I358" s="530"/>
      <c r="J358" s="530"/>
      <c r="K358" s="530"/>
      <c r="L358" s="530"/>
      <c r="M358" s="530"/>
      <c r="N358" s="530"/>
    </row>
    <row r="359" spans="1:14">
      <c r="A359" s="6"/>
      <c r="B359" s="515"/>
      <c r="C359" s="517"/>
      <c r="D359" s="515"/>
      <c r="E359" s="530"/>
      <c r="F359" s="530"/>
      <c r="G359" s="530"/>
      <c r="H359" s="530"/>
      <c r="I359" s="530"/>
      <c r="J359" s="530"/>
      <c r="K359" s="530"/>
      <c r="L359" s="530"/>
      <c r="M359" s="530"/>
      <c r="N359" s="530"/>
    </row>
    <row r="360" spans="1:14">
      <c r="A360" s="6"/>
      <c r="B360" s="515"/>
      <c r="C360" s="517"/>
      <c r="D360" s="515"/>
      <c r="E360" s="530"/>
      <c r="F360" s="530"/>
      <c r="G360" s="530"/>
      <c r="H360" s="530"/>
      <c r="I360" s="530"/>
      <c r="J360" s="530"/>
      <c r="K360" s="530"/>
      <c r="L360" s="530"/>
      <c r="M360" s="530"/>
      <c r="N360" s="530"/>
    </row>
    <row r="361" spans="1:14" ht="15">
      <c r="A361" s="6"/>
      <c r="B361" s="515"/>
      <c r="C361" s="517"/>
      <c r="D361" s="515"/>
      <c r="E361" s="531"/>
      <c r="F361" s="531"/>
      <c r="G361" s="531"/>
      <c r="H361" s="531"/>
      <c r="I361" s="531"/>
      <c r="J361" s="531"/>
      <c r="K361" s="531"/>
      <c r="L361" s="531"/>
      <c r="M361" s="531"/>
      <c r="N361" s="531"/>
    </row>
    <row r="362" spans="1:14" ht="15">
      <c r="A362" s="6"/>
      <c r="B362" s="515"/>
      <c r="C362" s="515"/>
      <c r="D362" s="515"/>
      <c r="E362" s="531"/>
      <c r="F362" s="531"/>
      <c r="G362" s="531"/>
      <c r="H362" s="531"/>
      <c r="I362" s="531"/>
      <c r="J362" s="531"/>
      <c r="K362" s="531"/>
      <c r="L362" s="531"/>
      <c r="M362" s="531"/>
      <c r="N362" s="531"/>
    </row>
    <row r="363" spans="1:14">
      <c r="A363" s="6"/>
      <c r="B363" s="519"/>
      <c r="C363" s="520"/>
      <c r="D363" s="521"/>
      <c r="E363" s="532"/>
      <c r="F363" s="532"/>
      <c r="G363" s="532"/>
      <c r="H363" s="532"/>
      <c r="I363" s="532"/>
      <c r="J363" s="532"/>
      <c r="K363" s="532"/>
      <c r="L363" s="532"/>
      <c r="M363" s="532"/>
      <c r="N363" s="532"/>
    </row>
    <row r="364" spans="1:14" ht="15">
      <c r="A364" s="6"/>
      <c r="B364" s="523"/>
      <c r="C364" s="515"/>
      <c r="D364" s="515"/>
      <c r="E364" s="531"/>
      <c r="F364" s="531"/>
      <c r="G364" s="531"/>
      <c r="H364" s="531"/>
      <c r="I364" s="531"/>
      <c r="J364" s="531"/>
      <c r="K364" s="531"/>
      <c r="L364" s="531"/>
      <c r="M364" s="531"/>
      <c r="N364" s="531"/>
    </row>
    <row r="365" spans="1:14">
      <c r="A365" s="6"/>
      <c r="B365" s="524"/>
      <c r="C365" s="525"/>
      <c r="D365" s="515"/>
      <c r="E365" s="530"/>
      <c r="F365" s="530"/>
      <c r="G365" s="530"/>
      <c r="H365" s="530"/>
      <c r="I365" s="530"/>
      <c r="J365" s="530"/>
      <c r="K365" s="530"/>
      <c r="L365" s="530"/>
      <c r="M365" s="530"/>
      <c r="N365" s="530"/>
    </row>
    <row r="366" spans="1:14" ht="15">
      <c r="A366" s="6"/>
      <c r="B366" s="523"/>
      <c r="C366" s="525"/>
      <c r="D366" s="515"/>
      <c r="E366" s="531"/>
      <c r="F366" s="531"/>
      <c r="G366" s="531"/>
      <c r="H366" s="531"/>
      <c r="I366" s="531"/>
      <c r="J366" s="531"/>
      <c r="K366" s="531"/>
      <c r="L366" s="531"/>
      <c r="M366" s="531"/>
      <c r="N366" s="531"/>
    </row>
    <row r="367" spans="1:14" ht="15">
      <c r="A367" s="6"/>
      <c r="B367" s="519"/>
      <c r="C367" s="525"/>
      <c r="D367" s="512"/>
      <c r="E367" s="533"/>
      <c r="F367" s="533"/>
      <c r="G367" s="533"/>
      <c r="H367" s="533"/>
      <c r="I367" s="533"/>
      <c r="J367" s="533"/>
      <c r="K367" s="533"/>
      <c r="L367" s="533"/>
      <c r="M367" s="533"/>
      <c r="N367" s="533"/>
    </row>
    <row r="368" spans="1:14">
      <c r="A368" s="6"/>
      <c r="B368" s="6"/>
      <c r="C368" s="6"/>
      <c r="D368" s="6"/>
      <c r="E368" s="328"/>
      <c r="F368" s="328"/>
      <c r="G368" s="328"/>
      <c r="H368" s="328"/>
      <c r="I368" s="328"/>
      <c r="J368" s="328"/>
      <c r="K368" s="328"/>
      <c r="L368" s="328"/>
      <c r="M368" s="328"/>
      <c r="N368" s="328"/>
    </row>
    <row r="369" spans="1:14">
      <c r="A369" s="6"/>
      <c r="B369" s="6"/>
      <c r="C369" s="6"/>
      <c r="D369" s="6"/>
      <c r="E369" s="328"/>
      <c r="F369" s="328"/>
      <c r="G369" s="328"/>
      <c r="H369" s="328"/>
      <c r="I369" s="328"/>
      <c r="J369" s="328"/>
      <c r="K369" s="328"/>
      <c r="L369" s="328"/>
      <c r="M369" s="328"/>
      <c r="N369" s="328"/>
    </row>
    <row r="370" spans="1:14">
      <c r="A370" s="6"/>
      <c r="B370" s="6"/>
      <c r="C370" s="6"/>
      <c r="D370" s="6"/>
      <c r="E370" s="561"/>
      <c r="F370" s="561"/>
      <c r="G370" s="561"/>
      <c r="H370" s="561"/>
      <c r="I370" s="561"/>
      <c r="J370" s="561"/>
      <c r="K370" s="561"/>
      <c r="L370" s="561"/>
      <c r="M370" s="561"/>
      <c r="N370" s="561"/>
    </row>
    <row r="371" spans="1:14">
      <c r="A371" s="6"/>
      <c r="B371" s="6"/>
      <c r="C371" s="6"/>
      <c r="D371" s="6"/>
      <c r="E371" s="561"/>
      <c r="F371" s="561"/>
      <c r="G371" s="561"/>
      <c r="H371" s="561"/>
      <c r="I371" s="561"/>
      <c r="J371" s="561"/>
      <c r="K371" s="561"/>
      <c r="L371" s="561"/>
      <c r="M371" s="561"/>
      <c r="N371" s="561"/>
    </row>
    <row r="372" spans="1:14">
      <c r="A372" s="6"/>
      <c r="B372" s="6"/>
      <c r="C372" s="6"/>
      <c r="D372" s="6"/>
      <c r="E372" s="561"/>
      <c r="F372" s="561"/>
      <c r="G372" s="561"/>
      <c r="H372" s="561"/>
      <c r="I372" s="561"/>
      <c r="J372" s="561"/>
      <c r="K372" s="561"/>
      <c r="L372" s="561"/>
      <c r="M372" s="561"/>
      <c r="N372" s="561"/>
    </row>
    <row r="373" spans="1:14">
      <c r="A373" s="6"/>
      <c r="B373" s="6"/>
      <c r="C373" s="6"/>
      <c r="D373" s="6"/>
      <c r="E373" s="561"/>
      <c r="F373" s="561"/>
      <c r="G373" s="561"/>
      <c r="H373" s="561"/>
      <c r="I373" s="561"/>
      <c r="J373" s="561"/>
      <c r="K373" s="561"/>
      <c r="L373" s="561"/>
      <c r="M373" s="561"/>
      <c r="N373" s="561"/>
    </row>
    <row r="374" spans="1:14">
      <c r="A374" s="6"/>
      <c r="B374" s="6"/>
      <c r="C374" s="6"/>
      <c r="D374" s="6"/>
      <c r="E374" s="561"/>
      <c r="F374" s="561"/>
      <c r="G374" s="561"/>
      <c r="H374" s="561"/>
      <c r="I374" s="561"/>
      <c r="J374" s="561"/>
      <c r="K374" s="561"/>
      <c r="L374" s="561"/>
      <c r="M374" s="561"/>
      <c r="N374" s="561"/>
    </row>
    <row r="375" spans="1:14">
      <c r="A375" s="6"/>
      <c r="B375" s="6"/>
      <c r="C375" s="6"/>
      <c r="D375" s="6"/>
      <c r="E375" s="561"/>
      <c r="F375" s="561"/>
      <c r="G375" s="561"/>
      <c r="H375" s="561"/>
      <c r="I375" s="561"/>
      <c r="J375" s="561"/>
      <c r="K375" s="561"/>
      <c r="L375" s="561"/>
      <c r="M375" s="561"/>
      <c r="N375" s="561"/>
    </row>
    <row r="376" spans="1:14">
      <c r="A376" s="6"/>
      <c r="B376" s="6"/>
      <c r="C376" s="6"/>
      <c r="D376" s="6"/>
      <c r="E376" s="561"/>
      <c r="F376" s="561"/>
      <c r="G376" s="561"/>
      <c r="H376" s="561"/>
      <c r="I376" s="561"/>
      <c r="J376" s="561"/>
      <c r="K376" s="561"/>
      <c r="L376" s="561"/>
      <c r="M376" s="561"/>
      <c r="N376" s="561"/>
    </row>
    <row r="377" spans="1:14">
      <c r="A377" s="6"/>
      <c r="B377" s="6"/>
      <c r="C377" s="6"/>
      <c r="D377" s="6"/>
      <c r="E377" s="561"/>
      <c r="F377" s="561"/>
      <c r="G377" s="561"/>
      <c r="H377" s="561"/>
      <c r="I377" s="561"/>
      <c r="J377" s="561"/>
      <c r="K377" s="561"/>
      <c r="L377" s="561"/>
      <c r="M377" s="561"/>
      <c r="N377" s="561"/>
    </row>
    <row r="378" spans="1:14">
      <c r="A378" s="6"/>
      <c r="B378" s="6"/>
      <c r="C378" s="6"/>
      <c r="D378" s="6"/>
      <c r="E378" s="561"/>
      <c r="F378" s="561"/>
      <c r="G378" s="561"/>
      <c r="H378" s="561"/>
      <c r="I378" s="561"/>
      <c r="J378" s="561"/>
      <c r="K378" s="561"/>
      <c r="L378" s="561"/>
      <c r="M378" s="561"/>
      <c r="N378" s="561"/>
    </row>
    <row r="379" spans="1:14">
      <c r="A379" s="6"/>
      <c r="B379" s="6"/>
      <c r="C379" s="6"/>
      <c r="D379" s="6"/>
      <c r="E379" s="561"/>
      <c r="F379" s="561"/>
      <c r="G379" s="561"/>
      <c r="H379" s="561"/>
      <c r="I379" s="561"/>
      <c r="J379" s="561"/>
      <c r="K379" s="561"/>
      <c r="L379" s="561"/>
      <c r="M379" s="561"/>
      <c r="N379" s="561"/>
    </row>
    <row r="380" spans="1:14">
      <c r="A380" s="6"/>
      <c r="B380" s="6"/>
      <c r="C380" s="6"/>
      <c r="D380" s="6"/>
      <c r="E380" s="561"/>
      <c r="F380" s="561"/>
      <c r="G380" s="561"/>
      <c r="H380" s="561"/>
      <c r="I380" s="561"/>
      <c r="J380" s="561"/>
      <c r="K380" s="561"/>
      <c r="L380" s="561"/>
      <c r="M380" s="561"/>
      <c r="N380" s="561"/>
    </row>
    <row r="381" spans="1:14">
      <c r="A381" s="6"/>
      <c r="B381" s="6"/>
      <c r="C381" s="6"/>
      <c r="D381" s="6"/>
      <c r="E381" s="561"/>
      <c r="F381" s="561"/>
      <c r="G381" s="561"/>
      <c r="H381" s="561"/>
      <c r="I381" s="561"/>
      <c r="J381" s="561"/>
      <c r="K381" s="561"/>
      <c r="L381" s="561"/>
      <c r="M381" s="561"/>
      <c r="N381" s="561"/>
    </row>
    <row r="382" spans="1:14">
      <c r="A382" s="6"/>
      <c r="B382" s="6"/>
      <c r="C382" s="6"/>
      <c r="D382" s="6"/>
      <c r="E382" s="561"/>
      <c r="F382" s="561"/>
      <c r="G382" s="561"/>
      <c r="H382" s="561"/>
      <c r="I382" s="561"/>
      <c r="J382" s="561"/>
      <c r="K382" s="561"/>
      <c r="L382" s="561"/>
      <c r="M382" s="561"/>
      <c r="N382" s="561"/>
    </row>
    <row r="383" spans="1:14">
      <c r="A383" s="6"/>
      <c r="B383" s="6"/>
      <c r="C383" s="6"/>
      <c r="D383" s="6"/>
      <c r="E383" s="561"/>
      <c r="F383" s="561"/>
      <c r="G383" s="561"/>
      <c r="H383" s="561"/>
      <c r="I383" s="561"/>
      <c r="J383" s="561"/>
      <c r="K383" s="561"/>
      <c r="L383" s="561"/>
      <c r="M383" s="561"/>
      <c r="N383" s="561"/>
    </row>
    <row r="384" spans="1:14">
      <c r="A384" s="6"/>
      <c r="B384" s="6"/>
      <c r="C384" s="6"/>
      <c r="D384" s="6"/>
      <c r="E384" s="561"/>
      <c r="F384" s="561"/>
      <c r="G384" s="561"/>
      <c r="H384" s="561"/>
      <c r="I384" s="561"/>
      <c r="J384" s="561"/>
      <c r="K384" s="561"/>
      <c r="L384" s="561"/>
      <c r="M384" s="561"/>
      <c r="N384" s="561"/>
    </row>
    <row r="385" spans="1:14">
      <c r="A385" s="6"/>
      <c r="B385" s="6"/>
      <c r="C385" s="6"/>
      <c r="D385" s="6"/>
      <c r="E385" s="561"/>
      <c r="F385" s="561"/>
      <c r="G385" s="561"/>
      <c r="H385" s="561"/>
      <c r="I385" s="561"/>
      <c r="J385" s="561"/>
      <c r="K385" s="561"/>
      <c r="L385" s="561"/>
      <c r="M385" s="561"/>
      <c r="N385" s="561"/>
    </row>
    <row r="386" spans="1:14">
      <c r="A386" s="6"/>
      <c r="B386" s="6"/>
      <c r="C386" s="6"/>
      <c r="D386" s="6"/>
      <c r="E386" s="561"/>
      <c r="F386" s="561"/>
      <c r="G386" s="561"/>
      <c r="H386" s="561"/>
      <c r="I386" s="561"/>
      <c r="J386" s="561"/>
      <c r="K386" s="561"/>
      <c r="L386" s="561"/>
      <c r="M386" s="561"/>
      <c r="N386" s="561"/>
    </row>
    <row r="387" spans="1:14">
      <c r="A387" s="6"/>
      <c r="B387" s="6"/>
      <c r="C387" s="6"/>
      <c r="D387" s="6"/>
      <c r="E387" s="561"/>
      <c r="F387" s="561"/>
      <c r="G387" s="561"/>
      <c r="H387" s="561"/>
      <c r="I387" s="561"/>
      <c r="J387" s="561"/>
      <c r="K387" s="561"/>
      <c r="L387" s="561"/>
      <c r="M387" s="561"/>
      <c r="N387" s="561"/>
    </row>
    <row r="388" spans="1:14">
      <c r="A388" s="6"/>
      <c r="B388" s="6"/>
      <c r="C388" s="6"/>
      <c r="D388" s="6"/>
      <c r="E388" s="561"/>
      <c r="F388" s="561"/>
      <c r="G388" s="561"/>
      <c r="H388" s="561"/>
      <c r="I388" s="561"/>
      <c r="J388" s="561"/>
      <c r="K388" s="561"/>
      <c r="L388" s="561"/>
      <c r="M388" s="561"/>
      <c r="N388" s="561"/>
    </row>
    <row r="389" spans="1:14">
      <c r="A389" s="6"/>
      <c r="B389" s="6"/>
      <c r="C389" s="6"/>
      <c r="D389" s="6"/>
      <c r="E389" s="561"/>
      <c r="F389" s="561"/>
      <c r="G389" s="561"/>
      <c r="H389" s="561"/>
      <c r="I389" s="561"/>
      <c r="J389" s="561"/>
      <c r="K389" s="561"/>
      <c r="L389" s="561"/>
      <c r="M389" s="561"/>
      <c r="N389" s="561"/>
    </row>
    <row r="390" spans="1:14">
      <c r="A390" s="6"/>
      <c r="B390" s="6"/>
      <c r="C390" s="6"/>
      <c r="D390" s="6"/>
      <c r="E390" s="561"/>
      <c r="F390" s="561"/>
      <c r="G390" s="561"/>
      <c r="H390" s="561"/>
      <c r="I390" s="561"/>
      <c r="J390" s="561"/>
      <c r="K390" s="561"/>
      <c r="L390" s="561"/>
      <c r="M390" s="561"/>
      <c r="N390" s="561"/>
    </row>
    <row r="391" spans="1:14">
      <c r="A391" s="6"/>
      <c r="B391" s="6"/>
      <c r="C391" s="6"/>
      <c r="D391" s="6"/>
      <c r="E391" s="561"/>
      <c r="F391" s="561"/>
      <c r="G391" s="561"/>
      <c r="H391" s="561"/>
      <c r="I391" s="561"/>
      <c r="J391" s="561"/>
      <c r="K391" s="561"/>
      <c r="L391" s="561"/>
      <c r="M391" s="561"/>
      <c r="N391" s="561"/>
    </row>
    <row r="392" spans="1:14">
      <c r="A392" s="6"/>
      <c r="B392" s="6"/>
      <c r="C392" s="6"/>
      <c r="D392" s="6"/>
      <c r="E392" s="561"/>
      <c r="F392" s="561"/>
      <c r="G392" s="561"/>
      <c r="H392" s="561"/>
      <c r="I392" s="561"/>
      <c r="J392" s="561"/>
      <c r="K392" s="561"/>
      <c r="L392" s="561"/>
      <c r="M392" s="561"/>
      <c r="N392" s="561"/>
    </row>
    <row r="393" spans="1:14">
      <c r="A393" s="6"/>
      <c r="B393" s="6"/>
      <c r="C393" s="6"/>
      <c r="D393" s="6"/>
      <c r="E393" s="561"/>
      <c r="F393" s="561"/>
      <c r="G393" s="561"/>
      <c r="H393" s="561"/>
      <c r="I393" s="561"/>
      <c r="J393" s="561"/>
      <c r="K393" s="561"/>
      <c r="L393" s="561"/>
      <c r="M393" s="561"/>
      <c r="N393" s="561"/>
    </row>
    <row r="394" spans="1:14">
      <c r="A394" s="6"/>
      <c r="B394" s="6"/>
      <c r="C394" s="6"/>
      <c r="D394" s="6"/>
      <c r="E394" s="561"/>
      <c r="F394" s="561"/>
      <c r="G394" s="561"/>
      <c r="H394" s="561"/>
      <c r="I394" s="561"/>
      <c r="J394" s="561"/>
      <c r="K394" s="561"/>
      <c r="L394" s="561"/>
      <c r="M394" s="561"/>
      <c r="N394" s="561"/>
    </row>
    <row r="395" spans="1:14">
      <c r="A395" s="6"/>
      <c r="B395" s="6"/>
      <c r="C395" s="6"/>
      <c r="D395" s="6"/>
      <c r="E395" s="561"/>
      <c r="F395" s="561"/>
      <c r="G395" s="561"/>
      <c r="H395" s="561"/>
      <c r="I395" s="561"/>
      <c r="J395" s="561"/>
      <c r="K395" s="561"/>
      <c r="L395" s="561"/>
      <c r="M395" s="561"/>
      <c r="N395" s="561"/>
    </row>
    <row r="396" spans="1:14">
      <c r="A396" s="6"/>
      <c r="B396" s="6"/>
      <c r="C396" s="6"/>
      <c r="D396" s="6"/>
      <c r="E396" s="561"/>
      <c r="F396" s="561"/>
      <c r="G396" s="561"/>
      <c r="H396" s="561"/>
      <c r="I396" s="561"/>
      <c r="J396" s="561"/>
      <c r="K396" s="561"/>
      <c r="L396" s="561"/>
      <c r="M396" s="561"/>
      <c r="N396" s="561"/>
    </row>
    <row r="397" spans="1:14">
      <c r="A397" s="6"/>
      <c r="B397" s="6"/>
      <c r="C397" s="6"/>
      <c r="D397" s="6"/>
      <c r="E397" s="561"/>
      <c r="F397" s="561"/>
      <c r="G397" s="561"/>
      <c r="H397" s="561"/>
      <c r="I397" s="561"/>
      <c r="J397" s="561"/>
      <c r="K397" s="561"/>
      <c r="L397" s="561"/>
      <c r="M397" s="561"/>
      <c r="N397" s="561"/>
    </row>
    <row r="398" spans="1:14">
      <c r="A398" s="6"/>
      <c r="B398" s="6"/>
      <c r="C398" s="6"/>
      <c r="D398" s="6"/>
      <c r="E398" s="561"/>
      <c r="F398" s="561"/>
      <c r="G398" s="561"/>
      <c r="H398" s="561"/>
      <c r="I398" s="561"/>
      <c r="J398" s="561"/>
      <c r="K398" s="561"/>
      <c r="L398" s="561"/>
      <c r="M398" s="561"/>
      <c r="N398" s="561"/>
    </row>
    <row r="399" spans="1:14">
      <c r="A399" s="6"/>
      <c r="B399" s="6"/>
      <c r="C399" s="6"/>
      <c r="D399" s="6"/>
      <c r="E399" s="561"/>
      <c r="F399" s="561"/>
      <c r="G399" s="561"/>
      <c r="H399" s="561"/>
      <c r="I399" s="561"/>
      <c r="J399" s="561"/>
      <c r="K399" s="561"/>
      <c r="L399" s="561"/>
      <c r="M399" s="561"/>
      <c r="N399" s="561"/>
    </row>
    <row r="400" spans="1:14">
      <c r="A400" s="6"/>
      <c r="B400" s="6"/>
      <c r="C400" s="6"/>
      <c r="D400" s="6"/>
      <c r="E400" s="561"/>
      <c r="F400" s="561"/>
      <c r="G400" s="561"/>
      <c r="H400" s="561"/>
      <c r="I400" s="561"/>
      <c r="J400" s="561"/>
      <c r="K400" s="561"/>
      <c r="L400" s="561"/>
      <c r="M400" s="561"/>
      <c r="N400" s="561"/>
    </row>
    <row r="401" spans="1:14">
      <c r="A401" s="6"/>
      <c r="B401" s="6"/>
      <c r="C401" s="6"/>
      <c r="D401" s="6"/>
      <c r="E401" s="561"/>
      <c r="F401" s="561"/>
      <c r="G401" s="561"/>
      <c r="H401" s="561"/>
      <c r="I401" s="561"/>
      <c r="J401" s="561"/>
      <c r="K401" s="561"/>
      <c r="L401" s="561"/>
      <c r="M401" s="561"/>
      <c r="N401" s="561"/>
    </row>
    <row r="402" spans="1:14">
      <c r="A402" s="6"/>
      <c r="B402" s="6"/>
      <c r="C402" s="6"/>
      <c r="D402" s="6"/>
      <c r="E402" s="561"/>
      <c r="F402" s="561"/>
      <c r="G402" s="561"/>
      <c r="H402" s="561"/>
      <c r="I402" s="561"/>
      <c r="J402" s="561"/>
      <c r="K402" s="561"/>
      <c r="L402" s="561"/>
      <c r="M402" s="561"/>
      <c r="N402" s="561"/>
    </row>
    <row r="403" spans="1:14">
      <c r="A403" s="6"/>
      <c r="B403" s="6"/>
      <c r="C403" s="6"/>
      <c r="D403" s="6"/>
      <c r="E403" s="561"/>
      <c r="F403" s="561"/>
      <c r="G403" s="561"/>
      <c r="H403" s="561"/>
      <c r="I403" s="561"/>
      <c r="J403" s="561"/>
      <c r="K403" s="561"/>
      <c r="L403" s="561"/>
      <c r="M403" s="561"/>
      <c r="N403" s="561"/>
    </row>
    <row r="404" spans="1:14">
      <c r="A404" s="6"/>
      <c r="B404" s="6"/>
      <c r="C404" s="6"/>
      <c r="D404" s="6"/>
      <c r="E404" s="561"/>
      <c r="F404" s="561"/>
      <c r="G404" s="561"/>
      <c r="H404" s="561"/>
      <c r="I404" s="561"/>
      <c r="J404" s="561"/>
      <c r="K404" s="561"/>
      <c r="L404" s="561"/>
      <c r="M404" s="561"/>
      <c r="N404" s="561"/>
    </row>
    <row r="405" spans="1:14">
      <c r="A405" s="6"/>
      <c r="B405" s="6"/>
      <c r="C405" s="6"/>
      <c r="D405" s="6"/>
      <c r="E405" s="561"/>
      <c r="F405" s="561"/>
      <c r="G405" s="561"/>
      <c r="H405" s="561"/>
      <c r="I405" s="561"/>
      <c r="J405" s="561"/>
      <c r="K405" s="561"/>
      <c r="L405" s="561"/>
      <c r="M405" s="561"/>
      <c r="N405" s="561"/>
    </row>
    <row r="406" spans="1:14">
      <c r="A406" s="6"/>
      <c r="B406" s="6"/>
      <c r="C406" s="6"/>
      <c r="D406" s="6"/>
      <c r="E406" s="561"/>
      <c r="F406" s="561"/>
      <c r="G406" s="561"/>
      <c r="H406" s="561"/>
      <c r="I406" s="561"/>
      <c r="J406" s="561"/>
      <c r="K406" s="561"/>
      <c r="L406" s="561"/>
      <c r="M406" s="561"/>
      <c r="N406" s="561"/>
    </row>
    <row r="407" spans="1:14">
      <c r="A407" s="6"/>
      <c r="B407" s="6"/>
      <c r="C407" s="6"/>
      <c r="D407" s="6"/>
      <c r="E407" s="561"/>
      <c r="F407" s="561"/>
      <c r="G407" s="561"/>
      <c r="H407" s="561"/>
      <c r="I407" s="561"/>
      <c r="J407" s="561"/>
      <c r="K407" s="561"/>
      <c r="L407" s="561"/>
      <c r="M407" s="561"/>
      <c r="N407" s="561"/>
    </row>
    <row r="408" spans="1:14">
      <c r="A408" s="6"/>
      <c r="B408" s="6"/>
      <c r="C408" s="6"/>
      <c r="D408" s="6"/>
      <c r="E408" s="561"/>
      <c r="F408" s="561"/>
      <c r="G408" s="561"/>
      <c r="H408" s="561"/>
      <c r="I408" s="561"/>
      <c r="J408" s="561"/>
      <c r="K408" s="561"/>
      <c r="L408" s="561"/>
      <c r="M408" s="561"/>
      <c r="N408" s="561"/>
    </row>
    <row r="409" spans="1:14">
      <c r="A409" s="6"/>
      <c r="B409" s="6"/>
      <c r="C409" s="6"/>
      <c r="D409" s="6"/>
      <c r="E409" s="561"/>
      <c r="F409" s="561"/>
      <c r="G409" s="561"/>
      <c r="H409" s="561"/>
      <c r="I409" s="561"/>
      <c r="J409" s="561"/>
      <c r="K409" s="561"/>
      <c r="L409" s="561"/>
      <c r="M409" s="561"/>
      <c r="N409" s="561"/>
    </row>
    <row r="410" spans="1:14">
      <c r="A410" s="6"/>
      <c r="B410" s="6"/>
      <c r="C410" s="6"/>
      <c r="D410" s="6"/>
      <c r="E410" s="561"/>
      <c r="F410" s="561"/>
      <c r="G410" s="561"/>
      <c r="H410" s="561"/>
      <c r="I410" s="561"/>
      <c r="J410" s="561"/>
      <c r="K410" s="561"/>
      <c r="L410" s="561"/>
      <c r="M410" s="561"/>
      <c r="N410" s="561"/>
    </row>
    <row r="411" spans="1:14">
      <c r="A411" s="6"/>
      <c r="B411" s="6"/>
      <c r="C411" s="6"/>
      <c r="D411" s="6"/>
      <c r="E411" s="561"/>
      <c r="F411" s="561"/>
      <c r="G411" s="561"/>
      <c r="H411" s="561"/>
      <c r="I411" s="561"/>
      <c r="J411" s="561"/>
      <c r="K411" s="561"/>
      <c r="L411" s="561"/>
      <c r="M411" s="561"/>
      <c r="N411" s="561"/>
    </row>
    <row r="412" spans="1:14">
      <c r="A412" s="6"/>
      <c r="B412" s="6"/>
      <c r="C412" s="6"/>
      <c r="D412" s="6"/>
      <c r="E412" s="561"/>
      <c r="F412" s="561"/>
      <c r="G412" s="561"/>
      <c r="H412" s="561"/>
      <c r="I412" s="561"/>
      <c r="J412" s="561"/>
      <c r="K412" s="561"/>
      <c r="L412" s="561"/>
      <c r="M412" s="561"/>
      <c r="N412" s="561"/>
    </row>
    <row r="413" spans="1:14">
      <c r="A413" s="6"/>
      <c r="B413" s="6"/>
      <c r="C413" s="6"/>
      <c r="D413" s="6"/>
      <c r="E413" s="561"/>
      <c r="F413" s="561"/>
      <c r="G413" s="561"/>
      <c r="H413" s="561"/>
      <c r="I413" s="561"/>
      <c r="J413" s="561"/>
      <c r="K413" s="561"/>
      <c r="L413" s="561"/>
      <c r="M413" s="561"/>
      <c r="N413" s="561"/>
    </row>
    <row r="414" spans="1:14">
      <c r="A414" s="6"/>
      <c r="B414" s="6"/>
      <c r="C414" s="6"/>
      <c r="D414" s="6"/>
      <c r="E414" s="561"/>
      <c r="F414" s="561"/>
      <c r="G414" s="561"/>
      <c r="H414" s="561"/>
      <c r="I414" s="561"/>
      <c r="J414" s="561"/>
      <c r="K414" s="561"/>
      <c r="L414" s="561"/>
      <c r="M414" s="561"/>
      <c r="N414" s="561"/>
    </row>
    <row r="415" spans="1:14">
      <c r="A415" s="6"/>
      <c r="B415" s="6"/>
      <c r="C415" s="6"/>
      <c r="D415" s="6"/>
      <c r="E415" s="561"/>
      <c r="F415" s="561"/>
      <c r="G415" s="561"/>
      <c r="H415" s="561"/>
      <c r="I415" s="561"/>
      <c r="J415" s="561"/>
      <c r="K415" s="561"/>
      <c r="L415" s="561"/>
      <c r="M415" s="561"/>
      <c r="N415" s="561"/>
    </row>
    <row r="416" spans="1:14">
      <c r="A416" s="6"/>
      <c r="B416" s="6"/>
      <c r="C416" s="6"/>
      <c r="D416" s="6"/>
      <c r="E416" s="561"/>
      <c r="F416" s="561"/>
      <c r="G416" s="561"/>
      <c r="H416" s="561"/>
      <c r="I416" s="561"/>
      <c r="J416" s="561"/>
      <c r="K416" s="561"/>
      <c r="L416" s="561"/>
      <c r="M416" s="561"/>
      <c r="N416" s="561"/>
    </row>
    <row r="417" spans="1:14">
      <c r="A417" s="6"/>
      <c r="B417" s="6"/>
      <c r="C417" s="6"/>
      <c r="D417" s="6"/>
      <c r="E417" s="561"/>
      <c r="F417" s="561"/>
      <c r="G417" s="561"/>
      <c r="H417" s="561"/>
      <c r="I417" s="561"/>
      <c r="J417" s="561"/>
      <c r="K417" s="561"/>
      <c r="L417" s="561"/>
      <c r="M417" s="561"/>
      <c r="N417" s="561"/>
    </row>
    <row r="418" spans="1:14">
      <c r="A418" s="6"/>
      <c r="B418" s="6"/>
      <c r="C418" s="6"/>
      <c r="D418" s="6"/>
      <c r="E418" s="561"/>
      <c r="F418" s="561"/>
      <c r="G418" s="561"/>
      <c r="H418" s="561"/>
      <c r="I418" s="561"/>
      <c r="J418" s="561"/>
      <c r="K418" s="561"/>
      <c r="L418" s="561"/>
      <c r="M418" s="562"/>
      <c r="N418" s="561"/>
    </row>
    <row r="419" spans="1:14">
      <c r="A419" s="6"/>
      <c r="B419" s="6"/>
      <c r="C419" s="6"/>
      <c r="D419" s="6"/>
      <c r="E419" s="561"/>
      <c r="F419" s="561"/>
      <c r="G419" s="561"/>
      <c r="H419" s="561"/>
      <c r="I419" s="561"/>
      <c r="J419" s="561"/>
      <c r="K419" s="561"/>
      <c r="L419" s="561"/>
      <c r="M419" s="562"/>
      <c r="N419" s="561"/>
    </row>
    <row r="420" spans="1:14">
      <c r="A420" s="6"/>
      <c r="B420" s="6"/>
      <c r="C420" s="6"/>
      <c r="D420" s="6"/>
      <c r="E420" s="561"/>
      <c r="F420" s="561"/>
      <c r="G420" s="561"/>
      <c r="H420" s="561"/>
      <c r="I420" s="561"/>
      <c r="J420" s="561"/>
      <c r="K420" s="561"/>
      <c r="L420" s="561"/>
      <c r="M420" s="561"/>
      <c r="N420" s="561"/>
    </row>
    <row r="421" spans="1:14">
      <c r="A421" s="6"/>
      <c r="B421" s="6"/>
      <c r="C421" s="6"/>
      <c r="D421" s="6"/>
      <c r="E421" s="561"/>
      <c r="F421" s="561"/>
      <c r="G421" s="561"/>
      <c r="H421" s="561"/>
      <c r="I421" s="561"/>
      <c r="J421" s="561"/>
      <c r="K421" s="561"/>
      <c r="L421" s="561"/>
      <c r="M421" s="561"/>
      <c r="N421" s="561"/>
    </row>
    <row r="422" spans="1:14">
      <c r="A422" s="6"/>
      <c r="B422" s="6"/>
      <c r="C422" s="6"/>
      <c r="D422" s="6"/>
      <c r="E422" s="561"/>
      <c r="F422" s="561"/>
      <c r="G422" s="561"/>
      <c r="H422" s="561"/>
      <c r="I422" s="561"/>
      <c r="J422" s="561"/>
      <c r="K422" s="561"/>
      <c r="L422" s="561"/>
      <c r="M422" s="561"/>
      <c r="N422" s="561"/>
    </row>
    <row r="423" spans="1:14">
      <c r="A423" s="6"/>
      <c r="B423" s="6"/>
      <c r="C423" s="6"/>
      <c r="D423" s="6"/>
      <c r="E423" s="561"/>
      <c r="F423" s="561"/>
      <c r="G423" s="561"/>
      <c r="H423" s="561"/>
      <c r="I423" s="561"/>
      <c r="J423" s="561"/>
      <c r="K423" s="561"/>
      <c r="L423" s="561"/>
      <c r="M423" s="561"/>
      <c r="N423" s="561"/>
    </row>
    <row r="424" spans="1:14">
      <c r="A424" s="6"/>
      <c r="B424" s="6"/>
      <c r="C424" s="6"/>
      <c r="D424" s="6"/>
      <c r="E424" s="561"/>
      <c r="F424" s="561"/>
      <c r="G424" s="561"/>
      <c r="H424" s="561"/>
      <c r="I424" s="561"/>
      <c r="J424" s="561"/>
      <c r="K424" s="561"/>
      <c r="L424" s="561"/>
      <c r="M424" s="561"/>
      <c r="N424" s="561"/>
    </row>
    <row r="425" spans="1:14">
      <c r="A425" s="6"/>
      <c r="B425" s="6"/>
      <c r="C425" s="6"/>
      <c r="D425" s="6"/>
      <c r="E425" s="561"/>
      <c r="F425" s="561"/>
      <c r="G425" s="561"/>
      <c r="H425" s="561"/>
      <c r="I425" s="561"/>
      <c r="J425" s="561"/>
      <c r="K425" s="561"/>
      <c r="L425" s="561"/>
      <c r="M425" s="561"/>
      <c r="N425" s="561"/>
    </row>
    <row r="426" spans="1:14">
      <c r="A426" s="6"/>
      <c r="B426" s="6"/>
      <c r="C426" s="6"/>
      <c r="D426" s="6"/>
      <c r="E426" s="561"/>
      <c r="F426" s="561"/>
      <c r="G426" s="561"/>
      <c r="H426" s="561"/>
      <c r="I426" s="561"/>
      <c r="J426" s="561"/>
      <c r="K426" s="561"/>
      <c r="L426" s="561"/>
      <c r="M426" s="561"/>
      <c r="N426" s="561"/>
    </row>
    <row r="427" spans="1:14">
      <c r="A427" s="6"/>
      <c r="B427" s="6"/>
      <c r="C427" s="6"/>
      <c r="D427" s="6"/>
      <c r="E427" s="561"/>
      <c r="F427" s="561"/>
      <c r="G427" s="561"/>
      <c r="H427" s="561"/>
      <c r="I427" s="561"/>
      <c r="J427" s="561"/>
      <c r="K427" s="561"/>
      <c r="L427" s="561"/>
      <c r="M427" s="561"/>
      <c r="N427" s="561"/>
    </row>
    <row r="428" spans="1:14">
      <c r="A428" s="6"/>
      <c r="B428" s="6"/>
      <c r="C428" s="6"/>
      <c r="D428" s="6"/>
      <c r="E428" s="561"/>
      <c r="F428" s="561"/>
      <c r="G428" s="561"/>
      <c r="H428" s="561"/>
      <c r="I428" s="561"/>
      <c r="J428" s="561"/>
      <c r="K428" s="561"/>
      <c r="L428" s="561"/>
      <c r="M428" s="561"/>
      <c r="N428" s="561"/>
    </row>
    <row r="429" spans="1:14">
      <c r="A429" s="6"/>
      <c r="B429" s="6"/>
      <c r="C429" s="6"/>
      <c r="D429" s="6"/>
      <c r="E429" s="561"/>
      <c r="F429" s="561"/>
      <c r="G429" s="561"/>
      <c r="H429" s="561"/>
      <c r="I429" s="561"/>
      <c r="J429" s="561"/>
      <c r="K429" s="561"/>
      <c r="L429" s="561"/>
      <c r="M429" s="561"/>
      <c r="N429" s="561"/>
    </row>
    <row r="430" spans="1:14">
      <c r="A430" s="6"/>
      <c r="B430" s="6"/>
      <c r="C430" s="6"/>
      <c r="D430" s="6"/>
      <c r="E430" s="561"/>
      <c r="F430" s="561"/>
      <c r="G430" s="561"/>
      <c r="H430" s="561"/>
      <c r="I430" s="561"/>
      <c r="J430" s="561"/>
      <c r="K430" s="561"/>
      <c r="L430" s="561"/>
      <c r="M430" s="561"/>
      <c r="N430" s="561"/>
    </row>
    <row r="431" spans="1:14">
      <c r="A431" s="6"/>
      <c r="B431" s="6"/>
      <c r="C431" s="6"/>
      <c r="D431" s="6"/>
      <c r="E431" s="561"/>
      <c r="F431" s="561"/>
      <c r="G431" s="561"/>
      <c r="H431" s="561"/>
      <c r="I431" s="561"/>
      <c r="J431" s="561"/>
      <c r="K431" s="561"/>
      <c r="L431" s="561"/>
      <c r="M431" s="561"/>
      <c r="N431" s="561"/>
    </row>
    <row r="432" spans="1:14">
      <c r="A432" s="6"/>
      <c r="B432" s="6"/>
      <c r="C432" s="6"/>
      <c r="D432" s="6"/>
      <c r="E432" s="561"/>
      <c r="F432" s="561"/>
      <c r="G432" s="561"/>
      <c r="H432" s="561"/>
      <c r="I432" s="561"/>
      <c r="J432" s="561"/>
      <c r="K432" s="561"/>
      <c r="L432" s="561"/>
      <c r="M432" s="561"/>
      <c r="N432" s="561"/>
    </row>
    <row r="433" spans="1:14">
      <c r="A433" s="6"/>
      <c r="B433" s="6"/>
      <c r="C433" s="6"/>
      <c r="D433" s="6"/>
      <c r="E433" s="561"/>
      <c r="F433" s="561"/>
      <c r="G433" s="561"/>
      <c r="H433" s="561"/>
      <c r="I433" s="561"/>
      <c r="J433" s="561"/>
      <c r="K433" s="561"/>
      <c r="L433" s="561"/>
      <c r="M433" s="561"/>
      <c r="N433" s="561"/>
    </row>
    <row r="434" spans="1:14">
      <c r="A434" s="6"/>
      <c r="B434" s="6"/>
      <c r="C434" s="6"/>
      <c r="D434" s="6"/>
      <c r="E434" s="561"/>
      <c r="F434" s="561"/>
      <c r="G434" s="561"/>
      <c r="H434" s="561"/>
      <c r="I434" s="561"/>
      <c r="J434" s="561"/>
      <c r="K434" s="561"/>
      <c r="L434" s="561"/>
      <c r="M434" s="561"/>
      <c r="N434" s="561"/>
    </row>
    <row r="435" spans="1:14">
      <c r="A435" s="6"/>
      <c r="B435" s="6"/>
      <c r="C435" s="6"/>
      <c r="D435" s="6"/>
      <c r="E435" s="561"/>
      <c r="F435" s="561"/>
      <c r="G435" s="561"/>
      <c r="H435" s="561"/>
      <c r="I435" s="561"/>
      <c r="J435" s="561"/>
      <c r="K435" s="561"/>
      <c r="L435" s="561"/>
      <c r="M435" s="561"/>
      <c r="N435" s="561"/>
    </row>
    <row r="436" spans="1:14">
      <c r="A436" s="6"/>
      <c r="B436" s="6"/>
      <c r="C436" s="6"/>
      <c r="D436" s="6"/>
      <c r="E436" s="561"/>
      <c r="F436" s="561"/>
      <c r="G436" s="561"/>
      <c r="H436" s="561"/>
      <c r="I436" s="561"/>
      <c r="J436" s="561"/>
      <c r="K436" s="561"/>
      <c r="L436" s="561"/>
      <c r="M436" s="561"/>
      <c r="N436" s="561"/>
    </row>
    <row r="437" spans="1:14">
      <c r="A437" s="6"/>
      <c r="B437" s="6"/>
      <c r="C437" s="6"/>
      <c r="D437" s="6"/>
      <c r="E437" s="561"/>
      <c r="F437" s="561"/>
      <c r="G437" s="561"/>
      <c r="H437" s="561"/>
      <c r="I437" s="561"/>
      <c r="J437" s="561"/>
      <c r="K437" s="561"/>
      <c r="L437" s="561"/>
      <c r="M437" s="561"/>
      <c r="N437" s="561"/>
    </row>
    <row r="438" spans="1:14">
      <c r="A438" s="6"/>
      <c r="B438" s="6"/>
      <c r="C438" s="6"/>
      <c r="D438" s="6"/>
      <c r="E438" s="561"/>
      <c r="F438" s="561"/>
      <c r="G438" s="561"/>
      <c r="H438" s="561"/>
      <c r="I438" s="561"/>
      <c r="J438" s="561"/>
      <c r="K438" s="561"/>
      <c r="L438" s="561"/>
      <c r="M438" s="561"/>
      <c r="N438" s="561"/>
    </row>
    <row r="439" spans="1:14">
      <c r="A439" s="6"/>
      <c r="B439" s="6"/>
      <c r="C439" s="6"/>
      <c r="D439" s="6"/>
      <c r="E439" s="561"/>
      <c r="F439" s="561"/>
      <c r="G439" s="561"/>
      <c r="H439" s="561"/>
      <c r="I439" s="561"/>
      <c r="J439" s="561"/>
      <c r="K439" s="561"/>
      <c r="L439" s="561"/>
      <c r="M439" s="561"/>
      <c r="N439" s="561"/>
    </row>
    <row r="440" spans="1:14">
      <c r="A440" s="6"/>
      <c r="B440" s="6"/>
      <c r="C440" s="6"/>
      <c r="D440" s="6"/>
      <c r="E440" s="561"/>
      <c r="F440" s="561"/>
      <c r="G440" s="561"/>
      <c r="H440" s="561"/>
      <c r="I440" s="561"/>
      <c r="J440" s="561"/>
      <c r="K440" s="561"/>
      <c r="L440" s="561"/>
      <c r="M440" s="561"/>
      <c r="N440" s="561"/>
    </row>
    <row r="441" spans="1:14">
      <c r="A441" s="6"/>
      <c r="B441" s="6"/>
      <c r="C441" s="6"/>
      <c r="D441" s="6"/>
      <c r="E441" s="561"/>
      <c r="F441" s="561"/>
      <c r="G441" s="561"/>
      <c r="H441" s="561"/>
      <c r="I441" s="561"/>
      <c r="J441" s="561"/>
      <c r="K441" s="561"/>
      <c r="L441" s="561"/>
      <c r="M441" s="561"/>
      <c r="N441" s="561"/>
    </row>
    <row r="442" spans="1:14">
      <c r="A442" s="6"/>
      <c r="B442" s="6"/>
      <c r="C442" s="6"/>
      <c r="D442" s="6"/>
      <c r="E442" s="561"/>
      <c r="F442" s="561"/>
      <c r="G442" s="561"/>
      <c r="H442" s="561"/>
      <c r="I442" s="561"/>
      <c r="J442" s="561"/>
      <c r="K442" s="561"/>
      <c r="L442" s="561"/>
      <c r="M442" s="561"/>
      <c r="N442" s="561"/>
    </row>
    <row r="443" spans="1:14">
      <c r="A443" s="6"/>
      <c r="B443" s="6"/>
      <c r="C443" s="6"/>
      <c r="D443" s="6"/>
      <c r="E443" s="561"/>
      <c r="F443" s="561"/>
      <c r="G443" s="561"/>
      <c r="H443" s="561"/>
      <c r="I443" s="561"/>
      <c r="J443" s="561"/>
      <c r="K443" s="561"/>
      <c r="L443" s="561"/>
      <c r="M443" s="561"/>
      <c r="N443" s="561"/>
    </row>
    <row r="444" spans="1:14">
      <c r="A444" s="6"/>
      <c r="B444" s="6"/>
      <c r="C444" s="6"/>
      <c r="D444" s="6"/>
      <c r="E444" s="561"/>
      <c r="F444" s="561"/>
      <c r="G444" s="561"/>
      <c r="H444" s="561"/>
      <c r="I444" s="561"/>
      <c r="J444" s="561"/>
      <c r="K444" s="561"/>
      <c r="L444" s="561"/>
      <c r="M444" s="561"/>
      <c r="N444" s="561"/>
    </row>
    <row r="445" spans="1:14">
      <c r="A445" s="6"/>
      <c r="B445" s="6"/>
      <c r="C445" s="6"/>
      <c r="D445" s="6"/>
      <c r="E445" s="561"/>
      <c r="F445" s="561"/>
      <c r="G445" s="561"/>
      <c r="H445" s="561"/>
      <c r="I445" s="561"/>
      <c r="J445" s="561"/>
      <c r="K445" s="561"/>
      <c r="L445" s="561"/>
      <c r="M445" s="561"/>
      <c r="N445" s="561"/>
    </row>
    <row r="446" spans="1:14">
      <c r="A446" s="6"/>
      <c r="B446" s="6"/>
      <c r="C446" s="6"/>
      <c r="D446" s="6"/>
      <c r="E446" s="561"/>
      <c r="F446" s="561"/>
      <c r="G446" s="561"/>
      <c r="H446" s="561"/>
      <c r="I446" s="561"/>
      <c r="J446" s="561"/>
      <c r="K446" s="561"/>
      <c r="L446" s="561"/>
      <c r="M446" s="561"/>
      <c r="N446" s="561"/>
    </row>
    <row r="447" spans="1:14">
      <c r="A447" s="6"/>
      <c r="B447" s="6"/>
      <c r="C447" s="6"/>
      <c r="D447" s="6"/>
      <c r="E447" s="561"/>
      <c r="F447" s="561"/>
      <c r="G447" s="561"/>
      <c r="H447" s="561"/>
      <c r="I447" s="561"/>
      <c r="J447" s="561"/>
      <c r="K447" s="561"/>
      <c r="L447" s="561"/>
      <c r="M447" s="561"/>
      <c r="N447" s="561"/>
    </row>
    <row r="448" spans="1:14">
      <c r="A448" s="6"/>
      <c r="B448" s="6"/>
      <c r="C448" s="6"/>
      <c r="D448" s="6"/>
      <c r="E448" s="561"/>
      <c r="F448" s="561"/>
      <c r="G448" s="561"/>
      <c r="H448" s="561"/>
      <c r="I448" s="561"/>
      <c r="J448" s="561"/>
      <c r="K448" s="561"/>
      <c r="L448" s="561"/>
      <c r="M448" s="561"/>
      <c r="N448" s="561"/>
    </row>
    <row r="449" spans="1:14">
      <c r="A449" s="6"/>
      <c r="B449" s="6"/>
      <c r="C449" s="6"/>
      <c r="D449" s="6"/>
      <c r="E449" s="561"/>
      <c r="F449" s="561"/>
      <c r="G449" s="561"/>
      <c r="H449" s="561"/>
      <c r="I449" s="561"/>
      <c r="J449" s="561"/>
      <c r="K449" s="561"/>
      <c r="L449" s="561"/>
      <c r="M449" s="561"/>
      <c r="N449" s="561"/>
    </row>
    <row r="450" spans="1:14">
      <c r="A450" s="6"/>
      <c r="B450" s="6"/>
      <c r="C450" s="6"/>
      <c r="D450" s="6"/>
      <c r="E450" s="561"/>
      <c r="F450" s="561"/>
      <c r="G450" s="561"/>
      <c r="H450" s="561"/>
      <c r="I450" s="561"/>
      <c r="J450" s="561"/>
      <c r="K450" s="561"/>
      <c r="L450" s="561"/>
      <c r="M450" s="561"/>
      <c r="N450" s="561"/>
    </row>
    <row r="451" spans="1:14">
      <c r="A451" s="6"/>
      <c r="B451" s="6"/>
      <c r="C451" s="6"/>
      <c r="D451" s="6"/>
      <c r="E451" s="561"/>
      <c r="F451" s="561"/>
      <c r="G451" s="561"/>
      <c r="H451" s="561"/>
      <c r="I451" s="561"/>
      <c r="J451" s="561"/>
      <c r="K451" s="561"/>
      <c r="L451" s="561"/>
      <c r="M451" s="561"/>
      <c r="N451" s="561"/>
    </row>
    <row r="452" spans="1:14">
      <c r="A452" s="6"/>
      <c r="B452" s="6"/>
      <c r="C452" s="6"/>
      <c r="D452" s="6"/>
      <c r="E452" s="561"/>
      <c r="F452" s="561"/>
      <c r="G452" s="561"/>
      <c r="H452" s="561"/>
      <c r="I452" s="561"/>
      <c r="J452" s="561"/>
      <c r="K452" s="561"/>
      <c r="L452" s="561"/>
      <c r="M452" s="561"/>
      <c r="N452" s="561"/>
    </row>
    <row r="453" spans="1:14">
      <c r="A453" s="6"/>
      <c r="B453" s="6"/>
      <c r="C453" s="6"/>
      <c r="D453" s="6"/>
      <c r="E453" s="561"/>
      <c r="F453" s="561"/>
      <c r="G453" s="561"/>
      <c r="H453" s="561"/>
      <c r="I453" s="561"/>
      <c r="J453" s="561"/>
      <c r="K453" s="561"/>
      <c r="L453" s="561"/>
      <c r="M453" s="561"/>
      <c r="N453" s="561"/>
    </row>
    <row r="454" spans="1:14">
      <c r="A454" s="6"/>
      <c r="B454" s="6"/>
      <c r="C454" s="6"/>
      <c r="D454" s="6"/>
      <c r="E454" s="561"/>
      <c r="F454" s="561"/>
      <c r="G454" s="561"/>
      <c r="H454" s="561"/>
      <c r="I454" s="561"/>
      <c r="J454" s="561"/>
      <c r="K454" s="561"/>
      <c r="L454" s="561"/>
      <c r="M454" s="561"/>
      <c r="N454" s="561"/>
    </row>
    <row r="455" spans="1:14">
      <c r="A455" s="6"/>
      <c r="B455" s="6"/>
      <c r="C455" s="6"/>
      <c r="D455" s="6"/>
      <c r="E455" s="561"/>
      <c r="F455" s="561"/>
      <c r="G455" s="561"/>
      <c r="H455" s="561"/>
      <c r="I455" s="561"/>
      <c r="J455" s="561"/>
      <c r="K455" s="561"/>
      <c r="L455" s="561"/>
      <c r="M455" s="561"/>
      <c r="N455" s="561"/>
    </row>
    <row r="456" spans="1:14">
      <c r="A456" s="6"/>
      <c r="B456" s="6"/>
      <c r="C456" s="6"/>
      <c r="D456" s="6"/>
      <c r="E456" s="561"/>
      <c r="F456" s="561"/>
      <c r="G456" s="561"/>
      <c r="H456" s="561"/>
      <c r="I456" s="561"/>
      <c r="J456" s="561"/>
      <c r="K456" s="561"/>
      <c r="L456" s="561"/>
      <c r="M456" s="561"/>
      <c r="N456" s="561"/>
    </row>
    <row r="457" spans="1:14">
      <c r="A457" s="6"/>
      <c r="B457" s="6"/>
      <c r="C457" s="6"/>
      <c r="D457" s="6"/>
      <c r="E457" s="561"/>
      <c r="F457" s="561"/>
      <c r="G457" s="561"/>
      <c r="H457" s="561"/>
      <c r="I457" s="561"/>
      <c r="J457" s="561"/>
      <c r="K457" s="561"/>
      <c r="L457" s="561"/>
      <c r="M457" s="561"/>
      <c r="N457" s="561"/>
    </row>
    <row r="458" spans="1:14">
      <c r="A458" s="6"/>
      <c r="B458" s="6"/>
      <c r="C458" s="6"/>
      <c r="D458" s="6"/>
      <c r="E458" s="561"/>
      <c r="F458" s="561"/>
      <c r="G458" s="561"/>
      <c r="H458" s="561"/>
      <c r="I458" s="561"/>
      <c r="J458" s="561"/>
      <c r="K458" s="561"/>
      <c r="L458" s="561"/>
      <c r="M458" s="561"/>
      <c r="N458" s="561"/>
    </row>
    <row r="459" spans="1:14">
      <c r="A459" s="6"/>
      <c r="B459" s="6"/>
      <c r="C459" s="6"/>
      <c r="D459" s="6"/>
      <c r="E459" s="561"/>
      <c r="F459" s="561"/>
      <c r="G459" s="561"/>
      <c r="H459" s="561"/>
      <c r="I459" s="561"/>
      <c r="J459" s="561"/>
      <c r="K459" s="561"/>
      <c r="L459" s="561"/>
      <c r="M459" s="561"/>
      <c r="N459" s="561"/>
    </row>
    <row r="460" spans="1:14">
      <c r="A460" s="6"/>
      <c r="B460" s="6"/>
      <c r="C460" s="6"/>
      <c r="D460" s="6"/>
      <c r="E460" s="561"/>
      <c r="F460" s="561"/>
      <c r="G460" s="561"/>
      <c r="H460" s="561"/>
      <c r="I460" s="561"/>
      <c r="J460" s="561"/>
      <c r="K460" s="561"/>
      <c r="L460" s="561"/>
      <c r="M460" s="561"/>
      <c r="N460" s="561"/>
    </row>
    <row r="461" spans="1:14">
      <c r="A461" s="6"/>
      <c r="B461" s="6"/>
      <c r="C461" s="6"/>
      <c r="D461" s="6"/>
      <c r="E461" s="561"/>
      <c r="F461" s="561"/>
      <c r="G461" s="561"/>
      <c r="H461" s="561"/>
      <c r="I461" s="561"/>
      <c r="J461" s="561"/>
      <c r="K461" s="561"/>
      <c r="L461" s="561"/>
      <c r="M461" s="561"/>
      <c r="N461" s="561"/>
    </row>
    <row r="462" spans="1:14">
      <c r="A462" s="6"/>
      <c r="B462" s="6"/>
      <c r="C462" s="6"/>
      <c r="D462" s="6"/>
      <c r="E462" s="561"/>
      <c r="F462" s="561"/>
      <c r="G462" s="561"/>
      <c r="H462" s="561"/>
      <c r="I462" s="561"/>
      <c r="J462" s="561"/>
      <c r="K462" s="561"/>
      <c r="L462" s="561"/>
      <c r="M462" s="561"/>
      <c r="N462" s="561"/>
    </row>
    <row r="463" spans="1:14">
      <c r="A463" s="6"/>
      <c r="B463" s="6"/>
      <c r="C463" s="6"/>
      <c r="D463" s="6"/>
      <c r="E463" s="561"/>
      <c r="F463" s="561"/>
      <c r="G463" s="561"/>
      <c r="H463" s="561"/>
      <c r="I463" s="561"/>
      <c r="J463" s="561"/>
      <c r="K463" s="561"/>
      <c r="L463" s="561"/>
      <c r="M463" s="561"/>
      <c r="N463" s="561"/>
    </row>
    <row r="464" spans="1:14">
      <c r="A464" s="6"/>
      <c r="B464" s="6"/>
      <c r="C464" s="6"/>
      <c r="D464" s="6"/>
      <c r="E464" s="561"/>
      <c r="F464" s="561"/>
      <c r="G464" s="561"/>
      <c r="H464" s="561"/>
      <c r="I464" s="561"/>
      <c r="J464" s="561"/>
      <c r="K464" s="561"/>
      <c r="L464" s="561"/>
      <c r="M464" s="561"/>
      <c r="N464" s="561"/>
    </row>
    <row r="465" spans="1:14">
      <c r="A465" s="6"/>
      <c r="B465" s="6"/>
      <c r="C465" s="6"/>
      <c r="D465" s="6"/>
      <c r="E465" s="561"/>
      <c r="F465" s="561"/>
      <c r="G465" s="561"/>
      <c r="H465" s="561"/>
      <c r="I465" s="561"/>
      <c r="J465" s="561"/>
      <c r="K465" s="561"/>
      <c r="L465" s="561"/>
      <c r="M465" s="561"/>
      <c r="N465" s="561"/>
    </row>
    <row r="466" spans="1:14">
      <c r="A466" s="6"/>
      <c r="B466" s="6"/>
      <c r="C466" s="6"/>
      <c r="D466" s="6"/>
      <c r="E466" s="561"/>
      <c r="F466" s="561"/>
      <c r="G466" s="561"/>
      <c r="H466" s="561"/>
      <c r="I466" s="561"/>
      <c r="J466" s="561"/>
      <c r="K466" s="561"/>
      <c r="L466" s="561"/>
      <c r="M466" s="561"/>
      <c r="N466" s="561"/>
    </row>
    <row r="467" spans="1:14">
      <c r="A467" s="6"/>
      <c r="B467" s="6"/>
      <c r="C467" s="6"/>
      <c r="D467" s="6"/>
      <c r="E467" s="561"/>
      <c r="F467" s="561"/>
      <c r="G467" s="561"/>
      <c r="H467" s="561"/>
      <c r="I467" s="561"/>
      <c r="J467" s="561"/>
      <c r="K467" s="561"/>
      <c r="L467" s="561"/>
      <c r="M467" s="561"/>
      <c r="N467" s="561"/>
    </row>
    <row r="468" spans="1:14">
      <c r="A468" s="6"/>
      <c r="B468" s="6"/>
      <c r="C468" s="6"/>
      <c r="D468" s="6"/>
      <c r="E468" s="561"/>
      <c r="F468" s="561"/>
      <c r="G468" s="561"/>
      <c r="H468" s="561"/>
      <c r="I468" s="561"/>
      <c r="J468" s="561"/>
      <c r="K468" s="561"/>
      <c r="L468" s="561"/>
      <c r="M468" s="561"/>
      <c r="N468" s="561"/>
    </row>
    <row r="469" spans="1:14">
      <c r="A469" s="6"/>
      <c r="B469" s="6"/>
      <c r="C469" s="6"/>
      <c r="D469" s="6"/>
      <c r="E469" s="561"/>
      <c r="F469" s="561"/>
      <c r="G469" s="561"/>
      <c r="H469" s="561"/>
      <c r="I469" s="561"/>
      <c r="J469" s="561"/>
      <c r="K469" s="561"/>
      <c r="L469" s="561"/>
      <c r="M469" s="561"/>
      <c r="N469" s="561"/>
    </row>
    <row r="470" spans="1:14">
      <c r="A470" s="6"/>
      <c r="B470" s="6"/>
      <c r="C470" s="6"/>
      <c r="D470" s="6"/>
      <c r="E470" s="561"/>
      <c r="F470" s="561"/>
      <c r="G470" s="561"/>
      <c r="H470" s="561"/>
      <c r="I470" s="561"/>
      <c r="J470" s="561"/>
      <c r="K470" s="561"/>
      <c r="L470" s="561"/>
      <c r="M470" s="561"/>
      <c r="N470" s="561"/>
    </row>
    <row r="471" spans="1:14">
      <c r="A471" s="6"/>
      <c r="B471" s="6"/>
      <c r="C471" s="6"/>
      <c r="D471" s="6"/>
      <c r="E471" s="561"/>
      <c r="F471" s="561"/>
      <c r="G471" s="561"/>
      <c r="H471" s="561"/>
      <c r="I471" s="561"/>
      <c r="J471" s="561"/>
      <c r="K471" s="561"/>
      <c r="L471" s="561"/>
      <c r="M471" s="561"/>
      <c r="N471" s="561"/>
    </row>
    <row r="472" spans="1:14">
      <c r="A472" s="6"/>
      <c r="B472" s="6"/>
      <c r="C472" s="6"/>
      <c r="D472" s="6"/>
      <c r="E472" s="561"/>
      <c r="F472" s="561"/>
      <c r="G472" s="561"/>
      <c r="H472" s="561"/>
      <c r="I472" s="561"/>
      <c r="J472" s="561"/>
      <c r="K472" s="561"/>
      <c r="L472" s="561"/>
      <c r="M472" s="561"/>
      <c r="N472" s="561"/>
    </row>
    <row r="473" spans="1:14">
      <c r="A473" s="6"/>
      <c r="B473" s="6"/>
      <c r="C473" s="6"/>
      <c r="D473" s="6"/>
      <c r="E473" s="561"/>
      <c r="F473" s="561"/>
      <c r="G473" s="561"/>
      <c r="H473" s="561"/>
      <c r="I473" s="561"/>
      <c r="J473" s="561"/>
      <c r="K473" s="561"/>
      <c r="L473" s="561"/>
      <c r="M473" s="561"/>
      <c r="N473" s="561"/>
    </row>
    <row r="474" spans="1:14">
      <c r="A474" s="6"/>
      <c r="B474" s="6"/>
      <c r="C474" s="6"/>
      <c r="D474" s="6"/>
      <c r="E474" s="561"/>
      <c r="F474" s="561"/>
      <c r="G474" s="561"/>
      <c r="H474" s="561"/>
      <c r="I474" s="561"/>
      <c r="J474" s="561"/>
      <c r="K474" s="561"/>
      <c r="L474" s="561"/>
      <c r="M474" s="561"/>
      <c r="N474" s="561"/>
    </row>
    <row r="475" spans="1:14">
      <c r="A475" s="6"/>
      <c r="B475" s="6"/>
      <c r="C475" s="6"/>
      <c r="D475" s="6"/>
      <c r="E475" s="561"/>
      <c r="F475" s="561"/>
      <c r="G475" s="561"/>
      <c r="H475" s="561"/>
      <c r="I475" s="561"/>
      <c r="J475" s="561"/>
      <c r="K475" s="561"/>
      <c r="L475" s="561"/>
      <c r="M475" s="561"/>
      <c r="N475" s="561"/>
    </row>
    <row r="476" spans="1:14">
      <c r="A476" s="6"/>
      <c r="B476" s="6"/>
      <c r="C476" s="6"/>
      <c r="D476" s="6"/>
      <c r="E476" s="561"/>
      <c r="F476" s="561"/>
      <c r="G476" s="561"/>
      <c r="H476" s="561"/>
      <c r="I476" s="561"/>
      <c r="J476" s="561"/>
      <c r="K476" s="561"/>
      <c r="L476" s="561"/>
      <c r="M476" s="561"/>
      <c r="N476" s="561"/>
    </row>
    <row r="477" spans="1:14">
      <c r="A477" s="6"/>
      <c r="B477" s="6"/>
      <c r="C477" s="6"/>
      <c r="D477" s="6"/>
      <c r="E477" s="561"/>
      <c r="F477" s="561"/>
      <c r="G477" s="561"/>
      <c r="H477" s="561"/>
      <c r="I477" s="561"/>
      <c r="J477" s="561"/>
      <c r="K477" s="561"/>
      <c r="L477" s="561"/>
      <c r="M477" s="561"/>
      <c r="N477" s="561"/>
    </row>
    <row r="478" spans="1:14">
      <c r="A478" s="6"/>
      <c r="B478" s="6"/>
      <c r="C478" s="6"/>
      <c r="D478" s="6"/>
      <c r="E478" s="561"/>
      <c r="F478" s="561"/>
      <c r="G478" s="561"/>
      <c r="H478" s="561"/>
      <c r="I478" s="561"/>
      <c r="J478" s="561"/>
      <c r="K478" s="561"/>
      <c r="L478" s="561"/>
      <c r="M478" s="561"/>
      <c r="N478" s="561"/>
    </row>
    <row r="479" spans="1:14">
      <c r="A479" s="6"/>
      <c r="B479" s="6"/>
      <c r="C479" s="6"/>
      <c r="D479" s="6"/>
      <c r="E479" s="561"/>
      <c r="F479" s="561"/>
      <c r="G479" s="561"/>
      <c r="H479" s="561"/>
      <c r="I479" s="561"/>
      <c r="J479" s="561"/>
      <c r="K479" s="561"/>
      <c r="L479" s="561"/>
      <c r="M479" s="561"/>
      <c r="N479" s="561"/>
    </row>
    <row r="480" spans="1:14">
      <c r="A480" s="6"/>
      <c r="B480" s="6"/>
      <c r="C480" s="6"/>
      <c r="D480" s="6"/>
      <c r="E480" s="561"/>
      <c r="F480" s="561"/>
      <c r="G480" s="561"/>
      <c r="H480" s="561"/>
      <c r="I480" s="561"/>
      <c r="J480" s="561"/>
      <c r="K480" s="561"/>
      <c r="L480" s="561"/>
      <c r="M480" s="561"/>
      <c r="N480" s="561"/>
    </row>
    <row r="481" spans="1:14">
      <c r="A481" s="6"/>
      <c r="B481" s="6"/>
      <c r="C481" s="6"/>
      <c r="D481" s="6"/>
      <c r="E481" s="561"/>
      <c r="F481" s="561"/>
      <c r="G481" s="561"/>
      <c r="H481" s="561"/>
      <c r="I481" s="561"/>
      <c r="J481" s="561"/>
      <c r="K481" s="561"/>
      <c r="L481" s="561"/>
      <c r="M481" s="561"/>
      <c r="N481" s="561"/>
    </row>
    <row r="482" spans="1:14">
      <c r="A482" s="6"/>
      <c r="B482" s="6"/>
      <c r="C482" s="6"/>
      <c r="D482" s="6"/>
      <c r="E482" s="561"/>
      <c r="F482" s="561"/>
      <c r="G482" s="561"/>
      <c r="H482" s="561"/>
      <c r="I482" s="561"/>
      <c r="J482" s="561"/>
      <c r="K482" s="561"/>
      <c r="L482" s="561"/>
      <c r="M482" s="561"/>
      <c r="N482" s="561"/>
    </row>
    <row r="483" spans="1:14">
      <c r="A483" s="6"/>
      <c r="B483" s="6"/>
      <c r="C483" s="6"/>
      <c r="D483" s="6"/>
      <c r="E483" s="561"/>
      <c r="F483" s="561"/>
      <c r="G483" s="561"/>
      <c r="H483" s="561"/>
      <c r="I483" s="561"/>
      <c r="J483" s="561"/>
      <c r="K483" s="561"/>
      <c r="L483" s="561"/>
      <c r="M483" s="561"/>
      <c r="N483" s="561"/>
    </row>
    <row r="484" spans="1:14">
      <c r="A484" s="6"/>
      <c r="B484" s="6"/>
      <c r="C484" s="6"/>
      <c r="D484" s="6"/>
      <c r="E484" s="561"/>
      <c r="F484" s="561"/>
      <c r="G484" s="561"/>
      <c r="H484" s="561"/>
      <c r="I484" s="561"/>
      <c r="J484" s="561"/>
      <c r="K484" s="561"/>
      <c r="L484" s="561"/>
      <c r="M484" s="561"/>
      <c r="N484" s="561"/>
    </row>
    <row r="485" spans="1:14">
      <c r="A485" s="6"/>
      <c r="B485" s="6"/>
      <c r="C485" s="6"/>
      <c r="D485" s="6"/>
      <c r="E485" s="561"/>
      <c r="F485" s="561"/>
      <c r="G485" s="561"/>
      <c r="H485" s="561"/>
      <c r="I485" s="561"/>
      <c r="J485" s="561"/>
      <c r="K485" s="561"/>
      <c r="L485" s="561"/>
      <c r="M485" s="561"/>
      <c r="N485" s="561"/>
    </row>
    <row r="486" spans="1:14">
      <c r="A486" s="6"/>
      <c r="B486" s="6"/>
      <c r="C486" s="6"/>
      <c r="D486" s="6"/>
      <c r="E486" s="561"/>
      <c r="F486" s="561"/>
      <c r="G486" s="561"/>
      <c r="H486" s="561"/>
      <c r="I486" s="561"/>
      <c r="J486" s="561"/>
      <c r="K486" s="561"/>
      <c r="L486" s="561"/>
      <c r="M486" s="561"/>
      <c r="N486" s="561"/>
    </row>
    <row r="487" spans="1:14">
      <c r="A487" s="6"/>
      <c r="B487" s="6"/>
      <c r="C487" s="6"/>
      <c r="D487" s="6"/>
      <c r="E487" s="561"/>
      <c r="F487" s="561"/>
      <c r="G487" s="561"/>
      <c r="H487" s="561"/>
      <c r="I487" s="561"/>
      <c r="J487" s="561"/>
      <c r="K487" s="561"/>
      <c r="L487" s="561"/>
      <c r="M487" s="561"/>
      <c r="N487" s="561"/>
    </row>
    <row r="488" spans="1:14">
      <c r="A488" s="6"/>
      <c r="B488" s="6"/>
      <c r="C488" s="6"/>
      <c r="D488" s="6"/>
      <c r="E488" s="561"/>
      <c r="F488" s="561"/>
      <c r="G488" s="561"/>
      <c r="H488" s="561"/>
      <c r="I488" s="561"/>
      <c r="J488" s="561"/>
      <c r="K488" s="561"/>
      <c r="L488" s="561"/>
      <c r="M488" s="561"/>
      <c r="N488" s="561"/>
    </row>
    <row r="489" spans="1:14">
      <c r="A489" s="6"/>
      <c r="B489" s="6"/>
      <c r="C489" s="6"/>
      <c r="D489" s="6"/>
      <c r="E489" s="561"/>
      <c r="F489" s="561"/>
      <c r="G489" s="561"/>
      <c r="H489" s="561"/>
      <c r="I489" s="561"/>
      <c r="J489" s="561"/>
      <c r="K489" s="561"/>
      <c r="L489" s="561"/>
      <c r="M489" s="561"/>
      <c r="N489" s="561"/>
    </row>
    <row r="490" spans="1:14">
      <c r="A490" s="6"/>
      <c r="B490" s="6"/>
      <c r="C490" s="6"/>
      <c r="D490" s="6"/>
      <c r="E490" s="561"/>
      <c r="F490" s="561"/>
      <c r="G490" s="561"/>
      <c r="H490" s="561"/>
      <c r="I490" s="561"/>
      <c r="J490" s="561"/>
      <c r="K490" s="561"/>
      <c r="L490" s="561"/>
      <c r="M490" s="561"/>
      <c r="N490" s="561"/>
    </row>
    <row r="491" spans="1:14">
      <c r="A491" s="6"/>
      <c r="B491" s="6"/>
      <c r="C491" s="6"/>
      <c r="D491" s="6"/>
      <c r="E491" s="561"/>
      <c r="F491" s="561"/>
      <c r="G491" s="561"/>
      <c r="H491" s="561"/>
      <c r="I491" s="561"/>
      <c r="J491" s="561"/>
      <c r="K491" s="561"/>
      <c r="L491" s="561"/>
      <c r="M491" s="561"/>
      <c r="N491" s="561"/>
    </row>
    <row r="492" spans="1:14">
      <c r="A492" s="6"/>
      <c r="B492" s="6"/>
      <c r="C492" s="6"/>
      <c r="D492" s="6"/>
      <c r="E492" s="561"/>
      <c r="F492" s="561"/>
      <c r="G492" s="561"/>
      <c r="H492" s="561"/>
      <c r="I492" s="561"/>
      <c r="J492" s="561"/>
      <c r="K492" s="561"/>
      <c r="L492" s="561"/>
      <c r="M492" s="561"/>
      <c r="N492" s="561"/>
    </row>
    <row r="493" spans="1:14">
      <c r="A493" s="6"/>
      <c r="B493" s="6"/>
      <c r="C493" s="6"/>
      <c r="D493" s="6"/>
      <c r="E493" s="561"/>
      <c r="F493" s="561"/>
      <c r="G493" s="561"/>
      <c r="H493" s="561"/>
      <c r="I493" s="561"/>
      <c r="J493" s="561"/>
      <c r="K493" s="561"/>
      <c r="L493" s="561"/>
      <c r="M493" s="561"/>
      <c r="N493" s="561"/>
    </row>
    <row r="494" spans="1:14">
      <c r="A494" s="6"/>
      <c r="B494" s="6"/>
      <c r="C494" s="6"/>
      <c r="D494" s="6"/>
      <c r="E494" s="561"/>
      <c r="F494" s="561"/>
      <c r="G494" s="561"/>
      <c r="H494" s="561"/>
      <c r="I494" s="561"/>
      <c r="J494" s="561"/>
      <c r="K494" s="561"/>
      <c r="L494" s="561"/>
      <c r="M494" s="561"/>
      <c r="N494" s="561"/>
    </row>
    <row r="495" spans="1:14">
      <c r="A495" s="6"/>
      <c r="B495" s="6"/>
      <c r="C495" s="6"/>
      <c r="D495" s="6"/>
      <c r="E495" s="561"/>
      <c r="F495" s="561"/>
      <c r="G495" s="561"/>
      <c r="H495" s="561"/>
      <c r="I495" s="561"/>
      <c r="J495" s="561"/>
      <c r="K495" s="561"/>
      <c r="L495" s="561"/>
      <c r="M495" s="561"/>
      <c r="N495" s="561"/>
    </row>
    <row r="496" spans="1:14">
      <c r="A496" s="6"/>
      <c r="B496" s="6"/>
      <c r="C496" s="6"/>
      <c r="D496" s="6"/>
      <c r="E496" s="561"/>
      <c r="F496" s="561"/>
      <c r="G496" s="561"/>
      <c r="H496" s="561"/>
      <c r="I496" s="561"/>
      <c r="J496" s="561"/>
      <c r="K496" s="561"/>
      <c r="L496" s="561"/>
      <c r="M496" s="561"/>
      <c r="N496" s="561"/>
    </row>
    <row r="497" spans="1:14">
      <c r="A497" s="6"/>
      <c r="B497" s="6"/>
      <c r="C497" s="6"/>
      <c r="D497" s="6"/>
      <c r="E497" s="561"/>
      <c r="F497" s="561"/>
      <c r="G497" s="561"/>
      <c r="H497" s="561"/>
      <c r="I497" s="561"/>
      <c r="J497" s="561"/>
      <c r="K497" s="561"/>
      <c r="L497" s="561"/>
      <c r="M497" s="561"/>
      <c r="N497" s="561"/>
    </row>
    <row r="498" spans="1:14">
      <c r="A498" s="6"/>
      <c r="B498" s="6"/>
      <c r="C498" s="6"/>
      <c r="D498" s="6"/>
      <c r="E498" s="561"/>
      <c r="F498" s="561"/>
      <c r="G498" s="561"/>
      <c r="H498" s="561"/>
      <c r="I498" s="561"/>
      <c r="J498" s="561"/>
      <c r="K498" s="561"/>
      <c r="L498" s="561"/>
      <c r="M498" s="561"/>
      <c r="N498" s="561"/>
    </row>
    <row r="499" spans="1:14">
      <c r="A499" s="6"/>
      <c r="B499" s="6"/>
      <c r="C499" s="6"/>
      <c r="D499" s="6"/>
      <c r="E499" s="561"/>
      <c r="F499" s="561"/>
      <c r="G499" s="561"/>
      <c r="H499" s="561"/>
      <c r="I499" s="561"/>
      <c r="J499" s="561"/>
      <c r="K499" s="561"/>
      <c r="L499" s="561"/>
      <c r="M499" s="561"/>
      <c r="N499" s="561"/>
    </row>
    <row r="500" spans="1:14">
      <c r="A500" s="6"/>
      <c r="B500" s="6"/>
      <c r="C500" s="6"/>
      <c r="D500" s="6"/>
      <c r="E500" s="561"/>
      <c r="F500" s="561"/>
      <c r="G500" s="561"/>
      <c r="H500" s="561"/>
      <c r="I500" s="561"/>
      <c r="J500" s="561"/>
      <c r="K500" s="561"/>
      <c r="L500" s="561"/>
      <c r="M500" s="561"/>
      <c r="N500" s="561"/>
    </row>
    <row r="501" spans="1:14">
      <c r="A501" s="6"/>
      <c r="B501" s="6"/>
      <c r="C501" s="6"/>
      <c r="D501" s="6"/>
      <c r="E501" s="561"/>
      <c r="F501" s="561"/>
      <c r="G501" s="561"/>
      <c r="H501" s="561"/>
      <c r="I501" s="561"/>
      <c r="J501" s="561"/>
      <c r="K501" s="561"/>
      <c r="L501" s="561"/>
      <c r="M501" s="561"/>
      <c r="N501" s="561"/>
    </row>
    <row r="502" spans="1:14">
      <c r="A502" s="6"/>
      <c r="B502" s="6"/>
      <c r="C502" s="6"/>
      <c r="D502" s="6"/>
      <c r="E502" s="561"/>
      <c r="F502" s="561"/>
      <c r="G502" s="561"/>
      <c r="H502" s="561"/>
      <c r="I502" s="561"/>
      <c r="J502" s="561"/>
      <c r="K502" s="561"/>
      <c r="L502" s="561"/>
      <c r="M502" s="561"/>
      <c r="N502" s="561"/>
    </row>
    <row r="503" spans="1:14">
      <c r="A503" s="6"/>
      <c r="B503" s="6"/>
      <c r="C503" s="6"/>
      <c r="D503" s="6"/>
      <c r="E503" s="561"/>
      <c r="F503" s="561"/>
      <c r="G503" s="561"/>
      <c r="H503" s="561"/>
      <c r="I503" s="561"/>
      <c r="J503" s="561"/>
      <c r="K503" s="561"/>
      <c r="L503" s="561"/>
      <c r="M503" s="561"/>
      <c r="N503" s="561"/>
    </row>
    <row r="504" spans="1:14">
      <c r="A504" s="6"/>
      <c r="B504" s="6"/>
      <c r="C504" s="6"/>
      <c r="D504" s="6"/>
      <c r="E504" s="561"/>
      <c r="F504" s="561"/>
      <c r="G504" s="561"/>
      <c r="H504" s="561"/>
      <c r="I504" s="561"/>
      <c r="J504" s="561"/>
      <c r="K504" s="561"/>
      <c r="L504" s="561"/>
      <c r="M504" s="561"/>
      <c r="N504" s="561"/>
    </row>
    <row r="505" spans="1:14">
      <c r="A505" s="6"/>
      <c r="B505" s="6"/>
      <c r="C505" s="6"/>
      <c r="D505" s="6"/>
      <c r="E505" s="561"/>
      <c r="F505" s="561"/>
      <c r="G505" s="561"/>
      <c r="H505" s="561"/>
      <c r="I505" s="561"/>
      <c r="J505" s="561"/>
      <c r="K505" s="561"/>
      <c r="L505" s="561"/>
      <c r="M505" s="561"/>
      <c r="N505" s="561"/>
    </row>
    <row r="506" spans="1:14">
      <c r="A506" s="6"/>
      <c r="B506" s="6"/>
      <c r="C506" s="6"/>
      <c r="D506" s="6"/>
      <c r="E506" s="561"/>
      <c r="F506" s="561"/>
      <c r="G506" s="561"/>
      <c r="H506" s="561"/>
      <c r="I506" s="561"/>
      <c r="J506" s="561"/>
      <c r="K506" s="561"/>
      <c r="L506" s="561"/>
      <c r="M506" s="561"/>
      <c r="N506" s="561"/>
    </row>
    <row r="507" spans="1:14">
      <c r="A507" s="6"/>
      <c r="B507" s="6"/>
      <c r="C507" s="6"/>
      <c r="D507" s="6"/>
      <c r="E507" s="561"/>
      <c r="F507" s="561"/>
      <c r="G507" s="561"/>
      <c r="H507" s="561"/>
      <c r="I507" s="561"/>
      <c r="J507" s="561"/>
      <c r="K507" s="561"/>
      <c r="L507" s="561"/>
      <c r="M507" s="561"/>
      <c r="N507" s="561"/>
    </row>
    <row r="508" spans="1:14">
      <c r="A508" s="6"/>
      <c r="B508" s="6"/>
      <c r="C508" s="6"/>
      <c r="D508" s="6"/>
      <c r="E508" s="561"/>
      <c r="F508" s="561"/>
      <c r="G508" s="561"/>
      <c r="H508" s="561"/>
      <c r="I508" s="561"/>
      <c r="J508" s="561"/>
      <c r="K508" s="561"/>
      <c r="L508" s="561"/>
      <c r="M508" s="561"/>
      <c r="N508" s="561"/>
    </row>
    <row r="509" spans="1:14">
      <c r="A509" s="6"/>
      <c r="B509" s="6"/>
      <c r="C509" s="6"/>
      <c r="D509" s="6"/>
      <c r="E509" s="561"/>
      <c r="F509" s="561"/>
      <c r="G509" s="561"/>
      <c r="H509" s="561"/>
      <c r="I509" s="561"/>
      <c r="J509" s="561"/>
      <c r="K509" s="561"/>
      <c r="L509" s="561"/>
      <c r="M509" s="561"/>
      <c r="N509" s="561"/>
    </row>
    <row r="510" spans="1:14">
      <c r="A510" s="6"/>
      <c r="B510" s="6"/>
      <c r="C510" s="6"/>
      <c r="D510" s="6"/>
      <c r="E510" s="561"/>
      <c r="F510" s="561"/>
      <c r="G510" s="561"/>
      <c r="H510" s="561"/>
      <c r="I510" s="561"/>
      <c r="J510" s="561"/>
      <c r="K510" s="561"/>
      <c r="L510" s="561"/>
      <c r="M510" s="561"/>
      <c r="N510" s="561"/>
    </row>
    <row r="511" spans="1:14">
      <c r="A511" s="6"/>
      <c r="B511" s="6"/>
      <c r="C511" s="6"/>
      <c r="D511" s="6"/>
      <c r="E511" s="561"/>
      <c r="F511" s="561"/>
      <c r="G511" s="561"/>
      <c r="H511" s="561"/>
      <c r="I511" s="561"/>
      <c r="J511" s="561"/>
      <c r="K511" s="561"/>
      <c r="L511" s="561"/>
      <c r="M511" s="561"/>
      <c r="N511" s="561"/>
    </row>
    <row r="512" spans="1:14">
      <c r="A512" s="6"/>
      <c r="B512" s="6"/>
      <c r="C512" s="6"/>
      <c r="D512" s="6"/>
      <c r="E512" s="561"/>
      <c r="F512" s="561"/>
      <c r="G512" s="561"/>
      <c r="H512" s="561"/>
      <c r="I512" s="561"/>
      <c r="J512" s="561"/>
      <c r="K512" s="561"/>
      <c r="L512" s="561"/>
      <c r="M512" s="561"/>
      <c r="N512" s="561"/>
    </row>
    <row r="513" spans="1:14">
      <c r="A513" s="6"/>
      <c r="B513" s="6"/>
      <c r="C513" s="6"/>
      <c r="D513" s="6"/>
      <c r="E513" s="561"/>
      <c r="F513" s="561"/>
      <c r="G513" s="561"/>
      <c r="H513" s="561"/>
      <c r="I513" s="561"/>
      <c r="J513" s="561"/>
      <c r="K513" s="561"/>
      <c r="L513" s="561"/>
      <c r="M513" s="561"/>
      <c r="N513" s="561"/>
    </row>
    <row r="514" spans="1:14">
      <c r="A514" s="6"/>
      <c r="B514" s="6"/>
      <c r="C514" s="6"/>
      <c r="D514" s="6"/>
      <c r="E514" s="561"/>
      <c r="F514" s="561"/>
      <c r="G514" s="561"/>
      <c r="H514" s="561"/>
      <c r="I514" s="561"/>
      <c r="J514" s="561"/>
      <c r="K514" s="561"/>
      <c r="L514" s="561"/>
      <c r="M514" s="561"/>
      <c r="N514" s="561"/>
    </row>
    <row r="515" spans="1:14">
      <c r="A515" s="6"/>
      <c r="B515" s="6"/>
      <c r="C515" s="6"/>
      <c r="D515" s="6"/>
      <c r="E515" s="561"/>
      <c r="F515" s="561"/>
      <c r="G515" s="561"/>
      <c r="H515" s="561"/>
      <c r="I515" s="561"/>
      <c r="J515" s="561"/>
      <c r="K515" s="561"/>
      <c r="L515" s="561"/>
      <c r="M515" s="561"/>
      <c r="N515" s="561"/>
    </row>
    <row r="516" spans="1:14">
      <c r="A516" s="6"/>
      <c r="B516" s="6"/>
      <c r="C516" s="6"/>
      <c r="D516" s="6"/>
      <c r="E516" s="561"/>
      <c r="F516" s="561"/>
      <c r="G516" s="561"/>
      <c r="H516" s="561"/>
      <c r="I516" s="561"/>
      <c r="J516" s="561"/>
      <c r="K516" s="561"/>
      <c r="L516" s="561"/>
      <c r="M516" s="561"/>
      <c r="N516" s="561"/>
    </row>
    <row r="517" spans="1:14">
      <c r="A517" s="6"/>
      <c r="B517" s="6"/>
      <c r="C517" s="6"/>
      <c r="D517" s="6"/>
      <c r="E517" s="561"/>
      <c r="F517" s="561"/>
      <c r="G517" s="561"/>
      <c r="H517" s="561"/>
      <c r="I517" s="561"/>
      <c r="J517" s="561"/>
      <c r="K517" s="561"/>
      <c r="L517" s="561"/>
      <c r="M517" s="561"/>
      <c r="N517" s="561"/>
    </row>
    <row r="518" spans="1:14">
      <c r="A518" s="6"/>
      <c r="B518" s="6"/>
      <c r="C518" s="6"/>
      <c r="D518" s="6"/>
      <c r="E518" s="561"/>
      <c r="F518" s="561"/>
      <c r="G518" s="561"/>
      <c r="H518" s="561"/>
      <c r="I518" s="561"/>
      <c r="J518" s="561"/>
      <c r="K518" s="561"/>
      <c r="L518" s="561"/>
      <c r="M518" s="561"/>
      <c r="N518" s="561"/>
    </row>
    <row r="519" spans="1:14">
      <c r="A519" s="6"/>
      <c r="B519" s="6"/>
      <c r="C519" s="6"/>
      <c r="D519" s="6"/>
      <c r="E519" s="561"/>
      <c r="F519" s="561"/>
      <c r="G519" s="561"/>
      <c r="H519" s="561"/>
      <c r="I519" s="561"/>
      <c r="J519" s="561"/>
      <c r="K519" s="561"/>
      <c r="L519" s="561"/>
      <c r="M519" s="561"/>
      <c r="N519" s="561"/>
    </row>
    <row r="520" spans="1:14">
      <c r="A520" s="6"/>
      <c r="B520" s="6"/>
      <c r="C520" s="6"/>
      <c r="D520" s="6"/>
      <c r="E520" s="561"/>
      <c r="F520" s="561"/>
      <c r="G520" s="561"/>
      <c r="H520" s="561"/>
      <c r="I520" s="561"/>
      <c r="J520" s="561"/>
      <c r="K520" s="561"/>
      <c r="L520" s="561"/>
      <c r="M520" s="561"/>
      <c r="N520" s="561"/>
    </row>
    <row r="521" spans="1:14">
      <c r="A521" s="6"/>
      <c r="B521" s="6"/>
      <c r="C521" s="6"/>
      <c r="D521" s="6"/>
      <c r="E521" s="561"/>
      <c r="F521" s="561"/>
      <c r="G521" s="561"/>
      <c r="H521" s="561"/>
      <c r="I521" s="561"/>
      <c r="J521" s="561"/>
      <c r="K521" s="561"/>
      <c r="L521" s="561"/>
      <c r="M521" s="561"/>
      <c r="N521" s="561"/>
    </row>
    <row r="522" spans="1:14">
      <c r="A522" s="6"/>
      <c r="B522" s="6"/>
      <c r="C522" s="6"/>
      <c r="D522" s="6"/>
      <c r="E522" s="561"/>
      <c r="F522" s="561"/>
      <c r="G522" s="561"/>
      <c r="H522" s="561"/>
      <c r="I522" s="561"/>
      <c r="J522" s="561"/>
      <c r="K522" s="561"/>
      <c r="L522" s="561"/>
      <c r="M522" s="561"/>
      <c r="N522" s="561"/>
    </row>
    <row r="523" spans="1:14">
      <c r="A523" s="6"/>
      <c r="B523" s="6"/>
      <c r="C523" s="6"/>
      <c r="D523" s="6"/>
      <c r="E523" s="561"/>
      <c r="F523" s="561"/>
      <c r="G523" s="561"/>
      <c r="H523" s="561"/>
      <c r="I523" s="561"/>
      <c r="J523" s="561"/>
      <c r="K523" s="561"/>
      <c r="L523" s="561"/>
      <c r="M523" s="561"/>
      <c r="N523" s="561"/>
    </row>
    <row r="524" spans="1:14">
      <c r="A524" s="6"/>
      <c r="B524" s="6"/>
      <c r="C524" s="6"/>
      <c r="D524" s="6"/>
      <c r="E524" s="561"/>
      <c r="F524" s="561"/>
      <c r="G524" s="561"/>
      <c r="H524" s="561"/>
      <c r="I524" s="561"/>
      <c r="J524" s="561"/>
      <c r="K524" s="561"/>
      <c r="L524" s="561"/>
      <c r="M524" s="561"/>
      <c r="N524" s="561"/>
    </row>
    <row r="525" spans="1:14">
      <c r="A525" s="6"/>
      <c r="B525" s="6"/>
      <c r="C525" s="6"/>
      <c r="D525" s="6"/>
      <c r="E525" s="561"/>
      <c r="F525" s="561"/>
      <c r="G525" s="561"/>
      <c r="H525" s="561"/>
      <c r="I525" s="561"/>
      <c r="J525" s="561"/>
      <c r="K525" s="561"/>
      <c r="L525" s="561"/>
      <c r="M525" s="561"/>
      <c r="N525" s="561"/>
    </row>
    <row r="526" spans="1:14">
      <c r="A526" s="6"/>
      <c r="B526" s="6"/>
      <c r="C526" s="6"/>
      <c r="D526" s="6"/>
      <c r="E526" s="561"/>
      <c r="F526" s="561"/>
      <c r="G526" s="561"/>
      <c r="H526" s="561"/>
      <c r="I526" s="561"/>
      <c r="J526" s="561"/>
      <c r="K526" s="561"/>
      <c r="L526" s="561"/>
      <c r="M526" s="561"/>
      <c r="N526" s="561"/>
    </row>
    <row r="527" spans="1:14">
      <c r="A527" s="6"/>
      <c r="B527" s="6"/>
      <c r="C527" s="6"/>
      <c r="D527" s="6"/>
      <c r="E527" s="561"/>
      <c r="F527" s="561"/>
      <c r="G527" s="561"/>
      <c r="H527" s="561"/>
      <c r="I527" s="561"/>
      <c r="J527" s="561"/>
      <c r="K527" s="561"/>
      <c r="L527" s="561"/>
      <c r="M527" s="561"/>
      <c r="N527" s="561"/>
    </row>
    <row r="528" spans="1:14">
      <c r="A528" s="6"/>
      <c r="B528" s="6"/>
      <c r="C528" s="6"/>
      <c r="D528" s="6"/>
      <c r="E528" s="561"/>
      <c r="F528" s="561"/>
      <c r="G528" s="561"/>
      <c r="H528" s="561"/>
      <c r="I528" s="561"/>
      <c r="J528" s="561"/>
      <c r="K528" s="561"/>
      <c r="L528" s="561"/>
      <c r="M528" s="561"/>
      <c r="N528" s="561"/>
    </row>
    <row r="529" spans="1:14">
      <c r="A529" s="6"/>
      <c r="B529" s="6"/>
      <c r="C529" s="6"/>
      <c r="D529" s="6"/>
      <c r="E529" s="561"/>
      <c r="F529" s="561"/>
      <c r="G529" s="561"/>
      <c r="H529" s="561"/>
      <c r="I529" s="561"/>
      <c r="J529" s="561"/>
      <c r="K529" s="561"/>
      <c r="L529" s="561"/>
      <c r="M529" s="561"/>
      <c r="N529" s="561"/>
    </row>
    <row r="530" spans="1:14">
      <c r="A530" s="6"/>
      <c r="B530" s="6"/>
      <c r="C530" s="6"/>
      <c r="D530" s="6"/>
      <c r="E530" s="561"/>
      <c r="F530" s="561"/>
      <c r="G530" s="561"/>
      <c r="H530" s="561"/>
      <c r="I530" s="561"/>
      <c r="J530" s="561"/>
      <c r="K530" s="561"/>
      <c r="L530" s="561"/>
      <c r="M530" s="561"/>
      <c r="N530" s="561"/>
    </row>
    <row r="531" spans="1:14">
      <c r="A531" s="6"/>
      <c r="B531" s="6"/>
      <c r="C531" s="6"/>
      <c r="D531" s="6"/>
      <c r="E531" s="561"/>
      <c r="F531" s="561"/>
      <c r="G531" s="561"/>
      <c r="H531" s="561"/>
      <c r="I531" s="561"/>
      <c r="J531" s="561"/>
      <c r="K531" s="561"/>
      <c r="L531" s="561"/>
      <c r="M531" s="561"/>
      <c r="N531" s="561"/>
    </row>
    <row r="532" spans="1:14">
      <c r="A532" s="6"/>
      <c r="B532" s="6"/>
      <c r="C532" s="6"/>
      <c r="D532" s="6"/>
      <c r="E532" s="561"/>
      <c r="F532" s="561"/>
      <c r="G532" s="561"/>
      <c r="H532" s="561"/>
      <c r="I532" s="561"/>
      <c r="J532" s="561"/>
      <c r="K532" s="561"/>
      <c r="L532" s="561"/>
      <c r="M532" s="561"/>
      <c r="N532" s="561"/>
    </row>
    <row r="533" spans="1:14">
      <c r="A533" s="6"/>
      <c r="B533" s="6"/>
      <c r="C533" s="6"/>
      <c r="D533" s="6"/>
      <c r="E533" s="561"/>
      <c r="F533" s="561"/>
      <c r="G533" s="561"/>
      <c r="H533" s="561"/>
      <c r="I533" s="561"/>
      <c r="J533" s="561"/>
      <c r="K533" s="561"/>
      <c r="L533" s="561"/>
      <c r="M533" s="561"/>
      <c r="N533" s="561"/>
    </row>
    <row r="534" spans="1:14">
      <c r="A534" s="6"/>
      <c r="B534" s="6"/>
      <c r="C534" s="6"/>
      <c r="D534" s="6"/>
      <c r="E534" s="561"/>
      <c r="F534" s="561"/>
      <c r="G534" s="561"/>
      <c r="H534" s="561"/>
      <c r="I534" s="561"/>
      <c r="J534" s="561"/>
      <c r="K534" s="561"/>
      <c r="L534" s="561"/>
      <c r="M534" s="561"/>
      <c r="N534" s="561"/>
    </row>
    <row r="535" spans="1:14">
      <c r="A535" s="6"/>
      <c r="B535" s="6"/>
      <c r="C535" s="6"/>
      <c r="D535" s="6"/>
      <c r="E535" s="561"/>
      <c r="F535" s="561"/>
      <c r="G535" s="561"/>
      <c r="H535" s="561"/>
      <c r="I535" s="561"/>
      <c r="J535" s="561"/>
      <c r="K535" s="561"/>
      <c r="L535" s="561"/>
      <c r="M535" s="561"/>
      <c r="N535" s="561"/>
    </row>
    <row r="536" spans="1:14">
      <c r="A536" s="6"/>
      <c r="B536" s="6"/>
      <c r="C536" s="6"/>
      <c r="D536" s="6"/>
      <c r="E536" s="561"/>
      <c r="F536" s="561"/>
      <c r="G536" s="561"/>
      <c r="H536" s="561"/>
      <c r="I536" s="561"/>
      <c r="J536" s="561"/>
      <c r="K536" s="561"/>
      <c r="L536" s="561"/>
      <c r="M536" s="561"/>
      <c r="N536" s="561"/>
    </row>
    <row r="537" spans="1:14">
      <c r="A537" s="6"/>
      <c r="B537" s="6"/>
      <c r="C537" s="6"/>
      <c r="D537" s="6"/>
      <c r="E537" s="561"/>
      <c r="F537" s="561"/>
      <c r="G537" s="561"/>
      <c r="H537" s="561"/>
      <c r="I537" s="561"/>
      <c r="J537" s="561"/>
      <c r="K537" s="561"/>
      <c r="L537" s="561"/>
      <c r="M537" s="561"/>
      <c r="N537" s="561"/>
    </row>
    <row r="538" spans="1:14">
      <c r="A538" s="6"/>
      <c r="B538" s="6"/>
      <c r="C538" s="6"/>
      <c r="D538" s="6"/>
      <c r="E538" s="561"/>
      <c r="F538" s="561"/>
      <c r="G538" s="561"/>
      <c r="H538" s="561"/>
      <c r="I538" s="561"/>
      <c r="J538" s="561"/>
      <c r="K538" s="561"/>
      <c r="L538" s="561"/>
      <c r="M538" s="561"/>
      <c r="N538" s="561"/>
    </row>
    <row r="539" spans="1:14">
      <c r="A539" s="6"/>
      <c r="B539" s="6"/>
      <c r="C539" s="6"/>
      <c r="D539" s="6"/>
      <c r="E539" s="561"/>
      <c r="F539" s="561"/>
      <c r="G539" s="561"/>
      <c r="H539" s="561"/>
      <c r="I539" s="561"/>
      <c r="J539" s="561"/>
      <c r="K539" s="561"/>
      <c r="L539" s="561"/>
      <c r="M539" s="561"/>
      <c r="N539" s="561"/>
    </row>
    <row r="540" spans="1:14">
      <c r="A540" s="6"/>
      <c r="B540" s="6"/>
      <c r="C540" s="6"/>
      <c r="D540" s="6"/>
      <c r="E540" s="561"/>
      <c r="F540" s="561"/>
      <c r="G540" s="561"/>
      <c r="H540" s="561"/>
      <c r="I540" s="561"/>
      <c r="J540" s="561"/>
      <c r="K540" s="561"/>
      <c r="L540" s="561"/>
      <c r="M540" s="561"/>
      <c r="N540" s="561"/>
    </row>
    <row r="541" spans="1:14">
      <c r="A541" s="6"/>
      <c r="B541" s="6"/>
      <c r="C541" s="6"/>
      <c r="D541" s="6"/>
      <c r="E541" s="561"/>
      <c r="F541" s="561"/>
      <c r="G541" s="561"/>
      <c r="H541" s="561"/>
      <c r="I541" s="561"/>
      <c r="J541" s="561"/>
      <c r="K541" s="561"/>
      <c r="L541" s="561"/>
      <c r="M541" s="561"/>
      <c r="N541" s="561"/>
    </row>
    <row r="542" spans="1:14">
      <c r="A542" s="6"/>
      <c r="B542" s="6"/>
      <c r="C542" s="6"/>
      <c r="D542" s="6"/>
      <c r="E542" s="561"/>
      <c r="F542" s="561"/>
      <c r="G542" s="561"/>
      <c r="H542" s="561"/>
      <c r="I542" s="561"/>
      <c r="J542" s="561"/>
      <c r="K542" s="561"/>
      <c r="L542" s="561"/>
      <c r="M542" s="561"/>
      <c r="N542" s="561"/>
    </row>
    <row r="543" spans="1:14">
      <c r="A543" s="6"/>
      <c r="B543" s="6"/>
      <c r="C543" s="6"/>
      <c r="D543" s="6"/>
      <c r="E543" s="562"/>
      <c r="F543" s="562"/>
      <c r="G543" s="562"/>
      <c r="H543" s="562"/>
      <c r="I543" s="562"/>
      <c r="J543" s="562"/>
      <c r="K543" s="562"/>
      <c r="L543" s="562"/>
      <c r="M543" s="562"/>
      <c r="N543" s="562"/>
    </row>
  </sheetData>
  <mergeCells count="10">
    <mergeCell ref="A1:Q1"/>
    <mergeCell ref="A2:Q2"/>
    <mergeCell ref="A3:Q3"/>
    <mergeCell ref="B211:D211"/>
    <mergeCell ref="B267:D267"/>
    <mergeCell ref="B341:D341"/>
    <mergeCell ref="B162:D162"/>
    <mergeCell ref="B27:D27"/>
    <mergeCell ref="B85:D85"/>
    <mergeCell ref="C191:O193"/>
  </mergeCells>
  <conditionalFormatting sqref="B64 C63:C64">
    <cfRule type="cellIs" dxfId="4" priority="2" stopIfTrue="1" operator="equal">
      <formula>"tie to PF Core IS"</formula>
    </cfRule>
  </conditionalFormatting>
  <conditionalFormatting sqref="B247 C246:C247">
    <cfRule type="cellIs" dxfId="3" priority="1" stopIfTrue="1" operator="equal">
      <formula>"tie to PF Core IS"</formula>
    </cfRule>
  </conditionalFormatting>
  <pageMargins left="0.7" right="0.7" top="0.25" bottom="0.44" header="0.3" footer="0.3"/>
  <pageSetup scale="56" fitToHeight="2" orientation="landscape" r:id="rId1"/>
  <headerFooter>
    <oddFooter>&amp;LActivision Blizzard, Inc.&amp;R&amp;P of &amp; 24</oddFooter>
  </headerFooter>
  <rowBreaks count="3" manualBreakCount="3">
    <brk id="62" max="16" man="1"/>
    <brk id="114" max="16" man="1"/>
    <brk id="140"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M240"/>
  <sheetViews>
    <sheetView showGridLines="0" zoomScaleNormal="100" zoomScaleSheetLayoutView="100" workbookViewId="0">
      <pane xSplit="4" ySplit="8" topLeftCell="E122" activePane="bottomRight" state="frozen"/>
      <selection activeCell="P71" sqref="P71"/>
      <selection pane="topRight" activeCell="P71" sqref="P71"/>
      <selection pane="bottomLeft" activeCell="P71" sqref="P71"/>
      <selection pane="bottomRight" activeCell="P132" sqref="P132"/>
    </sheetView>
  </sheetViews>
  <sheetFormatPr defaultColWidth="8.7109375" defaultRowHeight="15"/>
  <cols>
    <col min="1" max="3" width="2.7109375" style="5" customWidth="1"/>
    <col min="4" max="4" width="56.7109375" style="5" customWidth="1"/>
    <col min="5" max="13" width="9.7109375" style="38" customWidth="1"/>
    <col min="14" max="14" width="1.42578125" style="27" customWidth="1"/>
    <col min="15" max="16384" width="8.7109375" style="27"/>
  </cols>
  <sheetData>
    <row r="1" spans="1:39" s="31" customFormat="1" ht="15" customHeight="1" collapsed="1">
      <c r="A1" s="684" t="s">
        <v>33</v>
      </c>
      <c r="B1" s="684"/>
      <c r="C1" s="684"/>
      <c r="D1" s="684"/>
      <c r="E1" s="684"/>
      <c r="F1" s="684"/>
      <c r="G1" s="684"/>
      <c r="H1" s="684"/>
      <c r="I1" s="684"/>
      <c r="J1" s="684"/>
      <c r="K1" s="684"/>
      <c r="L1" s="684"/>
      <c r="M1" s="684"/>
      <c r="N1" s="684"/>
    </row>
    <row r="2" spans="1:39" s="31" customFormat="1" ht="15" customHeight="1">
      <c r="A2" s="684" t="s">
        <v>98</v>
      </c>
      <c r="B2" s="684"/>
      <c r="C2" s="684"/>
      <c r="D2" s="684"/>
      <c r="E2" s="684"/>
      <c r="F2" s="684"/>
      <c r="G2" s="684"/>
      <c r="H2" s="684"/>
      <c r="I2" s="684"/>
      <c r="J2" s="684"/>
      <c r="K2" s="684"/>
      <c r="L2" s="684"/>
      <c r="M2" s="684"/>
      <c r="N2" s="684"/>
    </row>
    <row r="3" spans="1:39" s="31" customFormat="1" ht="15" customHeight="1">
      <c r="A3" s="684" t="s">
        <v>23</v>
      </c>
      <c r="B3" s="684"/>
      <c r="C3" s="684"/>
      <c r="D3" s="684"/>
      <c r="E3" s="684"/>
      <c r="F3" s="684"/>
      <c r="G3" s="684"/>
      <c r="H3" s="684"/>
      <c r="I3" s="684"/>
      <c r="J3" s="684"/>
      <c r="K3" s="684"/>
      <c r="L3" s="684"/>
      <c r="M3" s="684"/>
      <c r="N3" s="684"/>
      <c r="O3" s="30"/>
      <c r="S3" s="30"/>
    </row>
    <row r="4" spans="1:39" s="51" customFormat="1" ht="5.25" customHeight="1">
      <c r="A4" s="49"/>
      <c r="B4" s="50"/>
      <c r="C4" s="50"/>
      <c r="D4" s="50"/>
      <c r="E4" s="50"/>
      <c r="F4" s="50"/>
      <c r="G4" s="50"/>
      <c r="H4" s="50"/>
      <c r="I4" s="50"/>
      <c r="J4" s="50"/>
      <c r="K4" s="50"/>
      <c r="L4" s="50"/>
      <c r="M4" s="50"/>
      <c r="O4" s="165"/>
      <c r="S4" s="165"/>
    </row>
    <row r="5" spans="1:39">
      <c r="A5" s="20" t="s">
        <v>69</v>
      </c>
      <c r="E5" s="130"/>
      <c r="F5" s="130"/>
    </row>
    <row r="6" spans="1:39" s="129" customFormat="1" ht="12.75">
      <c r="A6" s="185"/>
      <c r="B6" s="185"/>
      <c r="C6" s="185"/>
      <c r="D6" s="185"/>
      <c r="E6" s="131" t="s">
        <v>6</v>
      </c>
      <c r="F6" s="131" t="s">
        <v>3</v>
      </c>
      <c r="G6" s="131" t="s">
        <v>4</v>
      </c>
      <c r="H6" s="131" t="s">
        <v>5</v>
      </c>
      <c r="I6" s="131" t="s">
        <v>6</v>
      </c>
      <c r="J6" s="131" t="s">
        <v>3</v>
      </c>
      <c r="K6" s="131" t="s">
        <v>4</v>
      </c>
      <c r="L6" s="131" t="s">
        <v>5</v>
      </c>
      <c r="M6" s="131" t="s">
        <v>6</v>
      </c>
    </row>
    <row r="7" spans="1:39" s="129" customFormat="1" ht="12.75">
      <c r="A7" s="184"/>
      <c r="B7" s="184"/>
      <c r="C7" s="184"/>
      <c r="D7" s="184"/>
      <c r="E7" s="131" t="s">
        <v>126</v>
      </c>
      <c r="F7" s="131" t="s">
        <v>136</v>
      </c>
      <c r="G7" s="131" t="s">
        <v>136</v>
      </c>
      <c r="H7" s="131" t="s">
        <v>136</v>
      </c>
      <c r="I7" s="131" t="s">
        <v>136</v>
      </c>
      <c r="J7" s="131" t="s">
        <v>149</v>
      </c>
      <c r="K7" s="131" t="s">
        <v>149</v>
      </c>
      <c r="L7" s="131" t="s">
        <v>149</v>
      </c>
      <c r="M7" s="131" t="s">
        <v>149</v>
      </c>
    </row>
    <row r="8" spans="1:39" s="129" customFormat="1" ht="12.75">
      <c r="E8" s="203" t="s">
        <v>96</v>
      </c>
      <c r="F8" s="203" t="s">
        <v>96</v>
      </c>
      <c r="G8" s="203" t="s">
        <v>96</v>
      </c>
      <c r="H8" s="203" t="s">
        <v>96</v>
      </c>
      <c r="I8" s="203" t="s">
        <v>96</v>
      </c>
      <c r="J8" s="203" t="s">
        <v>96</v>
      </c>
      <c r="K8" s="203" t="s">
        <v>96</v>
      </c>
      <c r="L8" s="203" t="s">
        <v>96</v>
      </c>
      <c r="M8" s="203" t="s">
        <v>96</v>
      </c>
      <c r="N8" s="204"/>
    </row>
    <row r="9" spans="1:39" ht="5.25" customHeight="1">
      <c r="A9" s="6"/>
      <c r="B9" s="6"/>
      <c r="C9" s="6"/>
      <c r="D9" s="6"/>
      <c r="E9" s="349"/>
      <c r="F9" s="349"/>
      <c r="G9" s="188"/>
      <c r="H9" s="188"/>
      <c r="I9" s="349"/>
      <c r="J9" s="188"/>
      <c r="K9" s="188"/>
      <c r="L9" s="188"/>
      <c r="M9" s="188"/>
    </row>
    <row r="10" spans="1:39" ht="12.75">
      <c r="A10" s="8"/>
      <c r="B10" s="1" t="s">
        <v>92</v>
      </c>
      <c r="C10" s="9"/>
      <c r="D10" s="8"/>
      <c r="E10" s="310">
        <v>4408</v>
      </c>
      <c r="F10" s="310">
        <f>SUM('QTD P&amp;L'!F9:I9)</f>
        <v>4576</v>
      </c>
      <c r="G10" s="13">
        <f>SUM('QTD P&amp;L'!G9:J9)</f>
        <v>4650</v>
      </c>
      <c r="H10" s="13">
        <f>SUM('QTD P&amp;L'!H9:K9)</f>
        <v>4887</v>
      </c>
      <c r="I10" s="13">
        <v>4664</v>
      </c>
      <c r="J10" s="13">
        <f>SUM('QTD P&amp;L'!J9:M9)</f>
        <v>4842</v>
      </c>
      <c r="K10" s="315">
        <f>SUM('QTD P&amp;L'!K9:N9)</f>
        <v>5368</v>
      </c>
      <c r="L10" s="421">
        <f>SUM('QTD P&amp;L'!L9:O9)</f>
        <v>5946</v>
      </c>
      <c r="M10" s="421">
        <v>6608</v>
      </c>
      <c r="O10" s="257"/>
      <c r="P10" s="257"/>
      <c r="Q10" s="257"/>
      <c r="R10" s="257"/>
      <c r="Y10" s="257"/>
      <c r="Z10" s="257"/>
      <c r="AA10" s="257"/>
      <c r="AB10" s="257"/>
      <c r="AC10" s="257"/>
      <c r="AD10" s="257"/>
      <c r="AE10" s="257"/>
      <c r="AF10" s="257"/>
      <c r="AG10" s="257"/>
      <c r="AH10" s="257"/>
      <c r="AI10" s="257"/>
      <c r="AJ10" s="257"/>
      <c r="AK10" s="257"/>
      <c r="AL10" s="257"/>
      <c r="AM10" s="257"/>
    </row>
    <row r="11" spans="1:39" ht="12.75">
      <c r="A11" s="8"/>
      <c r="B11" s="1" t="s">
        <v>91</v>
      </c>
      <c r="C11" s="9"/>
      <c r="D11" s="8"/>
      <c r="E11" s="400"/>
      <c r="F11" s="400"/>
      <c r="G11" s="400"/>
      <c r="H11" s="400"/>
      <c r="I11" s="400"/>
      <c r="J11" s="400"/>
      <c r="K11" s="315"/>
      <c r="L11" s="421"/>
      <c r="M11" s="421"/>
      <c r="O11" s="257"/>
    </row>
    <row r="12" spans="1:39" ht="12.75">
      <c r="A12" s="8"/>
      <c r="B12" s="1"/>
      <c r="C12" s="1" t="s">
        <v>182</v>
      </c>
      <c r="D12" s="8"/>
      <c r="E12" s="315"/>
      <c r="F12" s="315"/>
      <c r="G12" s="315"/>
      <c r="H12" s="315"/>
      <c r="I12" s="315"/>
      <c r="J12" s="315"/>
      <c r="K12" s="315"/>
      <c r="L12" s="421"/>
      <c r="M12" s="421"/>
      <c r="O12" s="257"/>
      <c r="Q12" s="257"/>
      <c r="R12" s="257"/>
    </row>
    <row r="13" spans="1:39" s="43" customFormat="1" ht="12.75">
      <c r="A13" s="10"/>
      <c r="B13" s="2"/>
      <c r="C13" s="342" t="s">
        <v>184</v>
      </c>
      <c r="D13" s="10"/>
      <c r="E13" s="134">
        <v>981</v>
      </c>
      <c r="F13" s="42">
        <f>SUM('QTD P&amp;L'!F12:I12)</f>
        <v>961</v>
      </c>
      <c r="G13" s="42">
        <f>SUM('QTD P&amp;L'!G12:J12)</f>
        <v>924</v>
      </c>
      <c r="H13" s="42">
        <f>SUM('QTD P&amp;L'!H12:K12)</f>
        <v>953</v>
      </c>
      <c r="I13" s="134">
        <v>872</v>
      </c>
      <c r="J13" s="42">
        <f>SUM('QTD P&amp;L'!J12:M12)</f>
        <v>838</v>
      </c>
      <c r="K13" s="319">
        <f>SUM('QTD P&amp;L'!K12:N12)</f>
        <v>840</v>
      </c>
      <c r="L13" s="319">
        <f>SUM('QTD P&amp;L'!L12:O12)</f>
        <v>772</v>
      </c>
      <c r="M13" s="319">
        <v>741</v>
      </c>
      <c r="O13" s="257"/>
      <c r="Q13" s="257"/>
      <c r="R13" s="257"/>
      <c r="Y13" s="257"/>
      <c r="Z13" s="257"/>
      <c r="AA13" s="257"/>
      <c r="AB13" s="257"/>
      <c r="AC13" s="257"/>
      <c r="AD13" s="257"/>
      <c r="AE13" s="257"/>
      <c r="AF13" s="257"/>
      <c r="AG13" s="257"/>
      <c r="AH13" s="257"/>
      <c r="AI13" s="257"/>
      <c r="AJ13" s="257"/>
      <c r="AK13" s="257"/>
      <c r="AL13" s="257"/>
      <c r="AM13" s="257"/>
    </row>
    <row r="14" spans="1:39" s="43" customFormat="1" ht="12.75">
      <c r="A14" s="10"/>
      <c r="B14" s="2"/>
      <c r="C14" s="342" t="s">
        <v>185</v>
      </c>
      <c r="D14" s="10"/>
      <c r="E14" s="134">
        <v>265</v>
      </c>
      <c r="F14" s="42">
        <f>SUM('QTD P&amp;L'!F13:I13)</f>
        <v>352</v>
      </c>
      <c r="G14" s="42">
        <f>SUM('QTD P&amp;L'!G13:J13)</f>
        <v>373</v>
      </c>
      <c r="H14" s="42">
        <f>SUM('QTD P&amp;L'!H13:K13)</f>
        <v>402</v>
      </c>
      <c r="I14" s="134">
        <v>370</v>
      </c>
      <c r="J14" s="42">
        <f>SUM('QTD P&amp;L'!J13:M13)</f>
        <v>358</v>
      </c>
      <c r="K14" s="319">
        <f>SUM('QTD P&amp;L'!K13:N13)</f>
        <v>368</v>
      </c>
      <c r="L14" s="319">
        <f>SUM('QTD P&amp;L'!L13:O13)</f>
        <v>348</v>
      </c>
      <c r="M14" s="319">
        <v>331</v>
      </c>
      <c r="O14" s="257"/>
      <c r="Q14" s="257"/>
      <c r="R14" s="257"/>
      <c r="Y14" s="257"/>
      <c r="Z14" s="257"/>
      <c r="AA14" s="257"/>
      <c r="AB14" s="257"/>
      <c r="AC14" s="257"/>
      <c r="AD14" s="257"/>
      <c r="AE14" s="257"/>
      <c r="AF14" s="257"/>
      <c r="AG14" s="257"/>
      <c r="AH14" s="257"/>
      <c r="AI14" s="257"/>
      <c r="AJ14" s="257"/>
      <c r="AK14" s="257"/>
      <c r="AL14" s="257"/>
      <c r="AM14" s="257"/>
    </row>
    <row r="15" spans="1:39" s="43" customFormat="1" ht="12.75">
      <c r="A15" s="10"/>
      <c r="B15" s="2"/>
      <c r="C15" s="1" t="s">
        <v>183</v>
      </c>
      <c r="D15" s="10"/>
      <c r="E15" s="134"/>
      <c r="F15" s="319"/>
      <c r="G15" s="319"/>
      <c r="H15" s="319"/>
      <c r="I15" s="134"/>
      <c r="J15" s="319"/>
      <c r="K15" s="319"/>
      <c r="L15" s="319"/>
      <c r="M15" s="319"/>
      <c r="O15" s="257"/>
      <c r="Q15" s="257"/>
      <c r="R15" s="257"/>
      <c r="Y15" s="257"/>
      <c r="Z15" s="257"/>
      <c r="AA15" s="257"/>
      <c r="AB15" s="257"/>
      <c r="AC15" s="257"/>
      <c r="AD15" s="257"/>
      <c r="AE15" s="257"/>
      <c r="AF15" s="257"/>
      <c r="AG15" s="257"/>
      <c r="AH15" s="257"/>
      <c r="AI15" s="257"/>
      <c r="AJ15" s="257"/>
      <c r="AK15" s="257"/>
      <c r="AL15" s="257"/>
      <c r="AM15" s="257"/>
    </row>
    <row r="16" spans="1:39" s="43" customFormat="1" ht="12.75">
      <c r="A16" s="10"/>
      <c r="B16" s="2"/>
      <c r="C16" s="342" t="s">
        <v>186</v>
      </c>
      <c r="D16" s="10"/>
      <c r="E16" s="134">
        <v>250</v>
      </c>
      <c r="F16" s="42">
        <f>SUM('QTD P&amp;L'!F15:I15)</f>
        <v>249</v>
      </c>
      <c r="G16" s="42">
        <f>SUM('QTD P&amp;L'!G15:J15)</f>
        <v>250</v>
      </c>
      <c r="H16" s="42">
        <f>SUM('QTD P&amp;L'!H15:K15)</f>
        <v>259</v>
      </c>
      <c r="I16" s="134">
        <v>274</v>
      </c>
      <c r="J16" s="42">
        <f>SUM('QTD P&amp;L'!J15:M15)</f>
        <v>356</v>
      </c>
      <c r="K16" s="319">
        <f>SUM('QTD P&amp;L'!K15:N15)</f>
        <v>536</v>
      </c>
      <c r="L16" s="319">
        <f>SUM('QTD P&amp;L'!L15:O15)</f>
        <v>702</v>
      </c>
      <c r="M16" s="319">
        <v>851</v>
      </c>
      <c r="O16" s="257"/>
      <c r="Q16" s="257"/>
      <c r="R16" s="257"/>
      <c r="Y16" s="257"/>
      <c r="Z16" s="257"/>
      <c r="AA16" s="257"/>
      <c r="AB16" s="257"/>
      <c r="AC16" s="257"/>
      <c r="AD16" s="257"/>
      <c r="AE16" s="257"/>
      <c r="AF16" s="257"/>
      <c r="AG16" s="257"/>
      <c r="AH16" s="257"/>
      <c r="AI16" s="257"/>
      <c r="AJ16" s="257"/>
      <c r="AK16" s="257"/>
      <c r="AL16" s="257"/>
      <c r="AM16" s="257"/>
    </row>
    <row r="17" spans="1:39" s="43" customFormat="1" ht="12.75">
      <c r="A17" s="10"/>
      <c r="B17" s="2"/>
      <c r="C17" s="342" t="s">
        <v>185</v>
      </c>
      <c r="D17" s="10"/>
      <c r="E17" s="134">
        <v>29</v>
      </c>
      <c r="F17" s="42">
        <f>SUM('QTD P&amp;L'!F16:I16)</f>
        <v>35</v>
      </c>
      <c r="G17" s="42">
        <f>SUM('QTD P&amp;L'!G16:J16)</f>
        <v>47</v>
      </c>
      <c r="H17" s="42">
        <f>SUM('QTD P&amp;L'!H16:K16)</f>
        <v>64</v>
      </c>
      <c r="I17" s="134">
        <v>69</v>
      </c>
      <c r="J17" s="42">
        <f>SUM('QTD P&amp;L'!J16:M16)</f>
        <v>111</v>
      </c>
      <c r="K17" s="319">
        <f>SUM('QTD P&amp;L'!K16:N16)</f>
        <v>220</v>
      </c>
      <c r="L17" s="319">
        <f>SUM('QTD P&amp;L'!L16:O16)</f>
        <v>334</v>
      </c>
      <c r="M17" s="319">
        <v>471</v>
      </c>
      <c r="O17" s="257"/>
      <c r="Q17" s="257"/>
      <c r="R17" s="257"/>
      <c r="Y17" s="257"/>
      <c r="Z17" s="257"/>
      <c r="AA17" s="257"/>
      <c r="AB17" s="257"/>
      <c r="AC17" s="257"/>
      <c r="AD17" s="257"/>
      <c r="AE17" s="257"/>
      <c r="AF17" s="257"/>
      <c r="AG17" s="257"/>
      <c r="AH17" s="257"/>
      <c r="AI17" s="257"/>
      <c r="AJ17" s="257"/>
      <c r="AK17" s="257"/>
      <c r="AL17" s="257"/>
      <c r="AM17" s="257"/>
    </row>
    <row r="18" spans="1:39" ht="12.75">
      <c r="A18" s="10"/>
      <c r="B18" s="10"/>
      <c r="C18" s="6" t="s">
        <v>34</v>
      </c>
      <c r="D18" s="10"/>
      <c r="E18" s="15">
        <v>571</v>
      </c>
      <c r="F18" s="15">
        <f>SUM('QTD P&amp;L'!F17:I17)</f>
        <v>572</v>
      </c>
      <c r="G18" s="15">
        <f>SUM('QTD P&amp;L'!G17:J17)</f>
        <v>609</v>
      </c>
      <c r="H18" s="15">
        <f>SUM('QTD P&amp;L'!H17:K17)</f>
        <v>637</v>
      </c>
      <c r="I18" s="15">
        <v>646</v>
      </c>
      <c r="J18" s="15">
        <f>SUM('QTD P&amp;L'!J17:M17)</f>
        <v>676</v>
      </c>
      <c r="K18" s="317">
        <f>SUM('QTD P&amp;L'!K17:N17)</f>
        <v>776</v>
      </c>
      <c r="L18" s="405">
        <f>SUM('QTD P&amp;L'!L17:O17)</f>
        <v>866</v>
      </c>
      <c r="M18" s="405">
        <v>958</v>
      </c>
      <c r="O18" s="257"/>
      <c r="P18" s="403"/>
      <c r="Q18" s="403"/>
      <c r="R18" s="403"/>
      <c r="S18" s="403"/>
      <c r="T18" s="403"/>
      <c r="U18" s="403"/>
      <c r="V18" s="403"/>
      <c r="W18" s="403"/>
      <c r="Y18" s="257"/>
      <c r="Z18" s="257"/>
      <c r="AA18" s="257"/>
      <c r="AB18" s="257"/>
      <c r="AC18" s="257"/>
      <c r="AD18" s="257"/>
      <c r="AE18" s="257"/>
      <c r="AF18" s="257"/>
      <c r="AG18" s="257"/>
      <c r="AH18" s="257"/>
      <c r="AI18" s="257"/>
      <c r="AJ18" s="257"/>
      <c r="AK18" s="257"/>
      <c r="AL18" s="257"/>
      <c r="AM18" s="257"/>
    </row>
    <row r="19" spans="1:39" ht="12.75">
      <c r="A19" s="10"/>
      <c r="B19" s="10"/>
      <c r="C19" s="6" t="s">
        <v>35</v>
      </c>
      <c r="D19" s="10"/>
      <c r="E19" s="15">
        <v>712</v>
      </c>
      <c r="F19" s="15">
        <f>SUM('QTD P&amp;L'!F18:I18)</f>
        <v>701</v>
      </c>
      <c r="G19" s="15">
        <f>SUM('QTD P&amp;L'!G18:J18)</f>
        <v>724</v>
      </c>
      <c r="H19" s="15">
        <f>SUM('QTD P&amp;L'!H18:K18)</f>
        <v>692</v>
      </c>
      <c r="I19" s="15">
        <v>734</v>
      </c>
      <c r="J19" s="15">
        <f>SUM('QTD P&amp;L'!J18:M18)</f>
        <v>810</v>
      </c>
      <c r="K19" s="317">
        <f>SUM('QTD P&amp;L'!K18:N18)</f>
        <v>968</v>
      </c>
      <c r="L19" s="405">
        <f>SUM('QTD P&amp;L'!L18:O18)</f>
        <v>1119</v>
      </c>
      <c r="M19" s="405">
        <v>1210</v>
      </c>
      <c r="O19" s="257"/>
      <c r="P19" s="403"/>
      <c r="Q19" s="403"/>
      <c r="R19" s="403"/>
      <c r="S19" s="403"/>
      <c r="T19" s="403"/>
      <c r="U19" s="403"/>
      <c r="V19" s="403"/>
      <c r="W19" s="403"/>
      <c r="Y19" s="257"/>
      <c r="Z19" s="257"/>
      <c r="AA19" s="257"/>
      <c r="AB19" s="257"/>
      <c r="AC19" s="257"/>
      <c r="AD19" s="257"/>
      <c r="AE19" s="257"/>
      <c r="AF19" s="257"/>
      <c r="AG19" s="257"/>
      <c r="AH19" s="257"/>
      <c r="AI19" s="257"/>
      <c r="AJ19" s="257"/>
      <c r="AK19" s="257"/>
      <c r="AL19" s="257"/>
      <c r="AM19" s="257"/>
    </row>
    <row r="20" spans="1:39">
      <c r="A20" s="10"/>
      <c r="B20" s="10"/>
      <c r="C20" s="6" t="s">
        <v>36</v>
      </c>
      <c r="D20" s="10"/>
      <c r="E20" s="402">
        <v>417</v>
      </c>
      <c r="F20" s="402">
        <f>SUM('QTD P&amp;L'!F19:I19)</f>
        <v>408</v>
      </c>
      <c r="G20" s="402">
        <f>SUM('QTD P&amp;L'!G19:J19)</f>
        <v>403</v>
      </c>
      <c r="H20" s="402">
        <f>SUM('QTD P&amp;L'!H19:K19)</f>
        <v>372</v>
      </c>
      <c r="I20" s="402">
        <v>380</v>
      </c>
      <c r="J20" s="402">
        <f>SUM('QTD P&amp;L'!J19:M19)</f>
        <v>454</v>
      </c>
      <c r="K20" s="402">
        <f>SUM('QTD P&amp;L'!K19:N19)</f>
        <v>521</v>
      </c>
      <c r="L20" s="406">
        <f>SUM('QTD P&amp;L'!L19:O19)</f>
        <v>568</v>
      </c>
      <c r="M20" s="406">
        <v>634</v>
      </c>
      <c r="O20" s="257"/>
      <c r="P20" s="403"/>
      <c r="Q20" s="403"/>
      <c r="R20" s="403"/>
      <c r="S20" s="403"/>
      <c r="T20" s="403"/>
      <c r="U20" s="403"/>
      <c r="V20" s="403"/>
      <c r="W20" s="403"/>
      <c r="Y20" s="257"/>
      <c r="Z20" s="257"/>
      <c r="AA20" s="257"/>
      <c r="AB20" s="257"/>
      <c r="AC20" s="257"/>
      <c r="AD20" s="257"/>
      <c r="AE20" s="257"/>
      <c r="AF20" s="257"/>
      <c r="AG20" s="257"/>
      <c r="AH20" s="257"/>
      <c r="AI20" s="257"/>
      <c r="AJ20" s="257"/>
      <c r="AK20" s="257"/>
      <c r="AL20" s="257"/>
      <c r="AM20" s="257"/>
    </row>
    <row r="21" spans="1:39">
      <c r="A21" s="10"/>
      <c r="B21" s="10"/>
      <c r="C21" s="10"/>
      <c r="D21" s="10" t="s">
        <v>90</v>
      </c>
      <c r="E21" s="16">
        <f t="shared" ref="E21:J21" si="0">SUM(E13:E20)</f>
        <v>3225</v>
      </c>
      <c r="F21" s="16">
        <f t="shared" si="0"/>
        <v>3278</v>
      </c>
      <c r="G21" s="16">
        <f t="shared" si="0"/>
        <v>3330</v>
      </c>
      <c r="H21" s="16">
        <f t="shared" si="0"/>
        <v>3379</v>
      </c>
      <c r="I21" s="16">
        <f t="shared" si="0"/>
        <v>3345</v>
      </c>
      <c r="J21" s="16">
        <f t="shared" si="0"/>
        <v>3603</v>
      </c>
      <c r="K21" s="318">
        <f t="shared" ref="K21" si="1">SUM(K13:K20)</f>
        <v>4229</v>
      </c>
      <c r="L21" s="406">
        <f>SUM(L13:L20)</f>
        <v>4709</v>
      </c>
      <c r="M21" s="406">
        <f>SUM(M13:M20)</f>
        <v>5196</v>
      </c>
      <c r="O21" s="257"/>
      <c r="P21" s="406"/>
      <c r="Q21" s="406"/>
      <c r="R21" s="406"/>
      <c r="S21" s="406"/>
      <c r="T21" s="406"/>
      <c r="U21" s="406"/>
      <c r="V21" s="406"/>
      <c r="W21" s="406"/>
      <c r="Y21" s="257"/>
      <c r="Z21" s="257"/>
      <c r="AA21" s="257"/>
      <c r="AB21" s="257"/>
      <c r="AC21" s="257"/>
      <c r="AD21" s="257"/>
      <c r="AE21" s="257"/>
      <c r="AF21" s="257"/>
      <c r="AG21" s="257"/>
      <c r="AH21" s="257"/>
      <c r="AI21" s="257"/>
      <c r="AJ21" s="257"/>
      <c r="AK21" s="257"/>
      <c r="AL21" s="257"/>
      <c r="AM21" s="257"/>
    </row>
    <row r="22" spans="1:39" ht="12.75">
      <c r="A22" s="11"/>
      <c r="B22" s="25" t="s">
        <v>1</v>
      </c>
      <c r="C22" s="3"/>
      <c r="D22" s="11"/>
      <c r="E22" s="14">
        <f t="shared" ref="E22:J22" si="2">+E10-E21</f>
        <v>1183</v>
      </c>
      <c r="F22" s="14">
        <f t="shared" si="2"/>
        <v>1298</v>
      </c>
      <c r="G22" s="14">
        <f t="shared" si="2"/>
        <v>1320</v>
      </c>
      <c r="H22" s="14">
        <f t="shared" si="2"/>
        <v>1508</v>
      </c>
      <c r="I22" s="14">
        <f t="shared" si="2"/>
        <v>1319</v>
      </c>
      <c r="J22" s="14">
        <f t="shared" si="2"/>
        <v>1239</v>
      </c>
      <c r="K22" s="316">
        <f t="shared" ref="K22" si="3">+K10-K21</f>
        <v>1139</v>
      </c>
      <c r="L22" s="404">
        <f>+L10-L21</f>
        <v>1237</v>
      </c>
      <c r="M22" s="404">
        <f>+M10-M21</f>
        <v>1412</v>
      </c>
      <c r="O22" s="257"/>
      <c r="P22" s="404"/>
      <c r="Q22" s="404"/>
      <c r="R22" s="404"/>
      <c r="S22" s="404"/>
      <c r="T22" s="404"/>
      <c r="U22" s="404"/>
      <c r="V22" s="404"/>
      <c r="W22" s="404"/>
      <c r="Y22" s="257"/>
      <c r="Z22" s="257"/>
      <c r="AA22" s="257"/>
      <c r="AB22" s="257"/>
      <c r="AC22" s="257"/>
      <c r="AD22" s="257"/>
      <c r="AE22" s="257"/>
      <c r="AF22" s="257"/>
      <c r="AG22" s="257"/>
      <c r="AH22" s="257"/>
      <c r="AI22" s="257"/>
      <c r="AJ22" s="257"/>
      <c r="AK22" s="257"/>
      <c r="AL22" s="257"/>
      <c r="AM22" s="257"/>
    </row>
    <row r="23" spans="1:39">
      <c r="A23" s="12"/>
      <c r="B23" s="249" t="s">
        <v>161</v>
      </c>
      <c r="C23" s="12"/>
      <c r="D23" s="12"/>
      <c r="E23" s="405">
        <v>202</v>
      </c>
      <c r="F23" s="405">
        <f>SUM('QTD P&amp;L'!F22:I22)</f>
        <v>201</v>
      </c>
      <c r="G23" s="405">
        <f>SUM('QTD P&amp;L'!G22:J22)</f>
        <v>201</v>
      </c>
      <c r="H23" s="405">
        <f>SUM('QTD P&amp;L'!H22:K22)</f>
        <v>201</v>
      </c>
      <c r="I23" s="405">
        <v>198</v>
      </c>
      <c r="J23" s="405">
        <f>SUM('QTD P&amp;L'!J22:M22)</f>
        <v>202</v>
      </c>
      <c r="K23" s="405">
        <f>SUM('QTD P&amp;L'!K22:N22)</f>
        <v>217</v>
      </c>
      <c r="L23" s="405">
        <f>SUM('QTD P&amp;L'!L22:O22)</f>
        <v>219</v>
      </c>
      <c r="M23" s="405">
        <v>214</v>
      </c>
      <c r="O23" s="257"/>
      <c r="P23" s="406"/>
      <c r="Q23" s="406"/>
      <c r="R23" s="406"/>
      <c r="S23" s="406"/>
      <c r="T23" s="406"/>
      <c r="U23" s="406"/>
      <c r="V23" s="406"/>
      <c r="W23" s="406"/>
      <c r="Y23" s="257"/>
      <c r="Z23" s="257"/>
      <c r="AA23" s="257"/>
      <c r="AB23" s="257"/>
      <c r="AC23" s="257"/>
      <c r="AD23" s="257"/>
      <c r="AE23" s="257"/>
      <c r="AF23" s="257"/>
      <c r="AG23" s="257"/>
      <c r="AH23" s="257"/>
      <c r="AI23" s="257"/>
      <c r="AJ23" s="257"/>
      <c r="AK23" s="257"/>
      <c r="AL23" s="257"/>
      <c r="AM23" s="257"/>
    </row>
    <row r="24" spans="1:39">
      <c r="A24" s="12"/>
      <c r="B24" s="249" t="s">
        <v>297</v>
      </c>
      <c r="C24" s="12"/>
      <c r="D24" s="12"/>
      <c r="E24" s="406">
        <v>0</v>
      </c>
      <c r="F24" s="406">
        <f>SUM('QTD P&amp;L'!F23:I23)</f>
        <v>0</v>
      </c>
      <c r="G24" s="406">
        <f>SUM('QTD P&amp;L'!G23:J23)</f>
        <v>0</v>
      </c>
      <c r="H24" s="406">
        <f>SUM('QTD P&amp;L'!H23:K23)</f>
        <v>0</v>
      </c>
      <c r="I24" s="406">
        <v>0</v>
      </c>
      <c r="J24" s="406">
        <f>SUM('QTD P&amp;L'!J23:M23)</f>
        <v>0</v>
      </c>
      <c r="K24" s="406">
        <f>SUM('QTD P&amp;L'!K23:N23)</f>
        <v>0</v>
      </c>
      <c r="L24" s="406">
        <f>SUM('QTD P&amp;L'!L23:O23)</f>
        <v>10</v>
      </c>
      <c r="M24" s="406">
        <v>92</v>
      </c>
      <c r="O24" s="257"/>
      <c r="P24" s="406"/>
      <c r="Q24" s="406"/>
      <c r="R24" s="406"/>
      <c r="S24" s="406"/>
      <c r="T24" s="406"/>
      <c r="U24" s="406"/>
      <c r="V24" s="406"/>
      <c r="W24" s="406"/>
      <c r="Y24" s="257"/>
      <c r="Z24" s="257"/>
      <c r="AA24" s="257"/>
      <c r="AB24" s="257"/>
      <c r="AC24" s="257"/>
      <c r="AD24" s="257"/>
      <c r="AE24" s="257"/>
      <c r="AF24" s="257"/>
      <c r="AG24" s="257"/>
      <c r="AH24" s="257"/>
      <c r="AI24" s="257"/>
      <c r="AJ24" s="257"/>
      <c r="AK24" s="257"/>
      <c r="AL24" s="257"/>
      <c r="AM24" s="257"/>
    </row>
    <row r="25" spans="1:39" ht="12.75">
      <c r="A25" s="12"/>
      <c r="B25" s="22" t="s">
        <v>133</v>
      </c>
      <c r="C25" s="4"/>
      <c r="D25" s="12"/>
      <c r="E25" s="15">
        <f>E22-E23-E24</f>
        <v>981</v>
      </c>
      <c r="F25" s="405">
        <f t="shared" ref="F25:M25" si="4">F22-F23-F24</f>
        <v>1097</v>
      </c>
      <c r="G25" s="405">
        <f t="shared" si="4"/>
        <v>1119</v>
      </c>
      <c r="H25" s="405">
        <f t="shared" si="4"/>
        <v>1307</v>
      </c>
      <c r="I25" s="405">
        <f t="shared" si="4"/>
        <v>1121</v>
      </c>
      <c r="J25" s="405">
        <f t="shared" si="4"/>
        <v>1037</v>
      </c>
      <c r="K25" s="405">
        <f t="shared" si="4"/>
        <v>922</v>
      </c>
      <c r="L25" s="405">
        <f t="shared" si="4"/>
        <v>1008</v>
      </c>
      <c r="M25" s="405">
        <f t="shared" si="4"/>
        <v>1106</v>
      </c>
      <c r="O25" s="257"/>
      <c r="P25" s="405"/>
      <c r="Q25" s="405"/>
      <c r="R25" s="405"/>
      <c r="S25" s="405"/>
      <c r="T25" s="405"/>
      <c r="U25" s="405"/>
      <c r="V25" s="405"/>
      <c r="W25" s="405"/>
      <c r="Y25" s="257"/>
      <c r="Z25" s="257"/>
      <c r="AA25" s="257"/>
      <c r="AB25" s="257"/>
      <c r="AC25" s="257"/>
      <c r="AD25" s="257"/>
      <c r="AE25" s="257"/>
      <c r="AF25" s="257"/>
      <c r="AG25" s="257"/>
      <c r="AH25" s="257"/>
      <c r="AI25" s="257"/>
      <c r="AJ25" s="257"/>
      <c r="AK25" s="257"/>
      <c r="AL25" s="257"/>
      <c r="AM25" s="257"/>
    </row>
    <row r="26" spans="1:39">
      <c r="A26" s="12"/>
      <c r="B26" s="2" t="s">
        <v>134</v>
      </c>
      <c r="C26" s="4"/>
      <c r="D26" s="12"/>
      <c r="E26" s="136">
        <v>146</v>
      </c>
      <c r="F26" s="136">
        <f>SUM('QTD P&amp;L'!F25:I25)</f>
        <v>161</v>
      </c>
      <c r="G26" s="136">
        <f>SUM('QTD P&amp;L'!G25:J25)</f>
        <v>175</v>
      </c>
      <c r="H26" s="136">
        <f>SUM('QTD P&amp;L'!H25:K25)</f>
        <v>213</v>
      </c>
      <c r="I26" s="136">
        <v>229</v>
      </c>
      <c r="J26" s="136">
        <f>SUM('QTD P&amp;L'!J25:M25)</f>
        <v>176</v>
      </c>
      <c r="K26" s="136">
        <f>SUM('QTD P&amp;L'!K25:N25)</f>
        <v>122</v>
      </c>
      <c r="L26" s="492">
        <f>SUM('QTD P&amp;L'!L25:O25)</f>
        <v>136</v>
      </c>
      <c r="M26" s="492">
        <v>140</v>
      </c>
      <c r="O26" s="257"/>
      <c r="P26" s="407"/>
      <c r="Q26" s="407"/>
      <c r="R26" s="407"/>
      <c r="S26" s="407"/>
      <c r="T26" s="407"/>
      <c r="U26" s="407"/>
      <c r="V26" s="407"/>
      <c r="W26" s="407"/>
      <c r="Y26" s="257"/>
      <c r="Z26" s="257"/>
      <c r="AA26" s="257"/>
      <c r="AB26" s="257"/>
      <c r="AC26" s="257"/>
      <c r="AD26" s="257"/>
      <c r="AE26" s="257"/>
      <c r="AF26" s="257"/>
      <c r="AG26" s="257"/>
      <c r="AH26" s="257"/>
      <c r="AI26" s="257"/>
      <c r="AJ26" s="257"/>
      <c r="AK26" s="257"/>
      <c r="AL26" s="257"/>
      <c r="AM26" s="257"/>
    </row>
    <row r="27" spans="1:39">
      <c r="A27" s="9"/>
      <c r="B27" s="25" t="s">
        <v>2</v>
      </c>
      <c r="C27" s="9"/>
      <c r="D27" s="9"/>
      <c r="E27" s="138">
        <f t="shared" ref="E27" si="5">E25-E26</f>
        <v>835</v>
      </c>
      <c r="F27" s="138">
        <f t="shared" ref="F27" si="6">F25-F26</f>
        <v>936</v>
      </c>
      <c r="G27" s="138">
        <f t="shared" ref="G27:K27" si="7">G25-G26</f>
        <v>944</v>
      </c>
      <c r="H27" s="138">
        <f t="shared" si="7"/>
        <v>1094</v>
      </c>
      <c r="I27" s="138">
        <f t="shared" si="7"/>
        <v>892</v>
      </c>
      <c r="J27" s="138">
        <f t="shared" si="7"/>
        <v>861</v>
      </c>
      <c r="K27" s="138">
        <f t="shared" si="7"/>
        <v>800</v>
      </c>
      <c r="L27" s="408">
        <f>L25-L26</f>
        <v>872</v>
      </c>
      <c r="M27" s="408">
        <f>M25-M26</f>
        <v>966</v>
      </c>
      <c r="O27" s="257"/>
      <c r="P27" s="408"/>
      <c r="Q27" s="408"/>
      <c r="R27" s="408"/>
      <c r="S27" s="408"/>
      <c r="T27" s="408"/>
      <c r="U27" s="408"/>
      <c r="V27" s="408"/>
      <c r="W27" s="408"/>
      <c r="Y27" s="257"/>
      <c r="Z27" s="257"/>
      <c r="AA27" s="257"/>
      <c r="AB27" s="257"/>
      <c r="AC27" s="257"/>
      <c r="AD27" s="257"/>
      <c r="AE27" s="257"/>
      <c r="AF27" s="257"/>
      <c r="AG27" s="257"/>
      <c r="AH27" s="257"/>
      <c r="AI27" s="257"/>
      <c r="AJ27" s="257"/>
      <c r="AK27" s="257"/>
      <c r="AL27" s="257"/>
      <c r="AM27" s="257"/>
    </row>
    <row r="28" spans="1:39" ht="38.25" customHeight="1">
      <c r="A28" s="10"/>
      <c r="B28" s="689" t="s">
        <v>113</v>
      </c>
      <c r="C28" s="689"/>
      <c r="D28" s="689"/>
      <c r="E28" s="206">
        <v>817</v>
      </c>
      <c r="F28" s="206">
        <f>SUM('QTD P&amp;L'!F27:I27)</f>
        <v>919</v>
      </c>
      <c r="G28" s="206">
        <f>SUM('QTD P&amp;L'!G27:J27)</f>
        <v>929</v>
      </c>
      <c r="H28" s="206">
        <f>SUM('QTD P&amp;L'!H27:K27)</f>
        <v>1077</v>
      </c>
      <c r="I28" s="206">
        <v>881</v>
      </c>
      <c r="J28" s="206">
        <f>SUM('QTD P&amp;L'!J27:M27)</f>
        <v>853</v>
      </c>
      <c r="K28" s="206">
        <f>SUM('QTD P&amp;L'!K27:N27)</f>
        <v>793</v>
      </c>
      <c r="L28" s="490">
        <f>SUM('QTD P&amp;L'!L27:O27)</f>
        <v>866</v>
      </c>
      <c r="M28" s="490">
        <v>962</v>
      </c>
      <c r="N28" s="206"/>
      <c r="O28" s="180"/>
      <c r="P28" s="411"/>
      <c r="Q28" s="411"/>
      <c r="R28" s="411"/>
      <c r="S28" s="411"/>
      <c r="T28" s="411"/>
      <c r="U28" s="411"/>
      <c r="V28" s="411"/>
      <c r="W28" s="411"/>
      <c r="Y28" s="257"/>
      <c r="Z28" s="257"/>
      <c r="AA28" s="257"/>
      <c r="AB28" s="257"/>
      <c r="AC28" s="257"/>
      <c r="AD28" s="257"/>
      <c r="AE28" s="257"/>
      <c r="AF28" s="257"/>
      <c r="AG28" s="257"/>
      <c r="AH28" s="257"/>
      <c r="AI28" s="257"/>
      <c r="AJ28" s="257"/>
      <c r="AK28" s="257"/>
      <c r="AL28" s="257"/>
      <c r="AM28" s="257"/>
    </row>
    <row r="29" spans="1:39" ht="9.75" customHeight="1">
      <c r="A29" s="9"/>
      <c r="B29" s="25"/>
      <c r="C29" s="9"/>
      <c r="D29" s="9"/>
      <c r="E29" s="138"/>
      <c r="F29" s="138"/>
      <c r="G29" s="138"/>
      <c r="H29" s="138"/>
      <c r="I29" s="138"/>
      <c r="J29" s="138"/>
      <c r="K29" s="138"/>
      <c r="L29" s="408"/>
      <c r="M29" s="408"/>
      <c r="O29" s="257"/>
      <c r="P29" s="408"/>
      <c r="Q29" s="408"/>
      <c r="R29" s="408"/>
      <c r="S29" s="408"/>
      <c r="T29" s="408"/>
      <c r="U29" s="408"/>
      <c r="V29" s="408"/>
      <c r="W29" s="408"/>
    </row>
    <row r="30" spans="1:39" s="45" customFormat="1" ht="12.75">
      <c r="A30" s="52"/>
      <c r="B30" s="53" t="s">
        <v>27</v>
      </c>
      <c r="C30" s="53"/>
      <c r="D30" s="53"/>
      <c r="E30" s="139"/>
      <c r="F30" s="139"/>
      <c r="G30" s="139"/>
      <c r="H30" s="139"/>
      <c r="I30" s="139"/>
      <c r="J30" s="139"/>
      <c r="K30" s="311"/>
      <c r="L30" s="488"/>
      <c r="M30" s="488"/>
      <c r="O30" s="257"/>
      <c r="P30" s="409"/>
      <c r="Q30" s="409"/>
      <c r="R30" s="409"/>
      <c r="S30" s="409"/>
      <c r="T30" s="409"/>
      <c r="U30" s="409"/>
      <c r="V30" s="409"/>
      <c r="W30" s="409"/>
    </row>
    <row r="31" spans="1:39" s="45" customFormat="1" ht="12.75">
      <c r="A31" s="52"/>
      <c r="B31" s="53"/>
      <c r="C31" s="178" t="s">
        <v>29</v>
      </c>
      <c r="D31" s="53"/>
      <c r="E31" s="140">
        <v>1.1399999999999999</v>
      </c>
      <c r="F31" s="140">
        <f>SUM('QTD P&amp;L'!F30:I30)</f>
        <v>1.28</v>
      </c>
      <c r="G31" s="140">
        <f>SUM('QTD P&amp;L'!G30:J30)</f>
        <v>1.29</v>
      </c>
      <c r="H31" s="140">
        <f>SUM('QTD P&amp;L'!H30:K30)</f>
        <v>1.49</v>
      </c>
      <c r="I31" s="140">
        <v>1.21</v>
      </c>
      <c r="J31" s="140">
        <f>SUM('QTD P&amp;L'!J30:M30)</f>
        <v>1.17</v>
      </c>
      <c r="K31" s="140">
        <f>SUM('QTD P&amp;L'!K30:N30)</f>
        <v>1.08</v>
      </c>
      <c r="L31" s="410">
        <f>SUM('QTD P&amp;L'!L30:O30)</f>
        <v>1.18</v>
      </c>
      <c r="M31" s="410">
        <v>1.3</v>
      </c>
      <c r="O31" s="258"/>
      <c r="P31" s="410"/>
      <c r="Q31" s="410"/>
      <c r="R31" s="410"/>
      <c r="S31" s="410"/>
      <c r="T31" s="410"/>
      <c r="U31" s="410"/>
      <c r="V31" s="410"/>
      <c r="W31" s="410"/>
      <c r="Y31" s="258"/>
      <c r="Z31" s="258"/>
      <c r="AA31" s="258"/>
      <c r="AB31" s="258"/>
      <c r="AC31" s="258"/>
      <c r="AD31" s="258"/>
      <c r="AE31" s="258"/>
      <c r="AF31" s="258"/>
      <c r="AG31" s="258"/>
      <c r="AH31" s="258"/>
      <c r="AI31" s="258"/>
      <c r="AJ31" s="258"/>
      <c r="AK31" s="258"/>
      <c r="AL31" s="258"/>
      <c r="AM31" s="258"/>
    </row>
    <row r="32" spans="1:39" s="45" customFormat="1" ht="12.75">
      <c r="A32" s="52"/>
      <c r="B32" s="53"/>
      <c r="C32" s="178" t="s">
        <v>30</v>
      </c>
      <c r="D32" s="53"/>
      <c r="E32" s="140">
        <v>1.1299999999999999</v>
      </c>
      <c r="F32" s="140">
        <f>SUM('QTD P&amp;L'!F31:I31)</f>
        <v>1.27</v>
      </c>
      <c r="G32" s="140">
        <f>SUM('QTD P&amp;L'!G31:J31)</f>
        <v>1.28</v>
      </c>
      <c r="H32" s="140">
        <f>SUM('QTD P&amp;L'!H31:K31)</f>
        <v>1.48</v>
      </c>
      <c r="I32" s="140">
        <v>1.19</v>
      </c>
      <c r="J32" s="140">
        <f>SUM('QTD P&amp;L'!J31:M31)</f>
        <v>1.1499999999999999</v>
      </c>
      <c r="K32" s="140">
        <f>SUM('QTD P&amp;L'!K31:N31)</f>
        <v>1.06</v>
      </c>
      <c r="L32" s="410">
        <f>SUM('QTD P&amp;L'!L31:O31)</f>
        <v>1.1499999999999999</v>
      </c>
      <c r="M32" s="410">
        <v>1.28</v>
      </c>
      <c r="O32" s="258"/>
      <c r="P32" s="410"/>
      <c r="Q32" s="410"/>
      <c r="R32" s="410"/>
      <c r="S32" s="410"/>
      <c r="T32" s="410"/>
      <c r="U32" s="410"/>
      <c r="V32" s="410"/>
      <c r="W32" s="410"/>
      <c r="Y32" s="258"/>
      <c r="Z32" s="258"/>
      <c r="AA32" s="258"/>
      <c r="AB32" s="258"/>
      <c r="AC32" s="258"/>
      <c r="AD32" s="258"/>
      <c r="AE32" s="258"/>
      <c r="AF32" s="258"/>
      <c r="AG32" s="258"/>
      <c r="AH32" s="258"/>
      <c r="AI32" s="258"/>
      <c r="AJ32" s="258"/>
      <c r="AK32" s="258"/>
      <c r="AL32" s="258"/>
      <c r="AM32" s="258"/>
    </row>
    <row r="33" spans="1:39" s="45" customFormat="1" ht="4.1500000000000004" customHeight="1">
      <c r="A33" s="52"/>
      <c r="B33" s="53"/>
      <c r="C33" s="53"/>
      <c r="D33" s="53"/>
      <c r="E33" s="166"/>
      <c r="F33" s="166"/>
      <c r="G33" s="166"/>
      <c r="H33" s="166"/>
      <c r="I33" s="166"/>
      <c r="J33" s="166"/>
      <c r="K33" s="166"/>
      <c r="L33" s="166"/>
      <c r="M33" s="166"/>
      <c r="O33" s="257"/>
      <c r="Q33" s="257"/>
      <c r="R33" s="257"/>
      <c r="Y33" s="257"/>
      <c r="Z33" s="257"/>
      <c r="AA33" s="257"/>
      <c r="AB33" s="257"/>
      <c r="AC33" s="257"/>
      <c r="AD33" s="257"/>
      <c r="AE33" s="257"/>
      <c r="AF33" s="257"/>
      <c r="AG33" s="257"/>
      <c r="AH33" s="257"/>
      <c r="AI33" s="257"/>
      <c r="AJ33" s="257"/>
      <c r="AK33" s="257"/>
      <c r="AL33" s="257"/>
      <c r="AM33" s="257"/>
    </row>
    <row r="34" spans="1:39" s="45" customFormat="1">
      <c r="A34" s="52"/>
      <c r="B34" s="57" t="s">
        <v>28</v>
      </c>
      <c r="C34" s="52"/>
      <c r="D34" s="53"/>
      <c r="E34" s="166"/>
      <c r="F34" s="166"/>
      <c r="G34" s="166"/>
      <c r="H34" s="166"/>
      <c r="I34" s="166"/>
      <c r="J34" s="166"/>
      <c r="K34" s="166"/>
      <c r="L34" s="166"/>
      <c r="M34" s="166"/>
      <c r="O34" s="257"/>
      <c r="Q34" s="257"/>
      <c r="R34" s="257"/>
      <c r="Y34" s="257"/>
      <c r="Z34" s="257"/>
      <c r="AA34" s="257"/>
      <c r="AB34" s="257"/>
      <c r="AC34" s="257"/>
      <c r="AD34" s="257"/>
      <c r="AE34" s="257"/>
      <c r="AF34" s="257"/>
      <c r="AG34" s="257"/>
      <c r="AH34" s="257"/>
      <c r="AI34" s="257"/>
      <c r="AJ34" s="257"/>
      <c r="AK34" s="257"/>
      <c r="AL34" s="257"/>
      <c r="AM34" s="257"/>
    </row>
    <row r="35" spans="1:39" s="45" customFormat="1" ht="12.75">
      <c r="A35" s="52"/>
      <c r="B35" s="53"/>
      <c r="C35" s="55" t="s">
        <v>29</v>
      </c>
      <c r="D35" s="53"/>
      <c r="E35" s="58">
        <v>716</v>
      </c>
      <c r="F35" s="58">
        <f>AVERAGE('QTD P&amp;L'!F34:I34)</f>
        <v>719.25</v>
      </c>
      <c r="G35" s="58">
        <f>AVERAGE('QTD P&amp;L'!G34:J34)</f>
        <v>722</v>
      </c>
      <c r="H35" s="58">
        <f>AVERAGE('QTD P&amp;L'!H34:K34)</f>
        <v>725</v>
      </c>
      <c r="I35" s="58">
        <v>728</v>
      </c>
      <c r="J35" s="58">
        <f>AVERAGE('QTD P&amp;L'!J34:M34)</f>
        <v>731.25</v>
      </c>
      <c r="K35" s="58">
        <f>AVERAGE('QTD P&amp;L'!K34:N34)</f>
        <v>734.25</v>
      </c>
      <c r="L35" s="412">
        <f>AVERAGE('QTD P&amp;L'!L34:O34)</f>
        <v>737.25</v>
      </c>
      <c r="M35" s="412">
        <v>740</v>
      </c>
      <c r="O35" s="257"/>
      <c r="P35" s="412"/>
      <c r="Q35" s="412"/>
      <c r="R35" s="412"/>
      <c r="S35" s="412"/>
      <c r="T35" s="412"/>
      <c r="U35" s="412"/>
      <c r="V35" s="412"/>
      <c r="W35" s="412"/>
      <c r="Y35" s="257"/>
      <c r="Z35" s="257"/>
      <c r="AA35" s="257"/>
      <c r="AB35" s="257"/>
      <c r="AC35" s="257"/>
      <c r="AD35" s="257"/>
      <c r="AE35" s="257"/>
      <c r="AF35" s="257"/>
      <c r="AG35" s="257"/>
      <c r="AH35" s="257"/>
      <c r="AI35" s="257"/>
      <c r="AJ35" s="257"/>
      <c r="AK35" s="257"/>
      <c r="AL35" s="257"/>
      <c r="AM35" s="257"/>
    </row>
    <row r="36" spans="1:39" s="45" customFormat="1" ht="12.75">
      <c r="A36" s="52"/>
      <c r="B36" s="53"/>
      <c r="C36" s="55" t="s">
        <v>30</v>
      </c>
      <c r="D36" s="53"/>
      <c r="E36" s="58">
        <v>726</v>
      </c>
      <c r="F36" s="58">
        <f>AVERAGE('QTD P&amp;L'!F35:I35)</f>
        <v>725.75</v>
      </c>
      <c r="G36" s="58">
        <f>AVERAGE('QTD P&amp;L'!G35:J35)</f>
        <v>728.25</v>
      </c>
      <c r="H36" s="58">
        <f>AVERAGE('QTD P&amp;L'!H35:K35)</f>
        <v>733.5</v>
      </c>
      <c r="I36" s="58">
        <v>739</v>
      </c>
      <c r="J36" s="58">
        <f>AVERAGE('QTD P&amp;L'!J35:M35)</f>
        <v>741.75</v>
      </c>
      <c r="K36" s="58">
        <f>AVERAGE('QTD P&amp;L'!K35:N35)</f>
        <v>746.25</v>
      </c>
      <c r="L36" s="412">
        <f>AVERAGE('QTD P&amp;L'!L35:O35)</f>
        <v>750.5</v>
      </c>
      <c r="M36" s="412">
        <v>754</v>
      </c>
      <c r="O36" s="257"/>
      <c r="P36" s="412"/>
      <c r="Q36" s="412"/>
      <c r="R36" s="412"/>
      <c r="S36" s="412"/>
      <c r="T36" s="412"/>
      <c r="U36" s="412"/>
      <c r="V36" s="412"/>
      <c r="W36" s="412"/>
      <c r="Y36" s="257"/>
      <c r="Z36" s="257"/>
      <c r="AA36" s="257"/>
      <c r="AB36" s="257"/>
      <c r="AC36" s="257"/>
      <c r="AD36" s="257"/>
      <c r="AE36" s="257"/>
      <c r="AF36" s="257"/>
      <c r="AG36" s="257"/>
      <c r="AH36" s="257"/>
      <c r="AI36" s="257"/>
      <c r="AJ36" s="257"/>
      <c r="AK36" s="257"/>
      <c r="AL36" s="257"/>
      <c r="AM36" s="257"/>
    </row>
    <row r="37" spans="1:39" s="45" customFormat="1">
      <c r="A37" s="52"/>
      <c r="B37" s="53"/>
      <c r="C37" s="18" t="s">
        <v>118</v>
      </c>
      <c r="D37" s="53"/>
      <c r="E37" s="237">
        <v>15</v>
      </c>
      <c r="F37" s="237">
        <f>AVERAGE('QTD P&amp;L'!F36:I36)</f>
        <v>13</v>
      </c>
      <c r="G37" s="237">
        <f>AVERAGE('QTD P&amp;L'!G36:J36)</f>
        <v>11.25</v>
      </c>
      <c r="H37" s="237">
        <f>AVERAGE('QTD P&amp;L'!H36:K36)</f>
        <v>9.75</v>
      </c>
      <c r="I37" s="237">
        <v>8</v>
      </c>
      <c r="J37" s="237">
        <f>AVERAGE('QTD P&amp;L'!J36:M36)</f>
        <v>6.75</v>
      </c>
      <c r="K37" s="237">
        <f>AVERAGE('QTD P&amp;L'!K36:N36)</f>
        <v>5.25</v>
      </c>
      <c r="L37" s="413">
        <f>AVERAGE('QTD P&amp;L'!L36:O36)</f>
        <v>3.75</v>
      </c>
      <c r="M37" s="413">
        <v>3</v>
      </c>
      <c r="O37" s="257"/>
      <c r="P37" s="413"/>
      <c r="Q37" s="413"/>
      <c r="R37" s="413"/>
      <c r="S37" s="413"/>
      <c r="T37" s="413"/>
      <c r="U37" s="413"/>
      <c r="V37" s="413"/>
      <c r="W37" s="413"/>
      <c r="Y37" s="257"/>
      <c r="Z37" s="257"/>
      <c r="AA37" s="257"/>
      <c r="AB37" s="257"/>
      <c r="AC37" s="257"/>
      <c r="AD37" s="257"/>
      <c r="AE37" s="257"/>
      <c r="AF37" s="257"/>
      <c r="AG37" s="257"/>
      <c r="AH37" s="257"/>
      <c r="AI37" s="257"/>
      <c r="AJ37" s="257"/>
      <c r="AK37" s="257"/>
      <c r="AL37" s="257"/>
      <c r="AM37" s="257"/>
    </row>
    <row r="38" spans="1:39" s="45" customFormat="1" ht="12.75">
      <c r="A38" s="52"/>
      <c r="B38" s="53"/>
      <c r="C38" s="18" t="s">
        <v>125</v>
      </c>
      <c r="D38" s="53"/>
      <c r="E38" s="58">
        <f t="shared" ref="E38" si="8">SUM(E36:E37)</f>
        <v>741</v>
      </c>
      <c r="F38" s="58">
        <f t="shared" ref="F38:G38" si="9">SUM(F36:F37)</f>
        <v>738.75</v>
      </c>
      <c r="G38" s="58">
        <f t="shared" si="9"/>
        <v>739.5</v>
      </c>
      <c r="H38" s="58">
        <f t="shared" ref="H38:M38" si="10">SUM(H36:H37)</f>
        <v>743.25</v>
      </c>
      <c r="I38" s="58">
        <f t="shared" si="10"/>
        <v>747</v>
      </c>
      <c r="J38" s="58">
        <f t="shared" si="10"/>
        <v>748.5</v>
      </c>
      <c r="K38" s="58">
        <f t="shared" si="10"/>
        <v>751.5</v>
      </c>
      <c r="L38" s="412">
        <f t="shared" si="10"/>
        <v>754.25</v>
      </c>
      <c r="M38" s="412">
        <f t="shared" si="10"/>
        <v>757</v>
      </c>
      <c r="O38" s="257"/>
      <c r="P38" s="412"/>
      <c r="Q38" s="412"/>
      <c r="R38" s="412"/>
      <c r="S38" s="412"/>
      <c r="T38" s="412"/>
      <c r="U38" s="412"/>
      <c r="V38" s="412"/>
      <c r="W38" s="412"/>
      <c r="Y38" s="257"/>
      <c r="Z38" s="257"/>
      <c r="AA38" s="257"/>
      <c r="AB38" s="257"/>
      <c r="AC38" s="257"/>
      <c r="AD38" s="257"/>
      <c r="AE38" s="257"/>
      <c r="AF38" s="257"/>
      <c r="AG38" s="257"/>
      <c r="AH38" s="257"/>
      <c r="AI38" s="257"/>
      <c r="AJ38" s="257"/>
      <c r="AK38" s="257"/>
      <c r="AL38" s="257"/>
      <c r="AM38" s="257"/>
    </row>
    <row r="39" spans="1:39" s="45" customFormat="1" ht="12.75">
      <c r="A39" s="52"/>
      <c r="B39" s="53"/>
      <c r="C39" s="55"/>
      <c r="D39" s="53"/>
      <c r="E39" s="167"/>
      <c r="F39" s="167"/>
      <c r="G39" s="167"/>
      <c r="H39" s="167"/>
      <c r="I39" s="167"/>
      <c r="J39" s="167"/>
      <c r="K39" s="167"/>
      <c r="L39" s="167"/>
      <c r="M39" s="167"/>
      <c r="O39" s="257"/>
      <c r="P39" s="387"/>
      <c r="Q39" s="387"/>
      <c r="R39" s="387"/>
      <c r="S39" s="387"/>
      <c r="T39" s="387"/>
      <c r="U39" s="387"/>
      <c r="V39" s="387"/>
      <c r="W39" s="387"/>
    </row>
    <row r="40" spans="1:39" ht="12.75">
      <c r="A40" s="20" t="s">
        <v>32</v>
      </c>
      <c r="B40" s="29"/>
      <c r="C40" s="18"/>
      <c r="D40" s="29"/>
      <c r="E40" s="168"/>
      <c r="F40" s="168"/>
      <c r="G40" s="168"/>
      <c r="H40" s="168"/>
      <c r="I40" s="168"/>
      <c r="J40" s="168"/>
      <c r="K40" s="168"/>
      <c r="L40" s="168"/>
      <c r="M40" s="168"/>
      <c r="O40" s="257"/>
      <c r="P40" s="387"/>
      <c r="Q40" s="387"/>
      <c r="R40" s="387"/>
      <c r="S40" s="387"/>
      <c r="T40" s="387"/>
      <c r="U40" s="387"/>
      <c r="V40" s="387"/>
      <c r="W40" s="387"/>
    </row>
    <row r="41" spans="1:39" ht="12.75">
      <c r="A41" s="32"/>
      <c r="B41" s="29"/>
      <c r="C41" s="18"/>
      <c r="D41" s="29"/>
      <c r="E41" s="19" t="str">
        <f t="shared" ref="E41:J41" si="11">E6</f>
        <v>Q4</v>
      </c>
      <c r="F41" s="19" t="str">
        <f t="shared" si="11"/>
        <v>Q1</v>
      </c>
      <c r="G41" s="19" t="str">
        <f t="shared" si="11"/>
        <v>Q2</v>
      </c>
      <c r="H41" s="19" t="str">
        <f t="shared" si="11"/>
        <v>Q3</v>
      </c>
      <c r="I41" s="19" t="str">
        <f t="shared" si="11"/>
        <v>Q4</v>
      </c>
      <c r="J41" s="19" t="str">
        <f t="shared" si="11"/>
        <v>Q1</v>
      </c>
      <c r="K41" s="19" t="str">
        <f t="shared" ref="K41:L41" si="12">K6</f>
        <v>Q2</v>
      </c>
      <c r="L41" s="19" t="str">
        <f t="shared" si="12"/>
        <v>Q3</v>
      </c>
      <c r="M41" s="19" t="str">
        <f t="shared" ref="M41" si="13">M6</f>
        <v>Q4</v>
      </c>
      <c r="O41" s="257"/>
      <c r="P41" s="387"/>
      <c r="Q41" s="387"/>
      <c r="R41" s="387"/>
      <c r="S41" s="387"/>
      <c r="T41" s="387"/>
      <c r="U41" s="387"/>
      <c r="V41" s="387"/>
      <c r="W41" s="387"/>
    </row>
    <row r="42" spans="1:39" ht="12.75">
      <c r="A42" s="32"/>
      <c r="B42" s="29"/>
      <c r="C42" s="18"/>
      <c r="D42" s="29"/>
      <c r="E42" s="19" t="str">
        <f t="shared" ref="E42:J42" si="14">E7</f>
        <v>CY14</v>
      </c>
      <c r="F42" s="19" t="str">
        <f t="shared" si="14"/>
        <v>CY15</v>
      </c>
      <c r="G42" s="19" t="str">
        <f t="shared" si="14"/>
        <v>CY15</v>
      </c>
      <c r="H42" s="19" t="str">
        <f t="shared" si="14"/>
        <v>CY15</v>
      </c>
      <c r="I42" s="19" t="str">
        <f t="shared" si="14"/>
        <v>CY15</v>
      </c>
      <c r="J42" s="19" t="str">
        <f t="shared" si="14"/>
        <v>CY16</v>
      </c>
      <c r="K42" s="19" t="str">
        <f t="shared" ref="K42:L42" si="15">K7</f>
        <v>CY16</v>
      </c>
      <c r="L42" s="19" t="str">
        <f t="shared" si="15"/>
        <v>CY16</v>
      </c>
      <c r="M42" s="19" t="str">
        <f t="shared" ref="M42" si="16">M7</f>
        <v>CY16</v>
      </c>
      <c r="O42" s="257"/>
      <c r="P42" s="387"/>
      <c r="Q42" s="387"/>
      <c r="R42" s="387"/>
      <c r="S42" s="387"/>
      <c r="T42" s="387"/>
      <c r="U42" s="387"/>
      <c r="V42" s="387"/>
      <c r="W42" s="387"/>
    </row>
    <row r="43" spans="1:39" ht="12.75">
      <c r="A43" s="32"/>
      <c r="B43" s="29"/>
      <c r="C43" s="18"/>
      <c r="D43" s="29"/>
      <c r="E43" s="40" t="s">
        <v>96</v>
      </c>
      <c r="F43" s="40" t="s">
        <v>96</v>
      </c>
      <c r="G43" s="40" t="s">
        <v>96</v>
      </c>
      <c r="H43" s="40" t="s">
        <v>96</v>
      </c>
      <c r="I43" s="40" t="s">
        <v>96</v>
      </c>
      <c r="J43" s="40" t="s">
        <v>96</v>
      </c>
      <c r="K43" s="40" t="s">
        <v>96</v>
      </c>
      <c r="L43" s="40" t="s">
        <v>96</v>
      </c>
      <c r="M43" s="40" t="s">
        <v>96</v>
      </c>
      <c r="O43" s="257"/>
      <c r="P43" s="387"/>
      <c r="Q43" s="387"/>
      <c r="R43" s="387"/>
      <c r="S43" s="387"/>
      <c r="T43" s="387"/>
      <c r="U43" s="387"/>
      <c r="V43" s="387"/>
      <c r="W43" s="387"/>
    </row>
    <row r="44" spans="1:39" ht="12.75">
      <c r="A44" s="32"/>
      <c r="B44" s="29"/>
      <c r="C44" s="18"/>
      <c r="D44" s="29"/>
      <c r="E44" s="33"/>
      <c r="F44" s="33"/>
      <c r="G44" s="33"/>
      <c r="H44" s="33"/>
      <c r="I44" s="33"/>
      <c r="J44" s="33"/>
      <c r="K44" s="33"/>
      <c r="L44" s="33"/>
      <c r="M44" s="33"/>
      <c r="O44" s="257"/>
      <c r="P44" s="387"/>
      <c r="Q44" s="387"/>
      <c r="R44" s="387"/>
      <c r="S44" s="387"/>
      <c r="T44" s="387"/>
      <c r="U44" s="387"/>
      <c r="V44" s="387"/>
      <c r="W44" s="387"/>
    </row>
    <row r="45" spans="1:39" ht="12.75">
      <c r="A45" s="32"/>
      <c r="B45" s="1" t="s">
        <v>91</v>
      </c>
      <c r="C45" s="18"/>
      <c r="D45" s="29"/>
      <c r="E45" s="33"/>
      <c r="F45" s="33"/>
      <c r="G45" s="33"/>
      <c r="H45" s="33"/>
      <c r="I45" s="33"/>
      <c r="J45" s="33"/>
      <c r="K45" s="33"/>
      <c r="L45" s="33"/>
      <c r="M45" s="33"/>
      <c r="O45" s="257"/>
      <c r="P45" s="387"/>
      <c r="Q45" s="387"/>
      <c r="R45" s="387"/>
      <c r="S45" s="387"/>
      <c r="T45" s="387"/>
      <c r="U45" s="387"/>
      <c r="V45" s="387"/>
      <c r="W45" s="387"/>
    </row>
    <row r="46" spans="1:39" ht="12.75">
      <c r="A46" s="32"/>
      <c r="B46" s="1"/>
      <c r="C46" s="1" t="s">
        <v>182</v>
      </c>
      <c r="D46" s="8"/>
      <c r="E46" s="33"/>
      <c r="F46" s="33"/>
      <c r="G46" s="33"/>
      <c r="H46" s="33"/>
      <c r="I46" s="33"/>
      <c r="J46" s="33"/>
      <c r="K46" s="33"/>
      <c r="L46" s="33"/>
      <c r="M46" s="33"/>
      <c r="O46" s="257"/>
      <c r="P46" s="387"/>
      <c r="Q46" s="257"/>
      <c r="R46" s="257"/>
      <c r="S46" s="43"/>
      <c r="T46" s="43"/>
      <c r="U46" s="43"/>
      <c r="V46" s="43"/>
      <c r="W46" s="43"/>
    </row>
    <row r="47" spans="1:39" s="43" customFormat="1" ht="12.75">
      <c r="A47" s="10"/>
      <c r="C47" s="342" t="s">
        <v>184</v>
      </c>
      <c r="D47" s="10"/>
      <c r="E47" s="35">
        <f t="shared" ref="E47:J47" si="17">E13/E$10</f>
        <v>0.22254990925589838</v>
      </c>
      <c r="F47" s="35">
        <f t="shared" si="17"/>
        <v>0.21000874125874125</v>
      </c>
      <c r="G47" s="35">
        <f t="shared" si="17"/>
        <v>0.19870967741935483</v>
      </c>
      <c r="H47" s="35">
        <f t="shared" si="17"/>
        <v>0.19500716185799058</v>
      </c>
      <c r="I47" s="35">
        <f t="shared" si="17"/>
        <v>0.18696397941680962</v>
      </c>
      <c r="J47" s="35">
        <f t="shared" si="17"/>
        <v>0.17306897976042956</v>
      </c>
      <c r="K47" s="35">
        <f t="shared" ref="K47" si="18">K13/K$10</f>
        <v>0.15648286140089418</v>
      </c>
      <c r="L47" s="423">
        <f>L13/L$10</f>
        <v>0.12983518331651531</v>
      </c>
      <c r="M47" s="423">
        <f>M13/M$10</f>
        <v>0.11213680387409201</v>
      </c>
      <c r="O47" s="257"/>
      <c r="P47" s="387"/>
      <c r="Q47" s="257"/>
      <c r="R47" s="257"/>
      <c r="Y47" s="257"/>
      <c r="Z47" s="257"/>
      <c r="AA47" s="257"/>
      <c r="AB47" s="257"/>
      <c r="AC47" s="257"/>
      <c r="AD47" s="257"/>
      <c r="AE47" s="257"/>
      <c r="AF47" s="257"/>
    </row>
    <row r="48" spans="1:39" s="43" customFormat="1" ht="12.75">
      <c r="A48" s="10"/>
      <c r="C48" s="342" t="s">
        <v>185</v>
      </c>
      <c r="D48" s="10"/>
      <c r="E48" s="35">
        <f t="shared" ref="E48:J48" si="19">E14/E$10</f>
        <v>6.0117967332123413E-2</v>
      </c>
      <c r="F48" s="35">
        <f t="shared" si="19"/>
        <v>7.6923076923076927E-2</v>
      </c>
      <c r="G48" s="35">
        <f t="shared" si="19"/>
        <v>8.0215053763440861E-2</v>
      </c>
      <c r="H48" s="35">
        <f t="shared" si="19"/>
        <v>8.2259054634745241E-2</v>
      </c>
      <c r="I48" s="35">
        <f t="shared" si="19"/>
        <v>7.9331046312178383E-2</v>
      </c>
      <c r="J48" s="35">
        <f t="shared" si="19"/>
        <v>7.3936389921520032E-2</v>
      </c>
      <c r="K48" s="35">
        <f t="shared" ref="K48:L48" si="20">K14/K$10</f>
        <v>6.8554396423248884E-2</v>
      </c>
      <c r="L48" s="423">
        <f t="shared" si="20"/>
        <v>5.8526740665993948E-2</v>
      </c>
      <c r="M48" s="423">
        <f t="shared" ref="M48" si="21">M14/M$10</f>
        <v>5.0090799031477E-2</v>
      </c>
      <c r="O48" s="257"/>
      <c r="Q48" s="257"/>
      <c r="R48" s="257"/>
      <c r="Y48" s="335"/>
      <c r="Z48" s="335"/>
      <c r="AA48" s="335"/>
      <c r="AB48" s="335"/>
      <c r="AC48" s="335"/>
      <c r="AD48" s="335"/>
      <c r="AE48" s="335"/>
      <c r="AF48" s="335"/>
    </row>
    <row r="49" spans="1:32" s="43" customFormat="1" ht="12.75">
      <c r="A49" s="10"/>
      <c r="C49" s="1" t="s">
        <v>183</v>
      </c>
      <c r="D49" s="10"/>
      <c r="E49" s="35"/>
      <c r="F49" s="35"/>
      <c r="G49" s="35"/>
      <c r="H49" s="35"/>
      <c r="I49" s="35"/>
      <c r="J49" s="35"/>
      <c r="K49" s="35"/>
      <c r="L49" s="423"/>
      <c r="M49" s="423"/>
      <c r="O49" s="257"/>
      <c r="Q49" s="257"/>
      <c r="R49" s="257"/>
      <c r="Y49" s="335"/>
      <c r="Z49" s="335"/>
      <c r="AA49" s="335"/>
      <c r="AB49" s="335"/>
      <c r="AC49" s="335"/>
      <c r="AD49" s="335"/>
      <c r="AE49" s="335"/>
      <c r="AF49" s="335"/>
    </row>
    <row r="50" spans="1:32" s="43" customFormat="1" ht="12.75">
      <c r="A50" s="10"/>
      <c r="C50" s="342" t="s">
        <v>186</v>
      </c>
      <c r="D50" s="10"/>
      <c r="E50" s="35">
        <f t="shared" ref="E50:J50" si="22">E16/E$10</f>
        <v>5.6715063520871141E-2</v>
      </c>
      <c r="F50" s="35">
        <f t="shared" si="22"/>
        <v>5.4414335664335664E-2</v>
      </c>
      <c r="G50" s="35">
        <f t="shared" si="22"/>
        <v>5.3763440860215055E-2</v>
      </c>
      <c r="H50" s="35">
        <f t="shared" si="22"/>
        <v>5.2997749130345814E-2</v>
      </c>
      <c r="I50" s="35">
        <f t="shared" si="22"/>
        <v>5.8747855917667235E-2</v>
      </c>
      <c r="J50" s="35">
        <f t="shared" si="22"/>
        <v>7.3523337463857905E-2</v>
      </c>
      <c r="K50" s="35">
        <f t="shared" ref="K50:L50" si="23">K16/K$10</f>
        <v>9.9850968703427717E-2</v>
      </c>
      <c r="L50" s="423">
        <f t="shared" si="23"/>
        <v>0.11806256306760847</v>
      </c>
      <c r="M50" s="423">
        <f t="shared" ref="M50" si="24">M16/M$10</f>
        <v>0.12878329297820823</v>
      </c>
      <c r="O50" s="257"/>
      <c r="P50" s="27"/>
      <c r="Q50" s="257"/>
      <c r="R50" s="257"/>
      <c r="S50" s="27"/>
      <c r="T50" s="27"/>
      <c r="U50" s="27"/>
      <c r="V50" s="27"/>
      <c r="W50" s="27"/>
      <c r="Y50" s="335"/>
      <c r="Z50" s="335"/>
      <c r="AA50" s="335"/>
      <c r="AB50" s="335"/>
      <c r="AC50" s="335"/>
      <c r="AD50" s="335"/>
      <c r="AE50" s="335"/>
      <c r="AF50" s="335"/>
    </row>
    <row r="51" spans="1:32" s="43" customFormat="1" ht="12.75">
      <c r="A51" s="10"/>
      <c r="C51" s="342" t="s">
        <v>185</v>
      </c>
      <c r="D51" s="10"/>
      <c r="E51" s="35">
        <f t="shared" ref="E51:J51" si="25">E17/E$10</f>
        <v>6.5789473684210523E-3</v>
      </c>
      <c r="F51" s="35">
        <f t="shared" si="25"/>
        <v>7.6486013986013989E-3</v>
      </c>
      <c r="G51" s="35">
        <f t="shared" si="25"/>
        <v>1.010752688172043E-2</v>
      </c>
      <c r="H51" s="35">
        <f t="shared" si="25"/>
        <v>1.309596889707387E-2</v>
      </c>
      <c r="I51" s="35">
        <f t="shared" si="25"/>
        <v>1.4794168096054888E-2</v>
      </c>
      <c r="J51" s="35">
        <f t="shared" si="25"/>
        <v>2.292441140024783E-2</v>
      </c>
      <c r="K51" s="35">
        <f t="shared" ref="K51:L51" si="26">K17/K$10</f>
        <v>4.0983606557377046E-2</v>
      </c>
      <c r="L51" s="423">
        <f t="shared" si="26"/>
        <v>5.6172216616212578E-2</v>
      </c>
      <c r="M51" s="423">
        <f t="shared" ref="M51" si="27">M17/M$10</f>
        <v>7.1277239709443094E-2</v>
      </c>
      <c r="O51" s="257"/>
      <c r="P51" s="27"/>
      <c r="Q51" s="257"/>
      <c r="R51" s="257"/>
      <c r="S51" s="27"/>
      <c r="T51" s="27"/>
      <c r="U51" s="27"/>
      <c r="V51" s="27"/>
      <c r="W51" s="27"/>
      <c r="Y51" s="335"/>
      <c r="Z51" s="335"/>
      <c r="AA51" s="335"/>
      <c r="AB51" s="335"/>
      <c r="AC51" s="335"/>
      <c r="AD51" s="335"/>
      <c r="AE51" s="335"/>
      <c r="AF51" s="335"/>
    </row>
    <row r="52" spans="1:32" ht="12.75">
      <c r="A52" s="10"/>
      <c r="B52" s="10"/>
      <c r="C52" s="6" t="s">
        <v>34</v>
      </c>
      <c r="D52" s="10"/>
      <c r="E52" s="35">
        <f t="shared" ref="E52:J52" si="28">E18/E$10</f>
        <v>0.12953720508166969</v>
      </c>
      <c r="F52" s="35">
        <f t="shared" si="28"/>
        <v>0.125</v>
      </c>
      <c r="G52" s="35">
        <f t="shared" si="28"/>
        <v>0.13096774193548388</v>
      </c>
      <c r="H52" s="35">
        <f t="shared" si="28"/>
        <v>0.13034581542868837</v>
      </c>
      <c r="I52" s="35">
        <f t="shared" si="28"/>
        <v>0.13850771869639794</v>
      </c>
      <c r="J52" s="35">
        <f t="shared" si="28"/>
        <v>0.1396117306897976</v>
      </c>
      <c r="K52" s="35">
        <f t="shared" ref="K52:L52" si="29">K18/K$10</f>
        <v>0.14456035767511177</v>
      </c>
      <c r="L52" s="423">
        <f t="shared" si="29"/>
        <v>0.14564413050790448</v>
      </c>
      <c r="M52" s="423">
        <f t="shared" ref="M52" si="30">M18/M$10</f>
        <v>0.14497578692493945</v>
      </c>
      <c r="O52" s="257"/>
      <c r="P52" s="414"/>
      <c r="Q52" s="414"/>
      <c r="R52" s="414"/>
      <c r="S52" s="414"/>
      <c r="T52" s="414"/>
      <c r="U52" s="414"/>
      <c r="V52" s="414"/>
      <c r="W52" s="414"/>
      <c r="Y52" s="335"/>
      <c r="Z52" s="335"/>
      <c r="AA52" s="335"/>
      <c r="AB52" s="335"/>
      <c r="AC52" s="335"/>
      <c r="AD52" s="335"/>
      <c r="AE52" s="335"/>
      <c r="AF52" s="335"/>
    </row>
    <row r="53" spans="1:32" ht="12.75">
      <c r="A53" s="10"/>
      <c r="B53" s="10"/>
      <c r="C53" s="6" t="s">
        <v>35</v>
      </c>
      <c r="D53" s="10"/>
      <c r="E53" s="35">
        <f t="shared" ref="E53:J53" si="31">E19/E$10</f>
        <v>0.16152450090744103</v>
      </c>
      <c r="F53" s="35">
        <f t="shared" si="31"/>
        <v>0.15319055944055945</v>
      </c>
      <c r="G53" s="35">
        <f t="shared" si="31"/>
        <v>0.1556989247311828</v>
      </c>
      <c r="H53" s="35">
        <f t="shared" si="31"/>
        <v>0.1416001636996112</v>
      </c>
      <c r="I53" s="35">
        <f t="shared" si="31"/>
        <v>0.15737564322469982</v>
      </c>
      <c r="J53" s="35">
        <f t="shared" si="31"/>
        <v>0.16728624535315986</v>
      </c>
      <c r="K53" s="35">
        <f t="shared" ref="K53:L53" si="32">K19/K$10</f>
        <v>0.18032786885245902</v>
      </c>
      <c r="L53" s="423">
        <f t="shared" si="32"/>
        <v>0.18819374369323916</v>
      </c>
      <c r="M53" s="423">
        <f t="shared" ref="M53" si="33">M19/M$10</f>
        <v>0.18311138014527845</v>
      </c>
      <c r="O53" s="257"/>
      <c r="P53" s="414"/>
      <c r="Q53" s="414"/>
      <c r="R53" s="414"/>
      <c r="S53" s="414"/>
      <c r="T53" s="414"/>
      <c r="U53" s="414"/>
      <c r="V53" s="414"/>
      <c r="W53" s="414"/>
      <c r="Y53" s="335"/>
      <c r="Z53" s="335"/>
      <c r="AA53" s="335"/>
      <c r="AB53" s="335"/>
      <c r="AC53" s="335"/>
      <c r="AD53" s="335"/>
      <c r="AE53" s="335"/>
      <c r="AF53" s="335"/>
    </row>
    <row r="54" spans="1:32" ht="12.75">
      <c r="A54" s="10"/>
      <c r="B54" s="10"/>
      <c r="C54" s="6" t="s">
        <v>36</v>
      </c>
      <c r="D54" s="10"/>
      <c r="E54" s="35">
        <f t="shared" ref="E54:J54" si="34">E20/E$10</f>
        <v>9.4600725952813061E-2</v>
      </c>
      <c r="F54" s="35">
        <f t="shared" si="34"/>
        <v>8.9160839160839167E-2</v>
      </c>
      <c r="G54" s="35">
        <f t="shared" si="34"/>
        <v>8.666666666666667E-2</v>
      </c>
      <c r="H54" s="35">
        <f t="shared" si="34"/>
        <v>7.6120319214241866E-2</v>
      </c>
      <c r="I54" s="35">
        <f t="shared" si="34"/>
        <v>8.147512864493997E-2</v>
      </c>
      <c r="J54" s="35">
        <f t="shared" si="34"/>
        <v>9.3762907889301944E-2</v>
      </c>
      <c r="K54" s="35">
        <f t="shared" ref="K54:L54" si="35">K20/K$10</f>
        <v>9.7056631892697462E-2</v>
      </c>
      <c r="L54" s="423">
        <f t="shared" si="35"/>
        <v>9.5526404305415411E-2</v>
      </c>
      <c r="M54" s="423">
        <f t="shared" ref="M54" si="36">M20/M$10</f>
        <v>9.5944309927360777E-2</v>
      </c>
      <c r="O54" s="257"/>
      <c r="P54" s="414"/>
      <c r="Q54" s="414"/>
      <c r="R54" s="414"/>
      <c r="S54" s="414"/>
      <c r="T54" s="414"/>
      <c r="U54" s="414"/>
      <c r="V54" s="414"/>
      <c r="W54" s="414"/>
      <c r="Y54" s="335"/>
      <c r="Z54" s="335"/>
      <c r="AA54" s="335"/>
      <c r="AB54" s="335"/>
      <c r="AC54" s="335"/>
      <c r="AD54" s="335"/>
      <c r="AE54" s="335"/>
      <c r="AF54" s="335"/>
    </row>
    <row r="55" spans="1:32">
      <c r="A55" s="10"/>
      <c r="B55" s="10"/>
      <c r="C55" s="10"/>
      <c r="D55" s="10" t="s">
        <v>90</v>
      </c>
      <c r="E55" s="36">
        <f t="shared" ref="E55:J55" si="37">E21/E$10</f>
        <v>0.73162431941923778</v>
      </c>
      <c r="F55" s="36">
        <f t="shared" si="37"/>
        <v>0.71634615384615385</v>
      </c>
      <c r="G55" s="36">
        <f t="shared" si="37"/>
        <v>0.71612903225806457</v>
      </c>
      <c r="H55" s="36">
        <f t="shared" si="37"/>
        <v>0.691426232862697</v>
      </c>
      <c r="I55" s="36">
        <f t="shared" si="37"/>
        <v>0.71719554030874788</v>
      </c>
      <c r="J55" s="36">
        <f t="shared" si="37"/>
        <v>0.74411400247831472</v>
      </c>
      <c r="K55" s="36">
        <f t="shared" ref="K55:L55" si="38">K21/K$10</f>
        <v>0.78781669150521605</v>
      </c>
      <c r="L55" s="424">
        <f t="shared" si="38"/>
        <v>0.79196098217288935</v>
      </c>
      <c r="M55" s="424">
        <f t="shared" ref="M55" si="39">M21/M$10</f>
        <v>0.78631961259079908</v>
      </c>
      <c r="O55" s="257"/>
      <c r="P55" s="418"/>
      <c r="Q55" s="418"/>
      <c r="R55" s="418"/>
      <c r="S55" s="418"/>
      <c r="T55" s="418"/>
      <c r="U55" s="418"/>
      <c r="V55" s="418"/>
      <c r="W55" s="418"/>
      <c r="Y55" s="335"/>
      <c r="Z55" s="335"/>
      <c r="AA55" s="335"/>
      <c r="AB55" s="335"/>
      <c r="AC55" s="335"/>
      <c r="AD55" s="335"/>
      <c r="AE55" s="335"/>
      <c r="AF55" s="335"/>
    </row>
    <row r="56" spans="1:32" ht="12.75">
      <c r="A56" s="11"/>
      <c r="B56" s="25" t="s">
        <v>1</v>
      </c>
      <c r="C56" s="3"/>
      <c r="D56" s="11"/>
      <c r="E56" s="34">
        <f t="shared" ref="E56:J56" si="40">E22/E$10</f>
        <v>0.26837568058076228</v>
      </c>
      <c r="F56" s="34">
        <f t="shared" si="40"/>
        <v>0.28365384615384615</v>
      </c>
      <c r="G56" s="34">
        <f t="shared" si="40"/>
        <v>0.28387096774193549</v>
      </c>
      <c r="H56" s="34">
        <f t="shared" si="40"/>
        <v>0.30857376713730306</v>
      </c>
      <c r="I56" s="34">
        <f t="shared" si="40"/>
        <v>0.28280445969125212</v>
      </c>
      <c r="J56" s="34">
        <f t="shared" si="40"/>
        <v>0.25588599752168523</v>
      </c>
      <c r="K56" s="34">
        <f t="shared" ref="K56:L56" si="41">K22/K$10</f>
        <v>0.2121833084947839</v>
      </c>
      <c r="L56" s="422">
        <f t="shared" si="41"/>
        <v>0.20803901782711065</v>
      </c>
      <c r="M56" s="422">
        <f t="shared" ref="M56" si="42">M22/M$10</f>
        <v>0.21368038740920098</v>
      </c>
      <c r="O56" s="257"/>
      <c r="P56" s="416"/>
      <c r="Q56" s="416"/>
      <c r="R56" s="416"/>
      <c r="S56" s="416"/>
      <c r="T56" s="416"/>
      <c r="U56" s="416"/>
      <c r="V56" s="416"/>
      <c r="W56" s="416"/>
      <c r="Y56" s="335"/>
      <c r="Z56" s="335"/>
      <c r="AA56" s="335"/>
      <c r="AB56" s="335"/>
      <c r="AC56" s="335"/>
      <c r="AD56" s="335"/>
      <c r="AE56" s="335"/>
      <c r="AF56" s="335"/>
    </row>
    <row r="57" spans="1:32">
      <c r="A57" s="12"/>
      <c r="B57" s="249" t="s">
        <v>161</v>
      </c>
      <c r="C57" s="12"/>
      <c r="D57" s="12"/>
      <c r="E57" s="423">
        <f t="shared" ref="E57:J58" si="43">E23/E$10</f>
        <v>4.5825771324863887E-2</v>
      </c>
      <c r="F57" s="423">
        <f t="shared" si="43"/>
        <v>4.3924825174825176E-2</v>
      </c>
      <c r="G57" s="423">
        <f t="shared" si="43"/>
        <v>4.3225806451612905E-2</v>
      </c>
      <c r="H57" s="423">
        <f t="shared" si="43"/>
        <v>4.112952731737262E-2</v>
      </c>
      <c r="I57" s="423">
        <f t="shared" si="43"/>
        <v>4.2452830188679243E-2</v>
      </c>
      <c r="J57" s="423">
        <f t="shared" si="43"/>
        <v>4.1718298223874434E-2</v>
      </c>
      <c r="K57" s="423">
        <f t="shared" ref="K57:L58" si="44">K23/K$10</f>
        <v>4.0424739195230999E-2</v>
      </c>
      <c r="L57" s="423">
        <f t="shared" si="44"/>
        <v>3.6831483350151364E-2</v>
      </c>
      <c r="M57" s="423">
        <f t="shared" ref="M57:M58" si="45">M23/M$10</f>
        <v>3.2384987893462468E-2</v>
      </c>
      <c r="O57" s="257"/>
      <c r="P57" s="418"/>
      <c r="Q57" s="418"/>
      <c r="R57" s="418"/>
      <c r="S57" s="418"/>
      <c r="T57" s="418"/>
      <c r="U57" s="418"/>
      <c r="V57" s="418"/>
      <c r="W57" s="418"/>
      <c r="Y57" s="335"/>
      <c r="Z57" s="335"/>
      <c r="AA57" s="335"/>
      <c r="AB57" s="335"/>
      <c r="AC57" s="335"/>
      <c r="AD57" s="335"/>
      <c r="AE57" s="335"/>
      <c r="AF57" s="335"/>
    </row>
    <row r="58" spans="1:32">
      <c r="A58" s="12"/>
      <c r="B58" s="249" t="s">
        <v>297</v>
      </c>
      <c r="C58" s="12"/>
      <c r="D58" s="12"/>
      <c r="E58" s="424">
        <f t="shared" si="43"/>
        <v>0</v>
      </c>
      <c r="F58" s="424">
        <f t="shared" si="43"/>
        <v>0</v>
      </c>
      <c r="G58" s="424">
        <f t="shared" si="43"/>
        <v>0</v>
      </c>
      <c r="H58" s="424">
        <f t="shared" si="43"/>
        <v>0</v>
      </c>
      <c r="I58" s="424">
        <f t="shared" si="43"/>
        <v>0</v>
      </c>
      <c r="J58" s="424">
        <f t="shared" si="43"/>
        <v>0</v>
      </c>
      <c r="K58" s="424">
        <f t="shared" si="44"/>
        <v>0</v>
      </c>
      <c r="L58" s="424">
        <f t="shared" si="44"/>
        <v>1.6818028927009755E-3</v>
      </c>
      <c r="M58" s="424">
        <f t="shared" si="45"/>
        <v>1.3922518159806295E-2</v>
      </c>
      <c r="O58" s="257"/>
      <c r="P58" s="424"/>
      <c r="Q58" s="424"/>
      <c r="R58" s="424"/>
      <c r="S58" s="424"/>
      <c r="T58" s="424"/>
      <c r="U58" s="424"/>
      <c r="V58" s="424"/>
      <c r="W58" s="424"/>
      <c r="Y58" s="335"/>
      <c r="Z58" s="335"/>
      <c r="AA58" s="335"/>
      <c r="AB58" s="335"/>
      <c r="AC58" s="335"/>
      <c r="AD58" s="335"/>
      <c r="AE58" s="335"/>
      <c r="AF58" s="335"/>
    </row>
    <row r="59" spans="1:32" ht="12.75">
      <c r="A59" s="12"/>
      <c r="B59" s="22" t="s">
        <v>133</v>
      </c>
      <c r="C59" s="4"/>
      <c r="D59" s="12"/>
      <c r="E59" s="35">
        <f t="shared" ref="E59:J59" si="46">E25/E$10</f>
        <v>0.22254990925589838</v>
      </c>
      <c r="F59" s="35">
        <f t="shared" si="46"/>
        <v>0.23972902097902099</v>
      </c>
      <c r="G59" s="35">
        <f t="shared" si="46"/>
        <v>0.24064516129032257</v>
      </c>
      <c r="H59" s="35">
        <f t="shared" si="46"/>
        <v>0.26744423981993043</v>
      </c>
      <c r="I59" s="35">
        <f t="shared" si="46"/>
        <v>0.24035162950257291</v>
      </c>
      <c r="J59" s="35">
        <f t="shared" si="46"/>
        <v>0.21416769929781082</v>
      </c>
      <c r="K59" s="35">
        <f t="shared" ref="K59:L59" si="47">K25/K$10</f>
        <v>0.17175856929955291</v>
      </c>
      <c r="L59" s="423">
        <f t="shared" si="47"/>
        <v>0.16952573158425832</v>
      </c>
      <c r="M59" s="423">
        <f t="shared" ref="M59" si="48">M25/M$10</f>
        <v>0.1673728813559322</v>
      </c>
      <c r="O59" s="257"/>
      <c r="P59" s="417"/>
      <c r="Q59" s="417"/>
      <c r="R59" s="417"/>
      <c r="S59" s="417"/>
      <c r="T59" s="417"/>
      <c r="U59" s="417"/>
      <c r="V59" s="417"/>
      <c r="W59" s="417"/>
      <c r="Y59" s="335"/>
      <c r="Z59" s="335"/>
      <c r="AA59" s="335"/>
      <c r="AB59" s="335"/>
      <c r="AC59" s="335"/>
      <c r="AD59" s="335"/>
      <c r="AE59" s="335"/>
      <c r="AF59" s="335"/>
    </row>
    <row r="60" spans="1:32">
      <c r="A60" s="12"/>
      <c r="B60" s="2" t="s">
        <v>134</v>
      </c>
      <c r="C60" s="4"/>
      <c r="D60" s="12"/>
      <c r="E60" s="36">
        <f t="shared" ref="E60:J60" si="49">E26/E$10</f>
        <v>3.3121597096188747E-2</v>
      </c>
      <c r="F60" s="36">
        <f t="shared" si="49"/>
        <v>3.5183566433566432E-2</v>
      </c>
      <c r="G60" s="36">
        <f t="shared" si="49"/>
        <v>3.7634408602150539E-2</v>
      </c>
      <c r="H60" s="36">
        <f t="shared" si="49"/>
        <v>4.3585021485573971E-2</v>
      </c>
      <c r="I60" s="36">
        <f t="shared" si="49"/>
        <v>4.909948542024014E-2</v>
      </c>
      <c r="J60" s="36">
        <f t="shared" si="49"/>
        <v>3.6348616274266832E-2</v>
      </c>
      <c r="K60" s="36">
        <f t="shared" ref="K60:L60" si="50">K26/K$10</f>
        <v>2.2727272727272728E-2</v>
      </c>
      <c r="L60" s="424">
        <f t="shared" si="50"/>
        <v>2.2872519340733265E-2</v>
      </c>
      <c r="M60" s="424">
        <f t="shared" ref="M60" si="51">M26/M$10</f>
        <v>2.1186440677966101E-2</v>
      </c>
      <c r="O60" s="257"/>
      <c r="P60" s="418"/>
      <c r="Q60" s="418"/>
      <c r="R60" s="418"/>
      <c r="S60" s="418"/>
      <c r="T60" s="418"/>
      <c r="U60" s="418"/>
      <c r="V60" s="418"/>
      <c r="W60" s="418"/>
      <c r="Y60" s="335"/>
      <c r="Z60" s="335"/>
      <c r="AA60" s="335"/>
      <c r="AB60" s="335"/>
      <c r="AC60" s="335"/>
      <c r="AD60" s="335"/>
      <c r="AE60" s="335"/>
      <c r="AF60" s="335"/>
    </row>
    <row r="61" spans="1:32">
      <c r="A61" s="9"/>
      <c r="B61" s="25" t="s">
        <v>2</v>
      </c>
      <c r="C61" s="9"/>
      <c r="D61" s="9"/>
      <c r="E61" s="37">
        <f t="shared" ref="E61:J61" si="52">E27/E$10</f>
        <v>0.18942831215970962</v>
      </c>
      <c r="F61" s="37">
        <f t="shared" si="52"/>
        <v>0.20454545454545456</v>
      </c>
      <c r="G61" s="37">
        <f t="shared" si="52"/>
        <v>0.20301075268817204</v>
      </c>
      <c r="H61" s="37">
        <f t="shared" si="52"/>
        <v>0.22385921833435646</v>
      </c>
      <c r="I61" s="37">
        <f t="shared" si="52"/>
        <v>0.19125214408233276</v>
      </c>
      <c r="J61" s="37">
        <f t="shared" si="52"/>
        <v>0.17781908302354399</v>
      </c>
      <c r="K61" s="37">
        <f t="shared" ref="K61:L61" si="53">K27/K$10</f>
        <v>0.14903129657228018</v>
      </c>
      <c r="L61" s="425">
        <f t="shared" si="53"/>
        <v>0.14665321224352507</v>
      </c>
      <c r="M61" s="425">
        <f t="shared" ref="M61" si="54">M27/M$10</f>
        <v>0.1461864406779661</v>
      </c>
      <c r="O61" s="257"/>
      <c r="P61" s="419"/>
      <c r="Q61" s="419"/>
      <c r="R61" s="419"/>
      <c r="S61" s="419"/>
      <c r="T61" s="419"/>
      <c r="U61" s="419"/>
      <c r="V61" s="419"/>
      <c r="W61" s="419"/>
      <c r="Y61" s="335"/>
      <c r="Z61" s="335"/>
      <c r="AA61" s="335"/>
      <c r="AB61" s="335"/>
      <c r="AC61" s="335"/>
      <c r="AD61" s="335"/>
      <c r="AE61" s="335"/>
      <c r="AF61" s="335"/>
    </row>
    <row r="62" spans="1:32">
      <c r="A62" s="9"/>
      <c r="B62" s="25"/>
      <c r="C62" s="9"/>
      <c r="D62" s="9"/>
      <c r="E62" s="37"/>
      <c r="F62" s="37"/>
      <c r="G62" s="37"/>
      <c r="H62" s="37"/>
      <c r="I62" s="37"/>
      <c r="J62" s="37"/>
      <c r="K62" s="37"/>
      <c r="L62" s="425"/>
      <c r="M62" s="425"/>
      <c r="O62" s="257"/>
      <c r="Q62" s="257"/>
      <c r="R62" s="257"/>
      <c r="Y62" s="335"/>
      <c r="Z62" s="335"/>
      <c r="AA62" s="335"/>
      <c r="AB62" s="335"/>
      <c r="AC62" s="335"/>
      <c r="AD62" s="335"/>
      <c r="AE62" s="335"/>
      <c r="AF62" s="335"/>
    </row>
    <row r="63" spans="1:32" ht="15.75">
      <c r="A63" s="27"/>
      <c r="B63" s="5" t="s">
        <v>97</v>
      </c>
      <c r="C63" s="9"/>
      <c r="D63" s="9"/>
      <c r="E63" s="37"/>
      <c r="F63" s="37"/>
      <c r="G63" s="37"/>
      <c r="H63" s="37"/>
      <c r="I63" s="37"/>
      <c r="J63" s="37"/>
      <c r="K63" s="37"/>
      <c r="L63" s="425"/>
      <c r="M63" s="425"/>
      <c r="O63" s="257"/>
      <c r="P63" s="336"/>
      <c r="Q63" s="336"/>
      <c r="R63" s="336"/>
      <c r="S63" s="336"/>
      <c r="T63" s="336"/>
      <c r="U63" s="336"/>
      <c r="V63" s="336"/>
      <c r="W63" s="336"/>
      <c r="Y63" s="335"/>
      <c r="Z63" s="335"/>
      <c r="AA63" s="335"/>
      <c r="AB63" s="335"/>
      <c r="AC63" s="335"/>
      <c r="AD63" s="335"/>
      <c r="AE63" s="335"/>
      <c r="AF63" s="335"/>
    </row>
    <row r="64" spans="1:32">
      <c r="A64" s="27"/>
      <c r="C64" s="9"/>
      <c r="D64" s="9"/>
      <c r="E64" s="37"/>
      <c r="F64" s="37"/>
      <c r="G64" s="37"/>
      <c r="H64" s="37"/>
      <c r="I64" s="37"/>
      <c r="J64" s="37"/>
      <c r="K64" s="37"/>
      <c r="L64" s="425"/>
      <c r="M64" s="425"/>
      <c r="O64" s="257"/>
      <c r="P64" s="336"/>
      <c r="Q64" s="336"/>
      <c r="R64" s="336"/>
      <c r="S64" s="336"/>
      <c r="T64" s="336"/>
      <c r="U64" s="336"/>
      <c r="V64" s="336"/>
      <c r="W64" s="336"/>
      <c r="Y64" s="257"/>
    </row>
    <row r="65" spans="1:25">
      <c r="A65" s="20" t="s">
        <v>180</v>
      </c>
      <c r="B65" s="23"/>
      <c r="C65" s="24"/>
      <c r="D65" s="23"/>
      <c r="O65" s="257"/>
      <c r="P65" s="336"/>
      <c r="Q65" s="336"/>
      <c r="R65" s="336"/>
      <c r="S65" s="336"/>
      <c r="T65" s="336"/>
      <c r="U65" s="336"/>
      <c r="V65" s="336"/>
      <c r="W65" s="336"/>
      <c r="Y65" s="257"/>
    </row>
    <row r="66" spans="1:25">
      <c r="A66" s="20"/>
      <c r="B66" s="23"/>
      <c r="C66" s="24"/>
      <c r="D66" s="23"/>
      <c r="O66" s="257"/>
      <c r="P66" s="336"/>
      <c r="Q66" s="336"/>
      <c r="R66" s="336"/>
      <c r="S66" s="336"/>
      <c r="T66" s="336"/>
      <c r="U66" s="336"/>
      <c r="V66" s="336"/>
      <c r="W66" s="336"/>
    </row>
    <row r="67" spans="1:25" ht="14.25" customHeight="1">
      <c r="A67" s="23"/>
      <c r="B67" s="24"/>
      <c r="C67" s="24"/>
      <c r="D67" s="23"/>
      <c r="E67" s="19" t="str">
        <f t="shared" ref="E67:J67" si="55">E6</f>
        <v>Q4</v>
      </c>
      <c r="F67" s="19" t="str">
        <f t="shared" si="55"/>
        <v>Q1</v>
      </c>
      <c r="G67" s="19" t="str">
        <f t="shared" si="55"/>
        <v>Q2</v>
      </c>
      <c r="H67" s="19" t="str">
        <f t="shared" si="55"/>
        <v>Q3</v>
      </c>
      <c r="I67" s="19" t="str">
        <f t="shared" si="55"/>
        <v>Q4</v>
      </c>
      <c r="J67" s="19" t="str">
        <f t="shared" si="55"/>
        <v>Q1</v>
      </c>
      <c r="K67" s="19" t="str">
        <f t="shared" ref="K67:L67" si="56">K6</f>
        <v>Q2</v>
      </c>
      <c r="L67" s="19" t="str">
        <f t="shared" si="56"/>
        <v>Q3</v>
      </c>
      <c r="M67" s="19" t="str">
        <f t="shared" ref="M67" si="57">M6</f>
        <v>Q4</v>
      </c>
      <c r="O67" s="257"/>
      <c r="P67" s="336"/>
      <c r="Q67" s="336"/>
      <c r="R67" s="336"/>
      <c r="S67" s="336"/>
      <c r="T67" s="336"/>
      <c r="U67" s="336"/>
      <c r="V67" s="336"/>
      <c r="W67" s="336"/>
    </row>
    <row r="68" spans="1:25" ht="14.25" customHeight="1">
      <c r="A68" s="23"/>
      <c r="B68" s="24"/>
      <c r="C68" s="24"/>
      <c r="D68" s="23"/>
      <c r="E68" s="19" t="str">
        <f t="shared" ref="E68:J68" si="58">E7</f>
        <v>CY14</v>
      </c>
      <c r="F68" s="19" t="str">
        <f t="shared" si="58"/>
        <v>CY15</v>
      </c>
      <c r="G68" s="19" t="str">
        <f t="shared" si="58"/>
        <v>CY15</v>
      </c>
      <c r="H68" s="19" t="str">
        <f t="shared" si="58"/>
        <v>CY15</v>
      </c>
      <c r="I68" s="19" t="str">
        <f t="shared" si="58"/>
        <v>CY15</v>
      </c>
      <c r="J68" s="19" t="str">
        <f t="shared" si="58"/>
        <v>CY16</v>
      </c>
      <c r="K68" s="19" t="str">
        <f t="shared" ref="K68:L68" si="59">K7</f>
        <v>CY16</v>
      </c>
      <c r="L68" s="19" t="str">
        <f t="shared" si="59"/>
        <v>CY16</v>
      </c>
      <c r="M68" s="19" t="str">
        <f t="shared" ref="M68" si="60">M7</f>
        <v>CY16</v>
      </c>
      <c r="O68" s="257"/>
      <c r="P68" s="336"/>
      <c r="Q68" s="336"/>
      <c r="R68" s="336"/>
      <c r="S68" s="336"/>
      <c r="T68" s="336"/>
      <c r="U68" s="336"/>
      <c r="V68" s="336"/>
      <c r="W68" s="336"/>
    </row>
    <row r="69" spans="1:25" ht="12.75">
      <c r="A69" s="23"/>
      <c r="B69" s="26"/>
      <c r="C69" s="26"/>
      <c r="D69" s="23"/>
      <c r="E69" s="40" t="str">
        <f t="shared" ref="E69:J69" si="61">E8</f>
        <v>TTM</v>
      </c>
      <c r="F69" s="40" t="str">
        <f t="shared" si="61"/>
        <v>TTM</v>
      </c>
      <c r="G69" s="40" t="str">
        <f t="shared" si="61"/>
        <v>TTM</v>
      </c>
      <c r="H69" s="40" t="str">
        <f t="shared" si="61"/>
        <v>TTM</v>
      </c>
      <c r="I69" s="40" t="str">
        <f t="shared" si="61"/>
        <v>TTM</v>
      </c>
      <c r="J69" s="40" t="str">
        <f t="shared" si="61"/>
        <v>TTM</v>
      </c>
      <c r="K69" s="40" t="str">
        <f t="shared" ref="K69:L69" si="62">K8</f>
        <v>TTM</v>
      </c>
      <c r="L69" s="40" t="str">
        <f t="shared" si="62"/>
        <v>TTM</v>
      </c>
      <c r="M69" s="40" t="str">
        <f t="shared" ref="M69" si="63">M8</f>
        <v>TTM</v>
      </c>
      <c r="O69" s="257"/>
      <c r="P69" s="336"/>
      <c r="Q69" s="336"/>
      <c r="R69" s="336"/>
      <c r="S69" s="336"/>
      <c r="T69" s="336"/>
      <c r="U69" s="336"/>
      <c r="V69" s="336"/>
      <c r="W69" s="336"/>
    </row>
    <row r="70" spans="1:25" ht="7.5" customHeight="1">
      <c r="A70" s="21"/>
      <c r="B70" s="21"/>
      <c r="C70" s="21"/>
      <c r="D70" s="21"/>
      <c r="E70" s="188"/>
      <c r="F70" s="188"/>
      <c r="G70" s="188"/>
      <c r="H70" s="188"/>
      <c r="I70" s="188"/>
      <c r="J70" s="188"/>
      <c r="K70" s="188"/>
      <c r="L70" s="188"/>
      <c r="M70" s="188"/>
      <c r="O70" s="257"/>
      <c r="P70" s="336"/>
      <c r="Q70" s="336"/>
      <c r="R70" s="336"/>
      <c r="S70" s="336"/>
      <c r="T70" s="336"/>
      <c r="U70" s="336"/>
      <c r="V70" s="336"/>
      <c r="W70" s="336"/>
    </row>
    <row r="71" spans="1:25" ht="12.75">
      <c r="A71" s="8"/>
      <c r="B71" s="1" t="s">
        <v>92</v>
      </c>
      <c r="C71" s="9"/>
      <c r="D71" s="8"/>
      <c r="E71" s="13">
        <v>4408</v>
      </c>
      <c r="F71" s="13">
        <f>SUM('QTD P&amp;L'!F67:I67)</f>
        <v>4576</v>
      </c>
      <c r="G71" s="13">
        <f>SUM('QTD P&amp;L'!G67:J67)</f>
        <v>4650</v>
      </c>
      <c r="H71" s="13">
        <f>SUM('QTD P&amp;L'!H67:K67)</f>
        <v>4887</v>
      </c>
      <c r="I71" s="13">
        <v>4664</v>
      </c>
      <c r="J71" s="13">
        <f>SUM('QTD P&amp;L'!J67:M67)</f>
        <v>4842</v>
      </c>
      <c r="K71" s="315">
        <f>SUM('QTD P&amp;L'!K67:N67)</f>
        <v>5368</v>
      </c>
      <c r="L71" s="421">
        <f>SUM('QTD P&amp;L'!L67:O67)</f>
        <v>5946</v>
      </c>
      <c r="M71" s="421">
        <v>6608</v>
      </c>
      <c r="O71" s="257"/>
      <c r="P71" s="336"/>
      <c r="Q71" s="336"/>
      <c r="R71" s="336"/>
      <c r="S71" s="336"/>
      <c r="T71" s="336"/>
      <c r="U71" s="336"/>
      <c r="V71" s="336"/>
      <c r="W71" s="336"/>
    </row>
    <row r="72" spans="1:25" ht="12.75">
      <c r="A72" s="8"/>
      <c r="B72" s="1" t="s">
        <v>91</v>
      </c>
      <c r="C72" s="9"/>
      <c r="D72" s="8"/>
      <c r="E72" s="401"/>
      <c r="F72" s="401"/>
      <c r="G72" s="401"/>
      <c r="H72" s="401"/>
      <c r="I72" s="401"/>
      <c r="J72" s="401"/>
      <c r="K72" s="315"/>
      <c r="L72" s="421"/>
      <c r="M72" s="421"/>
      <c r="O72" s="257"/>
      <c r="P72" s="336"/>
      <c r="Q72" s="315"/>
      <c r="R72" s="257"/>
    </row>
    <row r="73" spans="1:25" ht="12.75">
      <c r="A73" s="8"/>
      <c r="B73" s="1"/>
      <c r="C73" s="345" t="s">
        <v>182</v>
      </c>
      <c r="D73" s="218"/>
      <c r="E73" s="315"/>
      <c r="F73" s="315"/>
      <c r="G73" s="315"/>
      <c r="H73" s="315"/>
      <c r="I73" s="315"/>
      <c r="J73" s="315"/>
      <c r="K73" s="315"/>
      <c r="L73" s="421"/>
      <c r="M73" s="421"/>
      <c r="O73" s="257"/>
      <c r="Q73" s="315"/>
      <c r="R73" s="257"/>
    </row>
    <row r="74" spans="1:25" s="43" customFormat="1" ht="12.75">
      <c r="A74" s="10"/>
      <c r="B74" s="2"/>
      <c r="C74" s="346" t="s">
        <v>184</v>
      </c>
      <c r="D74" s="250"/>
      <c r="E74" s="42">
        <v>982</v>
      </c>
      <c r="F74" s="42">
        <f>SUM('QTD P&amp;L'!F70:I70)</f>
        <v>961</v>
      </c>
      <c r="G74" s="42">
        <f>SUM('QTD P&amp;L'!G70:J70)</f>
        <v>924</v>
      </c>
      <c r="H74" s="42">
        <f>SUM('QTD P&amp;L'!H70:K70)</f>
        <v>953</v>
      </c>
      <c r="I74" s="42">
        <v>872</v>
      </c>
      <c r="J74" s="42">
        <f>SUM('QTD P&amp;L'!J70:M70)</f>
        <v>838</v>
      </c>
      <c r="K74" s="319">
        <f>SUM('QTD P&amp;L'!K70:N70)</f>
        <v>840</v>
      </c>
      <c r="L74" s="319">
        <f>SUM('QTD P&amp;L'!L70:O70)</f>
        <v>772</v>
      </c>
      <c r="M74" s="319">
        <v>741</v>
      </c>
      <c r="O74" s="257"/>
      <c r="Q74" s="315"/>
      <c r="R74" s="257"/>
    </row>
    <row r="75" spans="1:25" s="43" customFormat="1" ht="12.75">
      <c r="A75" s="10"/>
      <c r="B75" s="2"/>
      <c r="C75" s="346" t="s">
        <v>185</v>
      </c>
      <c r="D75" s="250"/>
      <c r="E75" s="42">
        <v>236</v>
      </c>
      <c r="F75" s="42">
        <f>SUM('QTD P&amp;L'!F71:I71)</f>
        <v>327</v>
      </c>
      <c r="G75" s="42">
        <f>SUM('QTD P&amp;L'!G71:J71)</f>
        <v>350</v>
      </c>
      <c r="H75" s="42">
        <f>SUM('QTD P&amp;L'!H71:K71)</f>
        <v>378</v>
      </c>
      <c r="I75" s="42">
        <v>347</v>
      </c>
      <c r="J75" s="42">
        <f>SUM('QTD P&amp;L'!J71:M71)</f>
        <v>330</v>
      </c>
      <c r="K75" s="319">
        <f>SUM('QTD P&amp;L'!K71:N71)</f>
        <v>336</v>
      </c>
      <c r="L75" s="319">
        <f>SUM('QTD P&amp;L'!L71:O71)</f>
        <v>317</v>
      </c>
      <c r="M75" s="319">
        <v>303</v>
      </c>
      <c r="O75" s="257"/>
      <c r="Q75" s="315"/>
      <c r="R75" s="257"/>
    </row>
    <row r="76" spans="1:25" s="43" customFormat="1" ht="12.75">
      <c r="A76" s="10"/>
      <c r="B76" s="2"/>
      <c r="C76" s="345" t="s">
        <v>183</v>
      </c>
      <c r="D76" s="250"/>
      <c r="E76" s="319"/>
      <c r="F76" s="319"/>
      <c r="G76" s="319"/>
      <c r="H76" s="319"/>
      <c r="I76" s="319"/>
      <c r="J76" s="319"/>
      <c r="K76" s="319"/>
      <c r="L76" s="319"/>
      <c r="M76" s="319"/>
      <c r="O76" s="257"/>
      <c r="Q76" s="315"/>
      <c r="R76" s="257"/>
    </row>
    <row r="77" spans="1:25" s="43" customFormat="1" ht="12.75">
      <c r="A77" s="10"/>
      <c r="B77" s="2"/>
      <c r="C77" s="346" t="s">
        <v>186</v>
      </c>
      <c r="D77" s="250"/>
      <c r="E77" s="42">
        <v>249</v>
      </c>
      <c r="F77" s="42">
        <f>SUM('QTD P&amp;L'!F73:I73)</f>
        <v>249</v>
      </c>
      <c r="G77" s="42">
        <f>SUM('QTD P&amp;L'!G73:J73)</f>
        <v>250</v>
      </c>
      <c r="H77" s="42">
        <f>SUM('QTD P&amp;L'!H73:K73)</f>
        <v>259</v>
      </c>
      <c r="I77" s="42">
        <v>274</v>
      </c>
      <c r="J77" s="42">
        <f>SUM('QTD P&amp;L'!J73:M73)</f>
        <v>355</v>
      </c>
      <c r="K77" s="319">
        <f>SUM('QTD P&amp;L'!K73:N73)</f>
        <v>535</v>
      </c>
      <c r="L77" s="319">
        <f>SUM('QTD P&amp;L'!L73:O73)</f>
        <v>701</v>
      </c>
      <c r="M77" s="319">
        <v>849</v>
      </c>
      <c r="O77" s="257"/>
      <c r="Q77" s="315"/>
      <c r="R77" s="257"/>
    </row>
    <row r="78" spans="1:25" s="43" customFormat="1" ht="12.75">
      <c r="A78" s="10"/>
      <c r="B78" s="2"/>
      <c r="C78" s="346" t="s">
        <v>185</v>
      </c>
      <c r="D78" s="250"/>
      <c r="E78" s="42">
        <v>28</v>
      </c>
      <c r="F78" s="42">
        <f>SUM('QTD P&amp;L'!F74:I74)</f>
        <v>34</v>
      </c>
      <c r="G78" s="42">
        <f>SUM('QTD P&amp;L'!G74:J74)</f>
        <v>45</v>
      </c>
      <c r="H78" s="42">
        <f>SUM('QTD P&amp;L'!H74:K74)</f>
        <v>60</v>
      </c>
      <c r="I78" s="42">
        <v>66</v>
      </c>
      <c r="J78" s="42">
        <f>SUM('QTD P&amp;L'!J74:M74)</f>
        <v>62</v>
      </c>
      <c r="K78" s="319">
        <f>SUM('QTD P&amp;L'!K74:N74)</f>
        <v>49</v>
      </c>
      <c r="L78" s="319">
        <f>SUM('QTD P&amp;L'!L74:O74)</f>
        <v>35</v>
      </c>
      <c r="M78" s="319">
        <v>45</v>
      </c>
      <c r="O78" s="257"/>
      <c r="Q78" s="315"/>
      <c r="R78" s="257"/>
    </row>
    <row r="79" spans="1:25" ht="12.75">
      <c r="A79" s="10"/>
      <c r="B79" s="10"/>
      <c r="C79" s="6" t="s">
        <v>34</v>
      </c>
      <c r="D79" s="10"/>
      <c r="E79" s="15">
        <v>549</v>
      </c>
      <c r="F79" s="15">
        <f>SUM('QTD P&amp;L'!F75:I75)</f>
        <v>552</v>
      </c>
      <c r="G79" s="15">
        <f>SUM('QTD P&amp;L'!G75:J75)</f>
        <v>586</v>
      </c>
      <c r="H79" s="15">
        <f>SUM('QTD P&amp;L'!H75:K75)</f>
        <v>613</v>
      </c>
      <c r="I79" s="15">
        <v>621</v>
      </c>
      <c r="J79" s="15">
        <f>SUM('QTD P&amp;L'!J75:M75)</f>
        <v>649</v>
      </c>
      <c r="K79" s="317">
        <f>SUM('QTD P&amp;L'!K75:N75)</f>
        <v>742</v>
      </c>
      <c r="L79" s="405">
        <f>SUM('QTD P&amp;L'!L75:O75)</f>
        <v>827</v>
      </c>
      <c r="M79" s="405">
        <v>911</v>
      </c>
      <c r="O79" s="257"/>
      <c r="Q79" s="315"/>
      <c r="R79" s="257"/>
    </row>
    <row r="80" spans="1:25" ht="12.75">
      <c r="A80" s="10"/>
      <c r="B80" s="10"/>
      <c r="C80" s="6" t="s">
        <v>35</v>
      </c>
      <c r="D80" s="10"/>
      <c r="E80" s="15">
        <v>704</v>
      </c>
      <c r="F80" s="15">
        <f>SUM('QTD P&amp;L'!F76:I76)</f>
        <v>692</v>
      </c>
      <c r="G80" s="15">
        <f>SUM('QTD P&amp;L'!G76:J76)</f>
        <v>715</v>
      </c>
      <c r="H80" s="15">
        <f>SUM('QTD P&amp;L'!H76:K76)</f>
        <v>684</v>
      </c>
      <c r="I80" s="15">
        <v>725</v>
      </c>
      <c r="J80" s="15">
        <f>SUM('QTD P&amp;L'!J76:M76)</f>
        <v>768</v>
      </c>
      <c r="K80" s="317">
        <f>SUM('QTD P&amp;L'!K76:N76)</f>
        <v>846</v>
      </c>
      <c r="L80" s="405">
        <f>SUM('QTD P&amp;L'!L76:O76)</f>
        <v>916</v>
      </c>
      <c r="M80" s="405">
        <v>929</v>
      </c>
      <c r="O80" s="257"/>
      <c r="Q80" s="315"/>
      <c r="R80" s="257"/>
    </row>
    <row r="81" spans="1:18">
      <c r="A81" s="10"/>
      <c r="B81" s="10"/>
      <c r="C81" s="6" t="s">
        <v>36</v>
      </c>
      <c r="D81" s="10"/>
      <c r="E81" s="16">
        <v>348</v>
      </c>
      <c r="F81" s="16">
        <f>SUM('QTD P&amp;L'!F77:I77)</f>
        <v>343</v>
      </c>
      <c r="G81" s="16">
        <f>SUM('QTD P&amp;L'!G77:J77)</f>
        <v>341</v>
      </c>
      <c r="H81" s="16">
        <f>SUM('QTD P&amp;L'!H77:K77)</f>
        <v>356</v>
      </c>
      <c r="I81" s="16">
        <v>332</v>
      </c>
      <c r="J81" s="16">
        <f>SUM('QTD P&amp;L'!J77:M77)</f>
        <v>356</v>
      </c>
      <c r="K81" s="318">
        <f>SUM('QTD P&amp;L'!K77:N77)</f>
        <v>410</v>
      </c>
      <c r="L81" s="406">
        <f>SUM('QTD P&amp;L'!L77:O77)</f>
        <v>451</v>
      </c>
      <c r="M81" s="406">
        <v>506</v>
      </c>
      <c r="O81" s="257"/>
      <c r="Q81" s="315"/>
      <c r="R81" s="257"/>
    </row>
    <row r="82" spans="1:18">
      <c r="A82" s="10"/>
      <c r="B82" s="10"/>
      <c r="C82" s="10"/>
      <c r="D82" s="10" t="s">
        <v>90</v>
      </c>
      <c r="E82" s="318">
        <f>SUM(E74:E81)</f>
        <v>3096</v>
      </c>
      <c r="F82" s="16">
        <f t="shared" ref="F82:G82" si="64">SUM(F74:F81)</f>
        <v>3158</v>
      </c>
      <c r="G82" s="16">
        <f t="shared" si="64"/>
        <v>3211</v>
      </c>
      <c r="H82" s="16">
        <f t="shared" ref="H82:M82" si="65">SUM(H74:H81)</f>
        <v>3303</v>
      </c>
      <c r="I82" s="16">
        <f t="shared" si="65"/>
        <v>3237</v>
      </c>
      <c r="J82" s="16">
        <f t="shared" si="65"/>
        <v>3358</v>
      </c>
      <c r="K82" s="318">
        <f t="shared" si="65"/>
        <v>3758</v>
      </c>
      <c r="L82" s="406">
        <f t="shared" si="65"/>
        <v>4019</v>
      </c>
      <c r="M82" s="406">
        <f t="shared" si="65"/>
        <v>4284</v>
      </c>
      <c r="O82" s="257"/>
      <c r="Q82" s="315"/>
      <c r="R82" s="257"/>
    </row>
    <row r="83" spans="1:18" ht="12.75">
      <c r="A83" s="11"/>
      <c r="B83" s="25" t="s">
        <v>1</v>
      </c>
      <c r="C83" s="3"/>
      <c r="D83" s="11"/>
      <c r="E83" s="14">
        <f t="shared" ref="E83" si="66">E71-E82</f>
        <v>1312</v>
      </c>
      <c r="F83" s="14">
        <f t="shared" ref="F83:G83" si="67">F71-F82</f>
        <v>1418</v>
      </c>
      <c r="G83" s="14">
        <f t="shared" si="67"/>
        <v>1439</v>
      </c>
      <c r="H83" s="14">
        <f t="shared" ref="H83:I83" si="68">H71-H82</f>
        <v>1584</v>
      </c>
      <c r="I83" s="14">
        <f t="shared" si="68"/>
        <v>1427</v>
      </c>
      <c r="J83" s="14">
        <f t="shared" ref="J83:K83" si="69">J71-J82</f>
        <v>1484</v>
      </c>
      <c r="K83" s="316">
        <f t="shared" si="69"/>
        <v>1610</v>
      </c>
      <c r="L83" s="404">
        <f>L71-L82</f>
        <v>1927</v>
      </c>
      <c r="M83" s="493">
        <f>M71-M82</f>
        <v>2324</v>
      </c>
      <c r="O83" s="257"/>
      <c r="Q83" s="315"/>
      <c r="R83" s="257"/>
    </row>
    <row r="84" spans="1:18" ht="12.75">
      <c r="A84" s="12"/>
      <c r="B84" s="249" t="s">
        <v>161</v>
      </c>
      <c r="C84" s="12"/>
      <c r="D84" s="12"/>
      <c r="E84" s="405">
        <v>201</v>
      </c>
      <c r="F84" s="405">
        <f>SUM('QTD P&amp;L'!F80:I80)</f>
        <v>201</v>
      </c>
      <c r="G84" s="405">
        <f>SUM('QTD P&amp;L'!G80:J80)</f>
        <v>201</v>
      </c>
      <c r="H84" s="405">
        <f>SUM('QTD P&amp;L'!H80:K80)</f>
        <v>201</v>
      </c>
      <c r="I84" s="405">
        <v>198</v>
      </c>
      <c r="J84" s="405">
        <f>SUM('QTD P&amp;L'!J80:M80)</f>
        <v>201</v>
      </c>
      <c r="K84" s="405">
        <f>SUM('QTD P&amp;L'!K80:N80)</f>
        <v>215</v>
      </c>
      <c r="L84" s="405">
        <f>SUM('QTD P&amp;L'!L80:O80)</f>
        <v>216</v>
      </c>
      <c r="M84" s="491">
        <v>206</v>
      </c>
      <c r="O84" s="257"/>
      <c r="Q84" s="315"/>
      <c r="R84" s="257"/>
    </row>
    <row r="85" spans="1:18">
      <c r="A85" s="12"/>
      <c r="B85" s="249" t="s">
        <v>297</v>
      </c>
      <c r="C85" s="12"/>
      <c r="D85" s="12"/>
      <c r="E85" s="406">
        <v>0</v>
      </c>
      <c r="F85" s="406">
        <f>SUM('QTD P&amp;L'!F81:I81)</f>
        <v>0</v>
      </c>
      <c r="G85" s="406">
        <f>SUM('QTD P&amp;L'!G81:J81)</f>
        <v>0</v>
      </c>
      <c r="H85" s="406">
        <f>SUM('QTD P&amp;L'!H81:K81)</f>
        <v>0</v>
      </c>
      <c r="I85" s="406">
        <v>0</v>
      </c>
      <c r="J85" s="406">
        <f>SUM('QTD P&amp;L'!J81:M81)</f>
        <v>0</v>
      </c>
      <c r="K85" s="406">
        <f>SUM('QTD P&amp;L'!K81:N81)</f>
        <v>0</v>
      </c>
      <c r="L85" s="406">
        <f>SUM('QTD P&amp;L'!L81:O81)</f>
        <v>0</v>
      </c>
      <c r="M85" s="492">
        <v>0</v>
      </c>
      <c r="O85" s="257"/>
      <c r="Q85" s="421"/>
      <c r="R85" s="257"/>
    </row>
    <row r="86" spans="1:18" ht="12.75">
      <c r="A86" s="12"/>
      <c r="B86" s="22" t="s">
        <v>133</v>
      </c>
      <c r="C86" s="4"/>
      <c r="D86" s="12"/>
      <c r="E86" s="15">
        <f>E83-E84-E85</f>
        <v>1111</v>
      </c>
      <c r="F86" s="405">
        <f t="shared" ref="F86:L86" si="70">F83-F84-F85</f>
        <v>1217</v>
      </c>
      <c r="G86" s="405">
        <f t="shared" si="70"/>
        <v>1238</v>
      </c>
      <c r="H86" s="405">
        <f t="shared" si="70"/>
        <v>1383</v>
      </c>
      <c r="I86" s="405">
        <f t="shared" si="70"/>
        <v>1229</v>
      </c>
      <c r="J86" s="405">
        <f t="shared" si="70"/>
        <v>1283</v>
      </c>
      <c r="K86" s="405">
        <f t="shared" si="70"/>
        <v>1395</v>
      </c>
      <c r="L86" s="405">
        <f t="shared" si="70"/>
        <v>1711</v>
      </c>
      <c r="M86" s="405">
        <f>M83-M84-M85</f>
        <v>2118</v>
      </c>
      <c r="O86" s="257"/>
      <c r="Q86" s="315"/>
      <c r="R86" s="257"/>
    </row>
    <row r="87" spans="1:18">
      <c r="A87" s="12"/>
      <c r="B87" s="2" t="s">
        <v>134</v>
      </c>
      <c r="C87" s="4"/>
      <c r="D87" s="12"/>
      <c r="E87" s="16">
        <v>190</v>
      </c>
      <c r="F87" s="16">
        <f>SUM('QTD P&amp;L'!F83:I83)</f>
        <v>198</v>
      </c>
      <c r="G87" s="16">
        <f>SUM('QTD P&amp;L'!G83:J83)</f>
        <v>209</v>
      </c>
      <c r="H87" s="16">
        <f>SUM('QTD P&amp;L'!H83:K83)</f>
        <v>247</v>
      </c>
      <c r="I87" s="16">
        <v>259</v>
      </c>
      <c r="J87" s="16">
        <f>SUM('QTD P&amp;L'!J83:M83)</f>
        <v>282</v>
      </c>
      <c r="K87" s="318">
        <f>SUM('QTD P&amp;L'!K83:N83)</f>
        <v>282</v>
      </c>
      <c r="L87" s="406">
        <f>SUM('QTD P&amp;L'!L83:O83)</f>
        <v>374</v>
      </c>
      <c r="M87" s="492">
        <v>468</v>
      </c>
      <c r="O87" s="257"/>
      <c r="Q87" s="315"/>
      <c r="R87" s="257"/>
    </row>
    <row r="88" spans="1:18">
      <c r="A88" s="9"/>
      <c r="B88" s="25" t="s">
        <v>2</v>
      </c>
      <c r="C88" s="9"/>
      <c r="D88" s="9"/>
      <c r="E88" s="17">
        <f>E86-E87</f>
        <v>921</v>
      </c>
      <c r="F88" s="17">
        <f t="shared" ref="F88:G88" si="71">F86-F87</f>
        <v>1019</v>
      </c>
      <c r="G88" s="17">
        <f t="shared" si="71"/>
        <v>1029</v>
      </c>
      <c r="H88" s="17">
        <f t="shared" ref="H88" si="72">H86-H87</f>
        <v>1136</v>
      </c>
      <c r="I88" s="17">
        <f>I86-I87</f>
        <v>970</v>
      </c>
      <c r="J88" s="17">
        <f>J86-J87</f>
        <v>1001</v>
      </c>
      <c r="K88" s="17">
        <f>K86-K87</f>
        <v>1113</v>
      </c>
      <c r="L88" s="17">
        <f>L86-L87</f>
        <v>1337</v>
      </c>
      <c r="M88" s="408">
        <f>M86-M87</f>
        <v>1650</v>
      </c>
      <c r="O88" s="257"/>
      <c r="Q88" s="315"/>
      <c r="R88" s="257"/>
    </row>
    <row r="89" spans="1:18" ht="38.25" customHeight="1">
      <c r="A89" s="10"/>
      <c r="B89" s="689" t="s">
        <v>113</v>
      </c>
      <c r="C89" s="689"/>
      <c r="D89" s="689"/>
      <c r="E89" s="205">
        <v>901</v>
      </c>
      <c r="F89" s="205">
        <f>SUM('QTD P&amp;L'!F85:I85)</f>
        <v>1001</v>
      </c>
      <c r="G89" s="205">
        <f>SUM('QTD P&amp;L'!G85:J85)</f>
        <v>1013</v>
      </c>
      <c r="H89" s="205">
        <f>SUM('QTD P&amp;L'!H85:K85)</f>
        <v>1120</v>
      </c>
      <c r="I89" s="205">
        <v>958</v>
      </c>
      <c r="J89" s="205">
        <f>SUM('QTD P&amp;L'!J85:M85)</f>
        <v>994</v>
      </c>
      <c r="K89" s="205">
        <f>SUM('QTD P&amp;L'!K85:N85)</f>
        <v>1108</v>
      </c>
      <c r="L89" s="205">
        <f>SUM('QTD P&amp;L'!L85:O85)</f>
        <v>1332</v>
      </c>
      <c r="M89" s="490">
        <v>1643</v>
      </c>
      <c r="N89" s="135"/>
      <c r="O89" s="258"/>
      <c r="P89" s="135"/>
      <c r="Q89" s="315"/>
      <c r="R89" s="257"/>
    </row>
    <row r="90" spans="1:18" ht="9.75" customHeight="1">
      <c r="A90" s="9"/>
      <c r="B90" s="25"/>
      <c r="C90" s="9"/>
      <c r="D90" s="9"/>
      <c r="E90" s="17"/>
      <c r="F90" s="17"/>
      <c r="G90" s="17"/>
      <c r="H90" s="17"/>
      <c r="I90" s="17"/>
      <c r="J90" s="17"/>
      <c r="K90" s="17"/>
      <c r="L90" s="17"/>
      <c r="M90" s="17"/>
      <c r="O90" s="258"/>
      <c r="Q90" s="315"/>
      <c r="R90" s="257"/>
    </row>
    <row r="91" spans="1:18" s="45" customFormat="1" ht="12.75">
      <c r="A91" s="52"/>
      <c r="B91" s="53" t="s">
        <v>189</v>
      </c>
      <c r="C91" s="53"/>
      <c r="D91" s="53"/>
      <c r="E91" s="326"/>
      <c r="F91" s="54"/>
      <c r="G91" s="54"/>
      <c r="H91" s="54"/>
      <c r="I91" s="54"/>
      <c r="J91" s="54"/>
      <c r="K91" s="320"/>
      <c r="L91" s="320"/>
      <c r="M91" s="320"/>
      <c r="O91" s="257"/>
      <c r="Q91" s="315"/>
      <c r="R91" s="257"/>
    </row>
    <row r="92" spans="1:18" s="45" customFormat="1" ht="12.75">
      <c r="A92" s="52"/>
      <c r="B92" s="53"/>
      <c r="C92" s="178" t="s">
        <v>29</v>
      </c>
      <c r="D92" s="53"/>
      <c r="E92" s="56">
        <v>1.25</v>
      </c>
      <c r="F92" s="56">
        <f>SUM('QTD P&amp;L'!F88:I88)</f>
        <v>1.3900000000000001</v>
      </c>
      <c r="G92" s="56">
        <f>SUM('QTD P&amp;L'!G88:J88)</f>
        <v>1.4000000000000001</v>
      </c>
      <c r="H92" s="56">
        <f>SUM('QTD P&amp;L'!H88:K88)</f>
        <v>1.54</v>
      </c>
      <c r="I92" s="56">
        <v>1.32</v>
      </c>
      <c r="J92" s="56">
        <f>SUM('QTD P&amp;L'!J88:M88)</f>
        <v>1.35</v>
      </c>
      <c r="K92" s="56">
        <f>SUM('QTD P&amp;L'!K88:N88)</f>
        <v>1.5</v>
      </c>
      <c r="L92" s="56">
        <f>SUM('QTD P&amp;L'!L88:O88)</f>
        <v>1.8</v>
      </c>
      <c r="M92" s="410">
        <v>2.2200000000000002</v>
      </c>
      <c r="O92" s="257"/>
      <c r="Q92" s="315"/>
      <c r="R92" s="257"/>
    </row>
    <row r="93" spans="1:18" s="45" customFormat="1" ht="12.75">
      <c r="A93" s="52"/>
      <c r="B93" s="53"/>
      <c r="C93" s="178" t="s">
        <v>30</v>
      </c>
      <c r="D93" s="53"/>
      <c r="E93" s="56">
        <v>1.24</v>
      </c>
      <c r="F93" s="56">
        <f>SUM('QTD P&amp;L'!F89:I89)</f>
        <v>1.37</v>
      </c>
      <c r="G93" s="56">
        <f>SUM('QTD P&amp;L'!G89:J89)</f>
        <v>1.3900000000000001</v>
      </c>
      <c r="H93" s="56">
        <f>SUM('QTD P&amp;L'!H89:K89)</f>
        <v>1.54</v>
      </c>
      <c r="I93" s="56">
        <v>1.3</v>
      </c>
      <c r="J93" s="56">
        <f>SUM('QTD P&amp;L'!J89:M89)</f>
        <v>1.3399999999999999</v>
      </c>
      <c r="K93" s="56">
        <f>SUM('QTD P&amp;L'!K89:N89)</f>
        <v>1.48</v>
      </c>
      <c r="L93" s="56">
        <f>SUM('QTD P&amp;L'!L89:O89)</f>
        <v>1.77</v>
      </c>
      <c r="M93" s="410">
        <v>2.1800000000000002</v>
      </c>
      <c r="O93" s="258"/>
      <c r="Q93" s="315"/>
      <c r="R93" s="257"/>
    </row>
    <row r="94" spans="1:18" s="45" customFormat="1" ht="3" customHeight="1">
      <c r="A94" s="52"/>
      <c r="B94" s="53"/>
      <c r="C94" s="55"/>
      <c r="D94" s="53"/>
      <c r="E94" s="167"/>
      <c r="F94" s="167"/>
      <c r="G94" s="167"/>
      <c r="H94" s="167"/>
      <c r="I94" s="167"/>
      <c r="J94" s="167"/>
      <c r="K94" s="167"/>
      <c r="L94" s="167"/>
      <c r="M94" s="167"/>
      <c r="O94" s="257"/>
      <c r="Q94" s="315"/>
      <c r="R94" s="257"/>
    </row>
    <row r="95" spans="1:18" s="45" customFormat="1" ht="12.75">
      <c r="A95" s="52"/>
      <c r="B95" s="53"/>
      <c r="C95" s="55"/>
      <c r="D95" s="53"/>
      <c r="E95" s="324"/>
      <c r="F95" s="167"/>
      <c r="G95" s="167"/>
      <c r="H95" s="167"/>
      <c r="I95" s="324"/>
      <c r="J95" s="167"/>
      <c r="K95" s="167"/>
      <c r="L95" s="167"/>
      <c r="M95" s="167"/>
      <c r="O95" s="257"/>
      <c r="Q95" s="315"/>
      <c r="R95" s="257"/>
    </row>
    <row r="96" spans="1:18" ht="12.75">
      <c r="A96" s="20" t="s">
        <v>181</v>
      </c>
      <c r="B96" s="29"/>
      <c r="C96" s="18"/>
      <c r="D96" s="29"/>
      <c r="E96" s="325"/>
      <c r="F96" s="168"/>
      <c r="G96" s="168"/>
      <c r="H96" s="168"/>
      <c r="I96" s="325"/>
      <c r="J96" s="168"/>
      <c r="K96" s="168"/>
      <c r="L96" s="168"/>
      <c r="M96" s="168"/>
      <c r="O96" s="257"/>
      <c r="Q96" s="315"/>
      <c r="R96" s="257"/>
    </row>
    <row r="97" spans="1:18" ht="12.75">
      <c r="A97" s="32"/>
      <c r="B97" s="29"/>
      <c r="C97" s="18"/>
      <c r="D97" s="29"/>
      <c r="E97" s="19" t="str">
        <f t="shared" ref="E97:K97" si="73">E67</f>
        <v>Q4</v>
      </c>
      <c r="F97" s="19" t="str">
        <f t="shared" si="73"/>
        <v>Q1</v>
      </c>
      <c r="G97" s="19" t="str">
        <f t="shared" si="73"/>
        <v>Q2</v>
      </c>
      <c r="H97" s="19" t="str">
        <f t="shared" si="73"/>
        <v>Q3</v>
      </c>
      <c r="I97" s="19" t="str">
        <f t="shared" si="73"/>
        <v>Q4</v>
      </c>
      <c r="J97" s="19" t="str">
        <f t="shared" si="73"/>
        <v>Q1</v>
      </c>
      <c r="K97" s="19" t="str">
        <f t="shared" si="73"/>
        <v>Q2</v>
      </c>
      <c r="L97" s="19" t="str">
        <f t="shared" ref="L97:M97" si="74">L67</f>
        <v>Q3</v>
      </c>
      <c r="M97" s="19" t="str">
        <f t="shared" si="74"/>
        <v>Q4</v>
      </c>
      <c r="O97" s="257"/>
      <c r="Q97" s="315"/>
      <c r="R97" s="257"/>
    </row>
    <row r="98" spans="1:18" ht="12.75">
      <c r="A98" s="164"/>
      <c r="B98" s="164"/>
      <c r="C98" s="164"/>
      <c r="D98" s="164"/>
      <c r="E98" s="19" t="str">
        <f t="shared" ref="E98:K98" si="75">E68</f>
        <v>CY14</v>
      </c>
      <c r="F98" s="19" t="str">
        <f t="shared" si="75"/>
        <v>CY15</v>
      </c>
      <c r="G98" s="19" t="str">
        <f t="shared" si="75"/>
        <v>CY15</v>
      </c>
      <c r="H98" s="19" t="str">
        <f t="shared" si="75"/>
        <v>CY15</v>
      </c>
      <c r="I98" s="19" t="str">
        <f t="shared" si="75"/>
        <v>CY15</v>
      </c>
      <c r="J98" s="19" t="str">
        <f t="shared" si="75"/>
        <v>CY16</v>
      </c>
      <c r="K98" s="19" t="str">
        <f t="shared" si="75"/>
        <v>CY16</v>
      </c>
      <c r="L98" s="19" t="str">
        <f t="shared" ref="L98:M98" si="76">L68</f>
        <v>CY16</v>
      </c>
      <c r="M98" s="19" t="str">
        <f t="shared" si="76"/>
        <v>CY16</v>
      </c>
      <c r="O98" s="257"/>
      <c r="Q98" s="315"/>
      <c r="R98" s="257"/>
    </row>
    <row r="99" spans="1:18" ht="12.75">
      <c r="A99" s="32"/>
      <c r="B99" s="29"/>
      <c r="C99" s="18"/>
      <c r="D99" s="29"/>
      <c r="E99" s="40" t="str">
        <f t="shared" ref="E99:K99" si="77">E69</f>
        <v>TTM</v>
      </c>
      <c r="F99" s="40" t="str">
        <f t="shared" si="77"/>
        <v>TTM</v>
      </c>
      <c r="G99" s="40" t="str">
        <f t="shared" si="77"/>
        <v>TTM</v>
      </c>
      <c r="H99" s="40" t="str">
        <f t="shared" si="77"/>
        <v>TTM</v>
      </c>
      <c r="I99" s="40" t="str">
        <f t="shared" si="77"/>
        <v>TTM</v>
      </c>
      <c r="J99" s="40" t="str">
        <f t="shared" si="77"/>
        <v>TTM</v>
      </c>
      <c r="K99" s="40" t="str">
        <f t="shared" si="77"/>
        <v>TTM</v>
      </c>
      <c r="L99" s="40" t="str">
        <f t="shared" ref="L99:M99" si="78">L69</f>
        <v>TTM</v>
      </c>
      <c r="M99" s="40" t="str">
        <f t="shared" si="78"/>
        <v>TTM</v>
      </c>
      <c r="O99" s="257"/>
      <c r="Q99" s="315"/>
      <c r="R99" s="257"/>
    </row>
    <row r="100" spans="1:18" ht="12.75">
      <c r="A100" s="32"/>
      <c r="B100" s="348"/>
      <c r="C100" s="146"/>
      <c r="D100" s="348"/>
      <c r="E100" s="18"/>
      <c r="F100" s="18"/>
      <c r="G100" s="18"/>
      <c r="H100" s="18"/>
      <c r="I100" s="18"/>
      <c r="J100" s="18"/>
      <c r="K100" s="18"/>
      <c r="L100" s="18"/>
      <c r="M100" s="18"/>
      <c r="O100" s="257"/>
      <c r="Q100" s="315"/>
      <c r="R100" s="257"/>
    </row>
    <row r="101" spans="1:18" ht="12.75">
      <c r="A101" s="32"/>
      <c r="B101" s="345" t="s">
        <v>91</v>
      </c>
      <c r="C101" s="146"/>
      <c r="D101" s="348"/>
      <c r="E101" s="18"/>
      <c r="F101" s="18"/>
      <c r="G101" s="18"/>
      <c r="H101" s="18"/>
      <c r="I101" s="18"/>
      <c r="J101" s="18"/>
      <c r="K101" s="18"/>
      <c r="L101" s="18"/>
      <c r="M101" s="18"/>
      <c r="O101" s="257"/>
      <c r="Q101" s="315"/>
      <c r="R101" s="257"/>
    </row>
    <row r="102" spans="1:18" ht="12.75">
      <c r="A102" s="32"/>
      <c r="B102" s="345"/>
      <c r="C102" s="345" t="s">
        <v>182</v>
      </c>
      <c r="D102" s="218"/>
      <c r="E102" s="18"/>
      <c r="F102" s="18"/>
      <c r="G102" s="18"/>
      <c r="H102" s="18"/>
      <c r="I102" s="18"/>
      <c r="J102" s="18"/>
      <c r="K102" s="18"/>
      <c r="L102" s="18"/>
      <c r="M102" s="18"/>
      <c r="O102" s="257"/>
      <c r="Q102" s="315"/>
      <c r="R102" s="257"/>
    </row>
    <row r="103" spans="1:18" s="43" customFormat="1" ht="12.75">
      <c r="A103" s="10"/>
      <c r="B103" s="249"/>
      <c r="C103" s="346" t="s">
        <v>184</v>
      </c>
      <c r="D103" s="250"/>
      <c r="E103" s="35">
        <f t="shared" ref="E103:K103" si="79">E74/E$71</f>
        <v>0.22277676950998185</v>
      </c>
      <c r="F103" s="35">
        <f t="shared" si="79"/>
        <v>0.21000874125874125</v>
      </c>
      <c r="G103" s="35">
        <f t="shared" si="79"/>
        <v>0.19870967741935483</v>
      </c>
      <c r="H103" s="35">
        <f t="shared" si="79"/>
        <v>0.19500716185799058</v>
      </c>
      <c r="I103" s="35">
        <f t="shared" si="79"/>
        <v>0.18696397941680962</v>
      </c>
      <c r="J103" s="35">
        <f t="shared" si="79"/>
        <v>0.17306897976042956</v>
      </c>
      <c r="K103" s="35">
        <f t="shared" si="79"/>
        <v>0.15648286140089418</v>
      </c>
      <c r="L103" s="423">
        <f>L74/L$71</f>
        <v>0.12983518331651531</v>
      </c>
      <c r="M103" s="423">
        <f>M74/M$71</f>
        <v>0.11213680387409201</v>
      </c>
      <c r="O103" s="257"/>
      <c r="Q103" s="315"/>
      <c r="R103" s="257"/>
    </row>
    <row r="104" spans="1:18" s="43" customFormat="1" ht="12.75">
      <c r="A104" s="10"/>
      <c r="B104" s="249"/>
      <c r="C104" s="346" t="s">
        <v>185</v>
      </c>
      <c r="D104" s="250"/>
      <c r="E104" s="35">
        <f t="shared" ref="E104:K104" si="80">E75/E$71</f>
        <v>5.3539019963702361E-2</v>
      </c>
      <c r="F104" s="35">
        <f t="shared" si="80"/>
        <v>7.1459790209790208E-2</v>
      </c>
      <c r="G104" s="35">
        <f t="shared" si="80"/>
        <v>7.5268817204301078E-2</v>
      </c>
      <c r="H104" s="35">
        <f t="shared" si="80"/>
        <v>7.7348066298342538E-2</v>
      </c>
      <c r="I104" s="35">
        <f t="shared" si="80"/>
        <v>7.4399656946826764E-2</v>
      </c>
      <c r="J104" s="35">
        <f t="shared" si="80"/>
        <v>6.8153655514250316E-2</v>
      </c>
      <c r="K104" s="35">
        <f t="shared" si="80"/>
        <v>6.259314456035768E-2</v>
      </c>
      <c r="L104" s="423">
        <f t="shared" ref="L104:M104" si="81">L75/L$71</f>
        <v>5.3313151698620921E-2</v>
      </c>
      <c r="M104" s="423">
        <f t="shared" si="81"/>
        <v>4.5853510895883777E-2</v>
      </c>
      <c r="O104" s="257"/>
      <c r="Q104" s="315"/>
      <c r="R104" s="257"/>
    </row>
    <row r="105" spans="1:18" s="43" customFormat="1" ht="12.75">
      <c r="A105" s="10"/>
      <c r="B105" s="249"/>
      <c r="C105" s="345" t="s">
        <v>183</v>
      </c>
      <c r="D105" s="250"/>
      <c r="E105" s="35"/>
      <c r="F105" s="35"/>
      <c r="G105" s="35"/>
      <c r="H105" s="35"/>
      <c r="I105" s="35"/>
      <c r="J105" s="35"/>
      <c r="K105" s="35"/>
      <c r="L105" s="423"/>
      <c r="M105" s="423"/>
      <c r="O105" s="257"/>
      <c r="Q105" s="315"/>
      <c r="R105" s="257"/>
    </row>
    <row r="106" spans="1:18" s="43" customFormat="1" ht="12.75">
      <c r="A106" s="10"/>
      <c r="B106" s="249"/>
      <c r="C106" s="346" t="s">
        <v>186</v>
      </c>
      <c r="D106" s="250"/>
      <c r="E106" s="35">
        <f t="shared" ref="E106:K106" si="82">E77/E$71</f>
        <v>5.6488203266787662E-2</v>
      </c>
      <c r="F106" s="35">
        <f t="shared" si="82"/>
        <v>5.4414335664335664E-2</v>
      </c>
      <c r="G106" s="35">
        <f t="shared" si="82"/>
        <v>5.3763440860215055E-2</v>
      </c>
      <c r="H106" s="35">
        <f t="shared" si="82"/>
        <v>5.2997749130345814E-2</v>
      </c>
      <c r="I106" s="35">
        <f t="shared" si="82"/>
        <v>5.8747855917667235E-2</v>
      </c>
      <c r="J106" s="35">
        <f t="shared" si="82"/>
        <v>7.3316811235026855E-2</v>
      </c>
      <c r="K106" s="35">
        <f t="shared" si="82"/>
        <v>9.966467958271237E-2</v>
      </c>
      <c r="L106" s="423">
        <f t="shared" ref="L106:M106" si="83">L77/L$71</f>
        <v>0.11789438277833837</v>
      </c>
      <c r="M106" s="423">
        <f t="shared" si="83"/>
        <v>0.12848062953995157</v>
      </c>
      <c r="O106" s="257"/>
      <c r="Q106" s="315"/>
      <c r="R106" s="257"/>
    </row>
    <row r="107" spans="1:18" s="43" customFormat="1" ht="12.75">
      <c r="A107" s="10"/>
      <c r="B107" s="249"/>
      <c r="C107" s="346" t="s">
        <v>185</v>
      </c>
      <c r="D107" s="250"/>
      <c r="E107" s="35">
        <f t="shared" ref="E107:K107" si="84">E78/E$71</f>
        <v>6.3520871143375682E-3</v>
      </c>
      <c r="F107" s="35">
        <f t="shared" si="84"/>
        <v>7.43006993006993E-3</v>
      </c>
      <c r="G107" s="35">
        <f t="shared" si="84"/>
        <v>9.6774193548387101E-3</v>
      </c>
      <c r="H107" s="35">
        <f t="shared" si="84"/>
        <v>1.2277470841006752E-2</v>
      </c>
      <c r="I107" s="35">
        <f t="shared" si="84"/>
        <v>1.4150943396226415E-2</v>
      </c>
      <c r="J107" s="35">
        <f t="shared" si="84"/>
        <v>1.2804626187525816E-2</v>
      </c>
      <c r="K107" s="35">
        <f t="shared" si="84"/>
        <v>9.1281669150521608E-3</v>
      </c>
      <c r="L107" s="423">
        <f t="shared" ref="L107:M107" si="85">L78/L$71</f>
        <v>5.8863101244534142E-3</v>
      </c>
      <c r="M107" s="423">
        <f t="shared" si="85"/>
        <v>6.8099273607748183E-3</v>
      </c>
      <c r="O107" s="257"/>
      <c r="Q107" s="315"/>
      <c r="R107" s="257"/>
    </row>
    <row r="108" spans="1:18" ht="12.75">
      <c r="A108" s="10"/>
      <c r="B108" s="250"/>
      <c r="C108" s="171" t="s">
        <v>34</v>
      </c>
      <c r="D108" s="250"/>
      <c r="E108" s="35">
        <f t="shared" ref="E108:K108" si="86">E79/E$71</f>
        <v>0.12454627949183303</v>
      </c>
      <c r="F108" s="35">
        <f t="shared" si="86"/>
        <v>0.12062937062937062</v>
      </c>
      <c r="G108" s="35">
        <f t="shared" si="86"/>
        <v>0.12602150537634407</v>
      </c>
      <c r="H108" s="35">
        <f t="shared" si="86"/>
        <v>0.12543482709228565</v>
      </c>
      <c r="I108" s="35">
        <f t="shared" si="86"/>
        <v>0.133147512864494</v>
      </c>
      <c r="J108" s="35">
        <f t="shared" si="86"/>
        <v>0.13403552251135895</v>
      </c>
      <c r="K108" s="35">
        <f t="shared" si="86"/>
        <v>0.13822652757078988</v>
      </c>
      <c r="L108" s="423">
        <f t="shared" ref="L108:M108" si="87">L79/L$71</f>
        <v>0.13908509922637066</v>
      </c>
      <c r="M108" s="423">
        <f t="shared" si="87"/>
        <v>0.137863196125908</v>
      </c>
      <c r="O108" s="257"/>
      <c r="Q108" s="315"/>
      <c r="R108" s="257"/>
    </row>
    <row r="109" spans="1:18" ht="12.75">
      <c r="A109" s="10"/>
      <c r="B109" s="250"/>
      <c r="C109" s="171" t="s">
        <v>35</v>
      </c>
      <c r="D109" s="250"/>
      <c r="E109" s="35">
        <f t="shared" ref="E109:K109" si="88">E80/E$71</f>
        <v>0.15970961887477314</v>
      </c>
      <c r="F109" s="35">
        <f t="shared" si="88"/>
        <v>0.15122377622377622</v>
      </c>
      <c r="G109" s="35">
        <f t="shared" si="88"/>
        <v>0.15376344086021507</v>
      </c>
      <c r="H109" s="35">
        <f t="shared" si="88"/>
        <v>0.13996316758747698</v>
      </c>
      <c r="I109" s="35">
        <f t="shared" si="88"/>
        <v>0.15544596912521441</v>
      </c>
      <c r="J109" s="35">
        <f t="shared" si="88"/>
        <v>0.15861214374225527</v>
      </c>
      <c r="K109" s="35">
        <f t="shared" si="88"/>
        <v>0.15760059612518629</v>
      </c>
      <c r="L109" s="423">
        <f t="shared" ref="L109:M109" si="89">L80/L$71</f>
        <v>0.15405314497140934</v>
      </c>
      <c r="M109" s="423">
        <f t="shared" si="89"/>
        <v>0.14058716707021793</v>
      </c>
      <c r="O109" s="257"/>
      <c r="Q109" s="315"/>
      <c r="R109" s="257"/>
    </row>
    <row r="110" spans="1:18">
      <c r="A110" s="10"/>
      <c r="B110" s="10"/>
      <c r="C110" s="6" t="s">
        <v>36</v>
      </c>
      <c r="D110" s="10"/>
      <c r="E110" s="36">
        <f t="shared" ref="E110:K110" si="90">E81/E$71</f>
        <v>7.8947368421052627E-2</v>
      </c>
      <c r="F110" s="36">
        <f t="shared" si="90"/>
        <v>7.4956293706293711E-2</v>
      </c>
      <c r="G110" s="36">
        <f t="shared" si="90"/>
        <v>7.3333333333333334E-2</v>
      </c>
      <c r="H110" s="36">
        <f t="shared" si="90"/>
        <v>7.2846326989973398E-2</v>
      </c>
      <c r="I110" s="36">
        <f t="shared" si="90"/>
        <v>7.1183533447684397E-2</v>
      </c>
      <c r="J110" s="36">
        <f t="shared" si="90"/>
        <v>7.3523337463857905E-2</v>
      </c>
      <c r="K110" s="36">
        <f t="shared" si="90"/>
        <v>7.6378539493293596E-2</v>
      </c>
      <c r="L110" s="424">
        <f t="shared" ref="L110:M110" si="91">L81/L$71</f>
        <v>7.5849310460813987E-2</v>
      </c>
      <c r="M110" s="424">
        <f t="shared" si="91"/>
        <v>7.6573849878934619E-2</v>
      </c>
      <c r="O110" s="257"/>
      <c r="Q110" s="315"/>
      <c r="R110" s="257"/>
    </row>
    <row r="111" spans="1:18">
      <c r="A111" s="10"/>
      <c r="B111" s="10"/>
      <c r="C111" s="10"/>
      <c r="D111" s="10" t="s">
        <v>0</v>
      </c>
      <c r="E111" s="36">
        <f t="shared" ref="E111:K111" si="92">E82/E$71</f>
        <v>0.70235934664246824</v>
      </c>
      <c r="F111" s="36">
        <f t="shared" si="92"/>
        <v>0.6901223776223776</v>
      </c>
      <c r="G111" s="36">
        <f t="shared" si="92"/>
        <v>0.69053763440860216</v>
      </c>
      <c r="H111" s="36">
        <f t="shared" si="92"/>
        <v>0.67587476979742178</v>
      </c>
      <c r="I111" s="36">
        <f t="shared" si="92"/>
        <v>0.69403945111492282</v>
      </c>
      <c r="J111" s="36">
        <f t="shared" si="92"/>
        <v>0.69351507641470467</v>
      </c>
      <c r="K111" s="36">
        <f t="shared" si="92"/>
        <v>0.70007451564828616</v>
      </c>
      <c r="L111" s="424">
        <f t="shared" ref="L111:M111" si="93">L82/L$71</f>
        <v>0.67591658257652198</v>
      </c>
      <c r="M111" s="424">
        <f t="shared" si="93"/>
        <v>0.64830508474576276</v>
      </c>
      <c r="O111" s="257"/>
      <c r="Q111" s="315"/>
      <c r="R111" s="257"/>
    </row>
    <row r="112" spans="1:18" ht="12.75">
      <c r="A112" s="11"/>
      <c r="B112" s="25" t="s">
        <v>1</v>
      </c>
      <c r="C112" s="3"/>
      <c r="D112" s="11"/>
      <c r="E112" s="34">
        <f t="shared" ref="E112:K112" si="94">E83/E$71</f>
        <v>0.29764065335753176</v>
      </c>
      <c r="F112" s="34">
        <f t="shared" si="94"/>
        <v>0.3098776223776224</v>
      </c>
      <c r="G112" s="34">
        <f t="shared" si="94"/>
        <v>0.30946236559139784</v>
      </c>
      <c r="H112" s="34">
        <f t="shared" si="94"/>
        <v>0.32412523020257827</v>
      </c>
      <c r="I112" s="34">
        <f t="shared" si="94"/>
        <v>0.30596054888507718</v>
      </c>
      <c r="J112" s="34">
        <f t="shared" si="94"/>
        <v>0.30648492358529533</v>
      </c>
      <c r="K112" s="34">
        <f t="shared" si="94"/>
        <v>0.29992548435171384</v>
      </c>
      <c r="L112" s="422">
        <f t="shared" ref="L112:M112" si="95">L83/L$71</f>
        <v>0.32408341742347796</v>
      </c>
      <c r="M112" s="422">
        <f t="shared" si="95"/>
        <v>0.35169491525423729</v>
      </c>
      <c r="O112" s="257"/>
      <c r="Q112" s="315"/>
      <c r="R112" s="257"/>
    </row>
    <row r="113" spans="1:34" ht="12.75">
      <c r="A113" s="12"/>
      <c r="B113" s="249" t="s">
        <v>161</v>
      </c>
      <c r="C113" s="12"/>
      <c r="D113" s="12"/>
      <c r="E113" s="423">
        <f t="shared" ref="E113:K114" si="96">E84/E$71</f>
        <v>4.5598911070780401E-2</v>
      </c>
      <c r="F113" s="423">
        <f t="shared" si="96"/>
        <v>4.3924825174825176E-2</v>
      </c>
      <c r="G113" s="423">
        <f t="shared" si="96"/>
        <v>4.3225806451612905E-2</v>
      </c>
      <c r="H113" s="423">
        <f t="shared" si="96"/>
        <v>4.112952731737262E-2</v>
      </c>
      <c r="I113" s="423">
        <f t="shared" si="96"/>
        <v>4.2452830188679243E-2</v>
      </c>
      <c r="J113" s="423">
        <f t="shared" si="96"/>
        <v>4.151177199504337E-2</v>
      </c>
      <c r="K113" s="423">
        <f t="shared" si="96"/>
        <v>4.0052160953800299E-2</v>
      </c>
      <c r="L113" s="423">
        <f t="shared" ref="L113:M114" si="97">L84/L$71</f>
        <v>3.6326942482341071E-2</v>
      </c>
      <c r="M113" s="423">
        <f t="shared" si="97"/>
        <v>3.1174334140435835E-2</v>
      </c>
      <c r="N113" s="672"/>
      <c r="O113" s="257"/>
      <c r="Q113" s="315"/>
      <c r="R113" s="257"/>
    </row>
    <row r="114" spans="1:34">
      <c r="A114" s="12"/>
      <c r="B114" s="249" t="s">
        <v>297</v>
      </c>
      <c r="C114" s="12"/>
      <c r="D114" s="12"/>
      <c r="E114" s="424">
        <f t="shared" si="96"/>
        <v>0</v>
      </c>
      <c r="F114" s="424">
        <f t="shared" si="96"/>
        <v>0</v>
      </c>
      <c r="G114" s="424">
        <f t="shared" si="96"/>
        <v>0</v>
      </c>
      <c r="H114" s="424">
        <f t="shared" si="96"/>
        <v>0</v>
      </c>
      <c r="I114" s="424">
        <f t="shared" si="96"/>
        <v>0</v>
      </c>
      <c r="J114" s="424">
        <f t="shared" si="96"/>
        <v>0</v>
      </c>
      <c r="K114" s="424">
        <f t="shared" si="96"/>
        <v>0</v>
      </c>
      <c r="L114" s="424">
        <f t="shared" si="97"/>
        <v>0</v>
      </c>
      <c r="M114" s="424">
        <f t="shared" si="97"/>
        <v>0</v>
      </c>
      <c r="O114" s="257"/>
      <c r="Q114" s="421"/>
      <c r="R114" s="257"/>
    </row>
    <row r="115" spans="1:34" ht="12.75">
      <c r="A115" s="12"/>
      <c r="B115" s="22" t="s">
        <v>133</v>
      </c>
      <c r="C115" s="4"/>
      <c r="D115" s="12"/>
      <c r="E115" s="35">
        <f t="shared" ref="E115:K115" si="98">E86/E$71</f>
        <v>0.25204174228675136</v>
      </c>
      <c r="F115" s="35">
        <f t="shared" si="98"/>
        <v>0.26595279720279719</v>
      </c>
      <c r="G115" s="35">
        <f t="shared" si="98"/>
        <v>0.26623655913978495</v>
      </c>
      <c r="H115" s="35">
        <f t="shared" si="98"/>
        <v>0.28299570288520565</v>
      </c>
      <c r="I115" s="35">
        <f t="shared" si="98"/>
        <v>0.26350771869639794</v>
      </c>
      <c r="J115" s="35">
        <f t="shared" si="98"/>
        <v>0.26497315159025198</v>
      </c>
      <c r="K115" s="35">
        <f t="shared" si="98"/>
        <v>0.25987332339791358</v>
      </c>
      <c r="L115" s="423">
        <f t="shared" ref="L115:M115" si="99">L86/L$71</f>
        <v>0.28775647494113687</v>
      </c>
      <c r="M115" s="423">
        <f t="shared" si="99"/>
        <v>0.32052058111380144</v>
      </c>
      <c r="O115" s="257"/>
      <c r="Q115" s="315"/>
      <c r="R115" s="257"/>
    </row>
    <row r="116" spans="1:34">
      <c r="A116" s="12"/>
      <c r="B116" s="2" t="s">
        <v>134</v>
      </c>
      <c r="C116" s="4"/>
      <c r="D116" s="12"/>
      <c r="E116" s="36">
        <f t="shared" ref="E116:K116" si="100">E87/E$71</f>
        <v>4.3103448275862072E-2</v>
      </c>
      <c r="F116" s="36">
        <f t="shared" si="100"/>
        <v>4.3269230769230768E-2</v>
      </c>
      <c r="G116" s="36">
        <f t="shared" si="100"/>
        <v>4.4946236559139784E-2</v>
      </c>
      <c r="H116" s="36">
        <f t="shared" si="100"/>
        <v>5.0542254962144463E-2</v>
      </c>
      <c r="I116" s="36">
        <f t="shared" si="100"/>
        <v>5.5531732418524875E-2</v>
      </c>
      <c r="J116" s="36">
        <f t="shared" si="100"/>
        <v>5.8240396530359353E-2</v>
      </c>
      <c r="K116" s="36">
        <f t="shared" si="100"/>
        <v>5.253353204172876E-2</v>
      </c>
      <c r="L116" s="424">
        <f t="shared" ref="L116:M116" si="101">L87/L$71</f>
        <v>6.2899428187016479E-2</v>
      </c>
      <c r="M116" s="424">
        <f t="shared" si="101"/>
        <v>7.0823244552058115E-2</v>
      </c>
      <c r="O116" s="257"/>
      <c r="Q116" s="315"/>
      <c r="R116" s="257"/>
    </row>
    <row r="117" spans="1:34">
      <c r="A117" s="9"/>
      <c r="B117" s="25" t="s">
        <v>2</v>
      </c>
      <c r="C117" s="9"/>
      <c r="D117" s="9"/>
      <c r="E117" s="37">
        <f t="shared" ref="E117:K117" si="102">E88/E$71</f>
        <v>0.20893829401088929</v>
      </c>
      <c r="F117" s="37">
        <f t="shared" si="102"/>
        <v>0.22268356643356643</v>
      </c>
      <c r="G117" s="37">
        <f t="shared" si="102"/>
        <v>0.22129032258064515</v>
      </c>
      <c r="H117" s="37">
        <f t="shared" si="102"/>
        <v>0.23245344792306119</v>
      </c>
      <c r="I117" s="37">
        <f t="shared" si="102"/>
        <v>0.20797598627787306</v>
      </c>
      <c r="J117" s="37">
        <f t="shared" si="102"/>
        <v>0.20673275505989261</v>
      </c>
      <c r="K117" s="37">
        <f t="shared" si="102"/>
        <v>0.2073397913561848</v>
      </c>
      <c r="L117" s="425">
        <f t="shared" ref="L117:M117" si="103">L88/L$71</f>
        <v>0.22485704675412041</v>
      </c>
      <c r="M117" s="425">
        <f t="shared" si="103"/>
        <v>0.24969733656174334</v>
      </c>
      <c r="O117" s="257"/>
      <c r="Q117" s="315"/>
      <c r="R117" s="257"/>
    </row>
    <row r="118" spans="1:34">
      <c r="O118" s="257"/>
      <c r="Q118" s="315"/>
      <c r="R118" s="257"/>
    </row>
    <row r="119" spans="1:34">
      <c r="A119" s="27"/>
      <c r="B119" s="5" t="s">
        <v>97</v>
      </c>
      <c r="O119" s="257"/>
      <c r="Q119" s="315"/>
      <c r="R119" s="257"/>
    </row>
    <row r="120" spans="1:34">
      <c r="O120" s="257"/>
      <c r="Q120" s="315"/>
      <c r="R120" s="257"/>
    </row>
    <row r="121" spans="1:34">
      <c r="A121" s="20" t="s">
        <v>199</v>
      </c>
      <c r="B121" s="23"/>
      <c r="C121" s="24"/>
      <c r="D121" s="23"/>
      <c r="Q121" s="315"/>
      <c r="R121" s="257"/>
    </row>
    <row r="122" spans="1:34">
      <c r="A122" s="20"/>
      <c r="B122" s="23"/>
      <c r="C122" s="24"/>
      <c r="D122" s="23"/>
      <c r="Q122" s="315"/>
      <c r="R122" s="257"/>
    </row>
    <row r="123" spans="1:34" ht="12.75">
      <c r="A123" s="23"/>
      <c r="B123" s="24"/>
      <c r="C123" s="24"/>
      <c r="D123" s="23"/>
      <c r="E123" s="19" t="str">
        <f t="shared" ref="E123:K123" si="104">E67</f>
        <v>Q4</v>
      </c>
      <c r="F123" s="19" t="str">
        <f t="shared" si="104"/>
        <v>Q1</v>
      </c>
      <c r="G123" s="19" t="str">
        <f t="shared" si="104"/>
        <v>Q2</v>
      </c>
      <c r="H123" s="19" t="str">
        <f t="shared" si="104"/>
        <v>Q3</v>
      </c>
      <c r="I123" s="19" t="str">
        <f t="shared" si="104"/>
        <v>Q4</v>
      </c>
      <c r="J123" s="19" t="str">
        <f t="shared" si="104"/>
        <v>Q1</v>
      </c>
      <c r="K123" s="19" t="str">
        <f t="shared" si="104"/>
        <v>Q2</v>
      </c>
      <c r="L123" s="19" t="str">
        <f t="shared" ref="L123:M123" si="105">L67</f>
        <v>Q3</v>
      </c>
      <c r="M123" s="19" t="str">
        <f t="shared" si="105"/>
        <v>Q4</v>
      </c>
      <c r="Q123" s="315"/>
      <c r="R123" s="257"/>
    </row>
    <row r="124" spans="1:34" ht="12.75">
      <c r="A124" s="23"/>
      <c r="B124" s="24"/>
      <c r="C124" s="24"/>
      <c r="D124" s="350"/>
      <c r="E124" s="19" t="str">
        <f t="shared" ref="E124:K124" si="106">E68</f>
        <v>CY14</v>
      </c>
      <c r="F124" s="19" t="str">
        <f t="shared" si="106"/>
        <v>CY15</v>
      </c>
      <c r="G124" s="19" t="str">
        <f t="shared" si="106"/>
        <v>CY15</v>
      </c>
      <c r="H124" s="19" t="str">
        <f t="shared" si="106"/>
        <v>CY15</v>
      </c>
      <c r="I124" s="19" t="str">
        <f t="shared" si="106"/>
        <v>CY15</v>
      </c>
      <c r="J124" s="19" t="str">
        <f t="shared" si="106"/>
        <v>CY16</v>
      </c>
      <c r="K124" s="19" t="str">
        <f t="shared" si="106"/>
        <v>CY16</v>
      </c>
      <c r="L124" s="19" t="str">
        <f t="shared" ref="L124:M124" si="107">L68</f>
        <v>CY16</v>
      </c>
      <c r="M124" s="19" t="str">
        <f t="shared" si="107"/>
        <v>CY16</v>
      </c>
      <c r="Q124" s="315"/>
      <c r="R124" s="257"/>
    </row>
    <row r="125" spans="1:34" ht="12.75">
      <c r="A125" s="23"/>
      <c r="B125" s="351"/>
      <c r="C125" s="351"/>
      <c r="D125" s="350"/>
      <c r="E125" s="40" t="str">
        <f t="shared" ref="E125:K125" si="108">E69</f>
        <v>TTM</v>
      </c>
      <c r="F125" s="40" t="str">
        <f t="shared" si="108"/>
        <v>TTM</v>
      </c>
      <c r="G125" s="40" t="str">
        <f t="shared" si="108"/>
        <v>TTM</v>
      </c>
      <c r="H125" s="40" t="str">
        <f t="shared" si="108"/>
        <v>TTM</v>
      </c>
      <c r="I125" s="40" t="str">
        <f t="shared" si="108"/>
        <v>TTM</v>
      </c>
      <c r="J125" s="40" t="str">
        <f t="shared" si="108"/>
        <v>TTM</v>
      </c>
      <c r="K125" s="40" t="str">
        <f t="shared" si="108"/>
        <v>TTM</v>
      </c>
      <c r="L125" s="40" t="str">
        <f t="shared" ref="L125:M125" si="109">L69</f>
        <v>TTM</v>
      </c>
      <c r="M125" s="40" t="str">
        <f t="shared" si="109"/>
        <v>TTM</v>
      </c>
      <c r="Q125" s="315"/>
      <c r="R125" s="257"/>
    </row>
    <row r="126" spans="1:34">
      <c r="A126" s="21"/>
      <c r="B126" s="344"/>
      <c r="C126" s="344"/>
      <c r="D126" s="344"/>
      <c r="E126" s="188"/>
      <c r="F126" s="188"/>
      <c r="G126" s="188"/>
      <c r="H126" s="188"/>
      <c r="I126" s="188"/>
      <c r="J126" s="188"/>
      <c r="K126" s="188"/>
      <c r="L126" s="188"/>
      <c r="M126" s="188"/>
      <c r="Q126" s="315"/>
      <c r="R126" s="257"/>
    </row>
    <row r="127" spans="1:34" ht="12.75">
      <c r="A127" s="8"/>
      <c r="B127" s="345" t="s">
        <v>92</v>
      </c>
      <c r="C127" s="218"/>
      <c r="D127" s="218"/>
      <c r="E127" s="315">
        <f>E156-E71</f>
        <v>405</v>
      </c>
      <c r="F127" s="421">
        <f>SUM('QTD P&amp;L'!F118:I118)</f>
        <v>168</v>
      </c>
      <c r="G127" s="421">
        <f>SUM('QTD P&amp;L'!G118:J118)</f>
        <v>195</v>
      </c>
      <c r="H127" s="421">
        <f>SUM('QTD P&amp;L'!H118:K118)</f>
        <v>-172</v>
      </c>
      <c r="I127" s="421">
        <f>I156-I71</f>
        <v>-43</v>
      </c>
      <c r="J127" s="421">
        <f>SUM('QTD P&amp;L'!J118:M118)</f>
        <v>-17</v>
      </c>
      <c r="K127" s="421">
        <f>SUM('QTD P&amp;L'!K118:N118)</f>
        <v>307</v>
      </c>
      <c r="L127" s="421">
        <f>SUM('QTD P&amp;L'!L118:O118)</f>
        <v>319</v>
      </c>
      <c r="M127" s="421">
        <v>-9</v>
      </c>
      <c r="P127" s="257"/>
      <c r="Q127" s="257"/>
      <c r="R127" s="257"/>
      <c r="S127" s="257"/>
      <c r="T127" s="257"/>
      <c r="U127" s="257"/>
      <c r="V127" s="257"/>
      <c r="W127" s="257"/>
      <c r="X127" s="257"/>
      <c r="Z127" s="258"/>
      <c r="AA127" s="258"/>
      <c r="AB127" s="258"/>
      <c r="AC127" s="258"/>
      <c r="AD127" s="258"/>
      <c r="AE127" s="258"/>
      <c r="AF127" s="258"/>
      <c r="AG127" s="258"/>
      <c r="AH127" s="258"/>
    </row>
    <row r="128" spans="1:34" ht="12.75">
      <c r="A128" s="8"/>
      <c r="B128" s="345" t="s">
        <v>91</v>
      </c>
      <c r="C128" s="218"/>
      <c r="D128" s="218"/>
      <c r="E128" s="315"/>
      <c r="F128" s="421"/>
      <c r="G128" s="421"/>
      <c r="H128" s="421"/>
      <c r="I128" s="421"/>
      <c r="J128" s="421"/>
      <c r="K128" s="421"/>
      <c r="L128" s="421"/>
      <c r="M128" s="421"/>
      <c r="P128" s="257"/>
      <c r="Q128" s="257"/>
      <c r="R128" s="257"/>
      <c r="S128" s="257"/>
      <c r="T128" s="257"/>
      <c r="U128" s="257"/>
      <c r="V128" s="257"/>
      <c r="W128" s="257"/>
      <c r="X128" s="257"/>
      <c r="Z128" s="258"/>
      <c r="AA128" s="258"/>
      <c r="AB128" s="258"/>
      <c r="AC128" s="258"/>
      <c r="AD128" s="258"/>
      <c r="AE128" s="258"/>
      <c r="AF128" s="258"/>
      <c r="AG128" s="258"/>
      <c r="AH128" s="258"/>
    </row>
    <row r="129" spans="1:34" ht="12.75">
      <c r="A129" s="8"/>
      <c r="B129" s="345"/>
      <c r="C129" s="345" t="s">
        <v>182</v>
      </c>
      <c r="D129" s="218"/>
      <c r="E129" s="315"/>
      <c r="F129" s="421"/>
      <c r="G129" s="421"/>
      <c r="H129" s="421"/>
      <c r="I129" s="421"/>
      <c r="J129" s="421"/>
      <c r="K129" s="421"/>
      <c r="L129" s="421"/>
      <c r="M129" s="421"/>
      <c r="P129" s="257"/>
      <c r="Q129" s="257"/>
      <c r="R129" s="257"/>
      <c r="S129" s="257"/>
      <c r="T129" s="257"/>
      <c r="U129" s="257"/>
      <c r="V129" s="257"/>
      <c r="W129" s="257"/>
      <c r="X129" s="257"/>
      <c r="Z129" s="258"/>
      <c r="AA129" s="258"/>
      <c r="AB129" s="258"/>
      <c r="AC129" s="258"/>
      <c r="AD129" s="258"/>
      <c r="AE129" s="258"/>
      <c r="AF129" s="258"/>
      <c r="AG129" s="258"/>
      <c r="AH129" s="258"/>
    </row>
    <row r="130" spans="1:34" ht="12.75">
      <c r="A130" s="10"/>
      <c r="B130" s="249"/>
      <c r="C130" s="346" t="s">
        <v>184</v>
      </c>
      <c r="D130" s="250"/>
      <c r="E130" s="319">
        <f>E159-E74</f>
        <v>23</v>
      </c>
      <c r="F130" s="405">
        <f>SUM('QTD P&amp;L'!F121:I121)</f>
        <v>8</v>
      </c>
      <c r="G130" s="405">
        <f>SUM('QTD P&amp;L'!G121:J121)</f>
        <v>15</v>
      </c>
      <c r="H130" s="405">
        <f>SUM('QTD P&amp;L'!H121:K121)</f>
        <v>-68</v>
      </c>
      <c r="I130" s="319">
        <f>I159-I74</f>
        <v>-51</v>
      </c>
      <c r="J130" s="405">
        <f>SUM('QTD P&amp;L'!J121:M121)</f>
        <v>-22</v>
      </c>
      <c r="K130" s="405">
        <f>SUM('QTD P&amp;L'!K121:N121)</f>
        <v>0</v>
      </c>
      <c r="L130" s="405">
        <f>SUM('QTD P&amp;L'!L121:O121)</f>
        <v>-12</v>
      </c>
      <c r="M130" s="405">
        <v>-39</v>
      </c>
      <c r="P130" s="257"/>
      <c r="Q130" s="257"/>
      <c r="R130" s="257"/>
      <c r="S130" s="257"/>
      <c r="T130" s="257"/>
      <c r="U130" s="257"/>
      <c r="V130" s="257"/>
      <c r="W130" s="257"/>
      <c r="X130" s="257"/>
      <c r="Z130" s="258"/>
      <c r="AA130" s="258"/>
      <c r="AB130" s="258"/>
      <c r="AC130" s="258"/>
      <c r="AD130" s="258"/>
      <c r="AE130" s="258"/>
      <c r="AF130" s="258"/>
      <c r="AG130" s="258"/>
      <c r="AH130" s="258"/>
    </row>
    <row r="131" spans="1:34" ht="12.75">
      <c r="A131" s="10"/>
      <c r="B131" s="249"/>
      <c r="C131" s="346" t="s">
        <v>185</v>
      </c>
      <c r="D131" s="250"/>
      <c r="E131" s="319">
        <f>E160-E75</f>
        <v>159</v>
      </c>
      <c r="F131" s="405">
        <f>SUM('QTD P&amp;L'!F122:I122)</f>
        <v>70</v>
      </c>
      <c r="G131" s="405">
        <f>SUM('QTD P&amp;L'!G122:J122)</f>
        <v>37</v>
      </c>
      <c r="H131" s="405">
        <f>SUM('QTD P&amp;L'!H122:K122)</f>
        <v>-87</v>
      </c>
      <c r="I131" s="319">
        <f>I160-I75</f>
        <v>-50</v>
      </c>
      <c r="J131" s="405">
        <f>SUM('QTD P&amp;L'!J122:M122)</f>
        <v>-23</v>
      </c>
      <c r="K131" s="405">
        <f>SUM('QTD P&amp;L'!K122:N122)</f>
        <v>0</v>
      </c>
      <c r="L131" s="405">
        <f>SUM('QTD P&amp;L'!L122:O122)</f>
        <v>-8</v>
      </c>
      <c r="M131" s="405">
        <v>3</v>
      </c>
      <c r="P131" s="257"/>
      <c r="Q131" s="257"/>
      <c r="R131" s="257"/>
      <c r="S131" s="257"/>
      <c r="T131" s="257"/>
      <c r="U131" s="257"/>
      <c r="V131" s="257"/>
      <c r="W131" s="257"/>
      <c r="X131" s="257"/>
      <c r="Z131" s="258"/>
      <c r="AA131" s="258"/>
      <c r="AB131" s="258"/>
      <c r="AC131" s="258"/>
      <c r="AD131" s="258"/>
      <c r="AE131" s="258"/>
      <c r="AF131" s="258"/>
      <c r="AG131" s="258"/>
      <c r="AH131" s="258"/>
    </row>
    <row r="132" spans="1:34" ht="12.75">
      <c r="A132" s="10"/>
      <c r="B132" s="249"/>
      <c r="C132" s="345" t="s">
        <v>183</v>
      </c>
      <c r="D132" s="250"/>
      <c r="E132" s="319"/>
      <c r="F132" s="319"/>
      <c r="G132" s="319"/>
      <c r="H132" s="319"/>
      <c r="I132" s="319"/>
      <c r="J132" s="319"/>
      <c r="K132" s="319"/>
      <c r="L132" s="319"/>
      <c r="M132" s="319"/>
      <c r="P132" s="257"/>
      <c r="Q132" s="257"/>
      <c r="R132" s="257"/>
      <c r="S132" s="257"/>
      <c r="T132" s="257"/>
      <c r="U132" s="257"/>
      <c r="V132" s="257"/>
      <c r="W132" s="257"/>
      <c r="X132" s="257"/>
      <c r="Z132" s="258"/>
      <c r="AA132" s="258"/>
      <c r="AB132" s="258"/>
      <c r="AC132" s="258"/>
      <c r="AD132" s="258"/>
      <c r="AE132" s="258"/>
      <c r="AF132" s="258"/>
      <c r="AG132" s="258"/>
      <c r="AH132" s="258"/>
    </row>
    <row r="133" spans="1:34" ht="12.75">
      <c r="A133" s="10"/>
      <c r="B133" s="249"/>
      <c r="C133" s="346" t="s">
        <v>186</v>
      </c>
      <c r="D133" s="250"/>
      <c r="E133" s="319">
        <f>E162-E77</f>
        <v>5</v>
      </c>
      <c r="F133" s="405">
        <f>SUM('QTD P&amp;L'!F124:I124)</f>
        <v>2</v>
      </c>
      <c r="G133" s="405">
        <f>SUM('QTD P&amp;L'!G124:J124)</f>
        <v>6</v>
      </c>
      <c r="H133" s="405">
        <f>SUM('QTD P&amp;L'!H124:K124)</f>
        <v>16</v>
      </c>
      <c r="I133" s="319">
        <f>I162-I77</f>
        <v>17</v>
      </c>
      <c r="J133" s="405">
        <f>SUM('QTD P&amp;L'!J124:M124)</f>
        <v>14</v>
      </c>
      <c r="K133" s="405">
        <f>SUM('QTD P&amp;L'!K124:N124)</f>
        <v>13</v>
      </c>
      <c r="L133" s="405">
        <f>SUM('QTD P&amp;L'!L124:O124)</f>
        <v>8</v>
      </c>
      <c r="M133" s="405">
        <v>12</v>
      </c>
      <c r="P133" s="257"/>
      <c r="Q133" s="257"/>
      <c r="R133" s="257"/>
      <c r="S133" s="257"/>
      <c r="T133" s="257"/>
      <c r="U133" s="257"/>
      <c r="V133" s="257"/>
      <c r="W133" s="257"/>
      <c r="X133" s="257"/>
      <c r="Z133" s="258"/>
      <c r="AA133" s="258"/>
      <c r="AB133" s="258"/>
      <c r="AC133" s="258"/>
      <c r="AD133" s="258"/>
      <c r="AE133" s="258"/>
      <c r="AF133" s="258"/>
      <c r="AG133" s="258"/>
      <c r="AH133" s="258"/>
    </row>
    <row r="134" spans="1:34" ht="12.75">
      <c r="A134" s="10"/>
      <c r="B134" s="249"/>
      <c r="C134" s="346" t="s">
        <v>185</v>
      </c>
      <c r="D134" s="250"/>
      <c r="E134" s="319">
        <f>E163-E78</f>
        <v>3</v>
      </c>
      <c r="F134" s="405">
        <f>SUM('QTD P&amp;L'!F125:I125)</f>
        <v>15</v>
      </c>
      <c r="G134" s="405">
        <f>SUM('QTD P&amp;L'!G125:J125)</f>
        <v>25</v>
      </c>
      <c r="H134" s="405">
        <f>SUM('QTD P&amp;L'!H125:K125)</f>
        <v>9</v>
      </c>
      <c r="I134" s="319">
        <f>I163-I78</f>
        <v>2</v>
      </c>
      <c r="J134" s="405">
        <f>SUM('QTD P&amp;L'!J125:M125)</f>
        <v>-16</v>
      </c>
      <c r="K134" s="405">
        <f>SUM('QTD P&amp;L'!K125:N125)</f>
        <v>-25</v>
      </c>
      <c r="L134" s="405">
        <f>SUM('QTD P&amp;L'!L125:O125)</f>
        <v>5</v>
      </c>
      <c r="M134" s="405">
        <v>5</v>
      </c>
      <c r="P134" s="257"/>
      <c r="Q134" s="257"/>
      <c r="R134" s="257"/>
      <c r="S134" s="257"/>
      <c r="T134" s="257"/>
      <c r="U134" s="257"/>
      <c r="V134" s="257"/>
      <c r="W134" s="257"/>
      <c r="X134" s="257"/>
      <c r="Z134" s="258"/>
      <c r="AA134" s="258"/>
      <c r="AB134" s="258"/>
      <c r="AC134" s="258"/>
      <c r="AD134" s="258"/>
      <c r="AE134" s="258"/>
      <c r="AF134" s="258"/>
      <c r="AG134" s="258"/>
      <c r="AH134" s="258"/>
    </row>
    <row r="135" spans="1:34" ht="12.75">
      <c r="A135" s="10"/>
      <c r="B135" s="250"/>
      <c r="C135" s="171" t="s">
        <v>34</v>
      </c>
      <c r="D135" s="250"/>
      <c r="E135" s="317">
        <f>SUM('QTD P&amp;L'!E126:H126)</f>
        <v>0</v>
      </c>
      <c r="F135" s="405">
        <f>SUM('QTD P&amp;L'!F126:I126)</f>
        <v>0</v>
      </c>
      <c r="G135" s="405">
        <f>SUM('QTD P&amp;L'!G126:J126)</f>
        <v>0</v>
      </c>
      <c r="H135" s="405">
        <f>SUM('QTD P&amp;L'!H126:K126)</f>
        <v>0</v>
      </c>
      <c r="I135" s="405">
        <f>SUM('QTD P&amp;L'!I126:L126)</f>
        <v>0</v>
      </c>
      <c r="J135" s="405">
        <f>SUM('QTD P&amp;L'!J126:M126)</f>
        <v>0</v>
      </c>
      <c r="K135" s="405">
        <f>SUM('QTD P&amp;L'!K126:N126)</f>
        <v>0</v>
      </c>
      <c r="L135" s="405">
        <f>SUM('QTD P&amp;L'!L126:O126)</f>
        <v>0</v>
      </c>
      <c r="M135" s="405">
        <v>0</v>
      </c>
      <c r="P135" s="257"/>
      <c r="Q135" s="257"/>
      <c r="R135" s="257"/>
      <c r="S135" s="257"/>
      <c r="T135" s="257"/>
      <c r="U135" s="257"/>
      <c r="V135" s="257"/>
      <c r="W135" s="257"/>
      <c r="X135" s="257"/>
      <c r="Z135" s="258"/>
      <c r="AA135" s="258"/>
      <c r="AB135" s="258"/>
      <c r="AC135" s="258"/>
      <c r="AD135" s="258"/>
      <c r="AE135" s="258"/>
      <c r="AF135" s="258"/>
      <c r="AG135" s="258"/>
      <c r="AH135" s="258"/>
    </row>
    <row r="136" spans="1:34" ht="12.75">
      <c r="A136" s="10"/>
      <c r="B136" s="250"/>
      <c r="C136" s="171" t="s">
        <v>35</v>
      </c>
      <c r="D136" s="250"/>
      <c r="E136" s="317">
        <f>SUM('QTD P&amp;L'!E127:H127)</f>
        <v>0</v>
      </c>
      <c r="F136" s="405">
        <f>SUM('QTD P&amp;L'!F127:I127)</f>
        <v>0</v>
      </c>
      <c r="G136" s="405">
        <f>SUM('QTD P&amp;L'!G127:J127)</f>
        <v>0</v>
      </c>
      <c r="H136" s="405">
        <f>SUM('QTD P&amp;L'!H127:K127)</f>
        <v>0</v>
      </c>
      <c r="I136" s="405">
        <f>SUM('QTD P&amp;L'!I127:L127)</f>
        <v>0</v>
      </c>
      <c r="J136" s="405">
        <f>SUM('QTD P&amp;L'!J127:M127)</f>
        <v>0</v>
      </c>
      <c r="K136" s="405">
        <f>SUM('QTD P&amp;L'!K127:N127)</f>
        <v>0</v>
      </c>
      <c r="L136" s="405">
        <f>SUM('QTD P&amp;L'!L127:O127)</f>
        <v>0</v>
      </c>
      <c r="M136" s="405">
        <v>0</v>
      </c>
      <c r="P136" s="257"/>
      <c r="Q136" s="257"/>
      <c r="R136" s="257"/>
      <c r="S136" s="257"/>
      <c r="T136" s="257"/>
      <c r="U136" s="257"/>
      <c r="V136" s="257"/>
      <c r="W136" s="257"/>
      <c r="X136" s="257"/>
      <c r="Z136" s="258"/>
      <c r="AA136" s="258"/>
      <c r="AB136" s="258"/>
      <c r="AC136" s="258"/>
      <c r="AD136" s="258"/>
      <c r="AE136" s="258"/>
      <c r="AF136" s="258"/>
      <c r="AG136" s="258"/>
      <c r="AH136" s="258"/>
    </row>
    <row r="137" spans="1:34">
      <c r="A137" s="10"/>
      <c r="B137" s="250"/>
      <c r="C137" s="171" t="s">
        <v>36</v>
      </c>
      <c r="D137" s="250"/>
      <c r="E137" s="318">
        <f>SUM('QTD P&amp;L'!E128:H128)</f>
        <v>0</v>
      </c>
      <c r="F137" s="406">
        <f>SUM('QTD P&amp;L'!F128:I128)</f>
        <v>0</v>
      </c>
      <c r="G137" s="406">
        <f>SUM('QTD P&amp;L'!G128:J128)</f>
        <v>0</v>
      </c>
      <c r="H137" s="406">
        <f>SUM('QTD P&amp;L'!H128:K128)</f>
        <v>0</v>
      </c>
      <c r="I137" s="406">
        <f>SUM('QTD P&amp;L'!I128:L128)</f>
        <v>0</v>
      </c>
      <c r="J137" s="406">
        <f>SUM('QTD P&amp;L'!J128:M128)</f>
        <v>0</v>
      </c>
      <c r="K137" s="406">
        <f>SUM('QTD P&amp;L'!K128:N128)</f>
        <v>0</v>
      </c>
      <c r="L137" s="406">
        <f>SUM('QTD P&amp;L'!L128:O128)</f>
        <v>0</v>
      </c>
      <c r="M137" s="406">
        <v>0</v>
      </c>
      <c r="P137" s="257"/>
      <c r="Q137" s="257"/>
      <c r="R137" s="257"/>
      <c r="S137" s="257"/>
      <c r="T137" s="257"/>
      <c r="U137" s="257"/>
      <c r="V137" s="257"/>
      <c r="W137" s="257"/>
      <c r="X137" s="257"/>
      <c r="Z137" s="258"/>
      <c r="AA137" s="258"/>
      <c r="AB137" s="258"/>
      <c r="AC137" s="258"/>
      <c r="AD137" s="258"/>
      <c r="AE137" s="258"/>
      <c r="AF137" s="258"/>
      <c r="AG137" s="258"/>
      <c r="AH137" s="258"/>
    </row>
    <row r="138" spans="1:34">
      <c r="A138" s="10"/>
      <c r="B138" s="250"/>
      <c r="C138" s="250"/>
      <c r="D138" s="250" t="s">
        <v>90</v>
      </c>
      <c r="E138" s="318">
        <f t="shared" ref="E138:K138" si="110">SUM(E130:E137)</f>
        <v>190</v>
      </c>
      <c r="F138" s="406">
        <f t="shared" si="110"/>
        <v>95</v>
      </c>
      <c r="G138" s="406">
        <f t="shared" si="110"/>
        <v>83</v>
      </c>
      <c r="H138" s="406">
        <f t="shared" si="110"/>
        <v>-130</v>
      </c>
      <c r="I138" s="406">
        <f t="shared" si="110"/>
        <v>-82</v>
      </c>
      <c r="J138" s="406">
        <f t="shared" si="110"/>
        <v>-47</v>
      </c>
      <c r="K138" s="406">
        <f t="shared" si="110"/>
        <v>-12</v>
      </c>
      <c r="L138" s="406">
        <f>SUM('QTD P&amp;L'!L129:O129)</f>
        <v>-7</v>
      </c>
      <c r="M138" s="406">
        <f>SUM(M130:M137)</f>
        <v>-19</v>
      </c>
      <c r="P138" s="257"/>
      <c r="Q138" s="257"/>
      <c r="R138" s="257"/>
      <c r="S138" s="257"/>
      <c r="T138" s="257"/>
      <c r="U138" s="257"/>
      <c r="V138" s="257"/>
      <c r="W138" s="257"/>
      <c r="X138" s="257"/>
      <c r="Z138" s="258"/>
      <c r="AA138" s="258"/>
      <c r="AB138" s="258"/>
      <c r="AC138" s="258"/>
      <c r="AD138" s="258"/>
      <c r="AE138" s="258"/>
      <c r="AF138" s="258"/>
      <c r="AG138" s="258"/>
      <c r="AH138" s="258"/>
    </row>
    <row r="139" spans="1:34" ht="12.75">
      <c r="A139" s="11"/>
      <c r="B139" s="352" t="s">
        <v>1</v>
      </c>
      <c r="C139" s="353"/>
      <c r="D139" s="354"/>
      <c r="E139" s="316">
        <f t="shared" ref="E139:K139" si="111">E127-E138</f>
        <v>215</v>
      </c>
      <c r="F139" s="404">
        <f t="shared" si="111"/>
        <v>73</v>
      </c>
      <c r="G139" s="404">
        <f t="shared" si="111"/>
        <v>112</v>
      </c>
      <c r="H139" s="404">
        <f t="shared" si="111"/>
        <v>-42</v>
      </c>
      <c r="I139" s="404">
        <f t="shared" si="111"/>
        <v>39</v>
      </c>
      <c r="J139" s="404">
        <f t="shared" si="111"/>
        <v>30</v>
      </c>
      <c r="K139" s="404">
        <f t="shared" si="111"/>
        <v>319</v>
      </c>
      <c r="L139" s="404">
        <f>SUM('QTD P&amp;L'!L130:O130)</f>
        <v>326</v>
      </c>
      <c r="M139" s="404">
        <f>M127-M138</f>
        <v>10</v>
      </c>
      <c r="P139" s="257"/>
      <c r="Q139" s="257"/>
      <c r="R139" s="257"/>
      <c r="S139" s="257"/>
      <c r="T139" s="257"/>
      <c r="U139" s="257"/>
      <c r="V139" s="257"/>
      <c r="W139" s="257"/>
      <c r="X139" s="257"/>
      <c r="Z139" s="258"/>
      <c r="AA139" s="258"/>
      <c r="AB139" s="258"/>
      <c r="AC139" s="258"/>
      <c r="AD139" s="258"/>
      <c r="AE139" s="258"/>
      <c r="AF139" s="258"/>
      <c r="AG139" s="258"/>
      <c r="AH139" s="258"/>
    </row>
    <row r="140" spans="1:34" ht="12.75">
      <c r="A140" s="12"/>
      <c r="B140" s="249" t="s">
        <v>161</v>
      </c>
      <c r="C140" s="12"/>
      <c r="D140" s="12"/>
      <c r="E140" s="405">
        <f t="shared" ref="E140:J140" si="112">E169-E84</f>
        <v>0</v>
      </c>
      <c r="F140" s="405">
        <f t="shared" si="112"/>
        <v>0</v>
      </c>
      <c r="G140" s="405">
        <f t="shared" si="112"/>
        <v>0</v>
      </c>
      <c r="H140" s="405">
        <f t="shared" si="112"/>
        <v>0</v>
      </c>
      <c r="I140" s="405">
        <f t="shared" si="112"/>
        <v>0</v>
      </c>
      <c r="J140" s="405">
        <f t="shared" si="112"/>
        <v>0</v>
      </c>
      <c r="K140" s="405">
        <f>SUM('QTD P&amp;L'!K131:N131)</f>
        <v>0</v>
      </c>
      <c r="L140" s="405">
        <f>SUM('QTD P&amp;L'!L131:O131)</f>
        <v>0</v>
      </c>
      <c r="M140" s="491">
        <v>0</v>
      </c>
      <c r="P140" s="257"/>
      <c r="Q140" s="257"/>
      <c r="R140" s="257"/>
      <c r="S140" s="257"/>
      <c r="T140" s="257"/>
      <c r="U140" s="257"/>
      <c r="V140" s="257"/>
      <c r="W140" s="257"/>
      <c r="X140" s="257"/>
      <c r="Z140" s="258"/>
      <c r="AA140" s="258"/>
      <c r="AB140" s="258"/>
      <c r="AC140" s="258"/>
      <c r="AD140" s="258"/>
      <c r="AE140" s="258"/>
      <c r="AF140" s="258"/>
      <c r="AG140" s="258"/>
      <c r="AH140" s="258"/>
    </row>
    <row r="141" spans="1:34">
      <c r="A141" s="12"/>
      <c r="B141" s="249" t="s">
        <v>297</v>
      </c>
      <c r="C141" s="12"/>
      <c r="D141" s="12"/>
      <c r="E141" s="492">
        <f>E170-E85</f>
        <v>0</v>
      </c>
      <c r="F141" s="492">
        <f t="shared" ref="F141:J141" si="113">F170-F85</f>
        <v>0</v>
      </c>
      <c r="G141" s="492">
        <f t="shared" si="113"/>
        <v>0</v>
      </c>
      <c r="H141" s="492">
        <f t="shared" si="113"/>
        <v>0</v>
      </c>
      <c r="I141" s="492">
        <f t="shared" si="113"/>
        <v>0</v>
      </c>
      <c r="J141" s="492">
        <f t="shared" si="113"/>
        <v>0</v>
      </c>
      <c r="K141" s="492">
        <v>0</v>
      </c>
      <c r="L141" s="492">
        <v>0</v>
      </c>
      <c r="M141" s="492">
        <v>0</v>
      </c>
      <c r="P141" s="257"/>
      <c r="Q141" s="257"/>
      <c r="R141" s="257"/>
      <c r="S141" s="257"/>
      <c r="T141" s="257"/>
      <c r="U141" s="257"/>
      <c r="V141" s="257"/>
      <c r="W141" s="257"/>
      <c r="X141" s="257"/>
      <c r="Z141" s="258"/>
      <c r="AA141" s="258"/>
      <c r="AB141" s="258"/>
      <c r="AC141" s="258"/>
      <c r="AD141" s="258"/>
      <c r="AE141" s="258"/>
      <c r="AF141" s="258"/>
      <c r="AG141" s="258"/>
      <c r="AH141" s="258"/>
    </row>
    <row r="142" spans="1:34" ht="12.75">
      <c r="A142" s="12"/>
      <c r="B142" s="22" t="s">
        <v>133</v>
      </c>
      <c r="C142" s="4"/>
      <c r="D142" s="12"/>
      <c r="E142" s="317">
        <f t="shared" ref="E142:K142" si="114">E139-E140</f>
        <v>215</v>
      </c>
      <c r="F142" s="405">
        <f t="shared" si="114"/>
        <v>73</v>
      </c>
      <c r="G142" s="405">
        <f t="shared" si="114"/>
        <v>112</v>
      </c>
      <c r="H142" s="405">
        <f t="shared" si="114"/>
        <v>-42</v>
      </c>
      <c r="I142" s="405">
        <f t="shared" si="114"/>
        <v>39</v>
      </c>
      <c r="J142" s="405">
        <f t="shared" si="114"/>
        <v>30</v>
      </c>
      <c r="K142" s="405">
        <f t="shared" si="114"/>
        <v>319</v>
      </c>
      <c r="L142" s="405">
        <f>SUM('QTD P&amp;L'!L133:O133)</f>
        <v>326</v>
      </c>
      <c r="M142" s="405">
        <f>M139-M140</f>
        <v>10</v>
      </c>
      <c r="P142" s="257"/>
      <c r="Q142" s="257"/>
      <c r="R142" s="257"/>
      <c r="S142" s="257"/>
      <c r="T142" s="257"/>
      <c r="U142" s="257"/>
      <c r="V142" s="257"/>
      <c r="W142" s="257"/>
      <c r="X142" s="257"/>
      <c r="Z142" s="258"/>
      <c r="AA142" s="258"/>
      <c r="AB142" s="258"/>
      <c r="AC142" s="258"/>
      <c r="AD142" s="258"/>
      <c r="AE142" s="258"/>
      <c r="AF142" s="258"/>
      <c r="AG142" s="258"/>
      <c r="AH142" s="258"/>
    </row>
    <row r="143" spans="1:34">
      <c r="A143" s="12"/>
      <c r="B143" s="2" t="s">
        <v>134</v>
      </c>
      <c r="C143" s="4"/>
      <c r="D143" s="12"/>
      <c r="E143" s="406">
        <f t="shared" ref="E143:J143" si="115">E172-E87</f>
        <v>79</v>
      </c>
      <c r="F143" s="406">
        <f t="shared" si="115"/>
        <v>60</v>
      </c>
      <c r="G143" s="406">
        <f t="shared" si="115"/>
        <v>61</v>
      </c>
      <c r="H143" s="406">
        <f t="shared" si="115"/>
        <v>29</v>
      </c>
      <c r="I143" s="406">
        <f t="shared" si="115"/>
        <v>20</v>
      </c>
      <c r="J143" s="406">
        <f t="shared" si="115"/>
        <v>-15</v>
      </c>
      <c r="K143" s="406">
        <f>SUM('QTD P&amp;L'!K134:N134)</f>
        <v>75</v>
      </c>
      <c r="L143" s="406">
        <f>SUM('QTD P&amp;L'!L134:O134)</f>
        <v>67</v>
      </c>
      <c r="M143" s="492">
        <v>-10</v>
      </c>
      <c r="P143" s="257"/>
      <c r="Q143" s="257"/>
      <c r="R143" s="257"/>
      <c r="S143" s="257"/>
      <c r="T143" s="257"/>
      <c r="U143" s="257"/>
      <c r="V143" s="257"/>
      <c r="W143" s="257"/>
      <c r="X143" s="257"/>
      <c r="Z143" s="258"/>
      <c r="AA143" s="258"/>
      <c r="AB143" s="258"/>
      <c r="AC143" s="258"/>
      <c r="AD143" s="258"/>
      <c r="AE143" s="258"/>
      <c r="AF143" s="258"/>
      <c r="AG143" s="258"/>
      <c r="AH143" s="258"/>
    </row>
    <row r="144" spans="1:34">
      <c r="A144" s="9"/>
      <c r="B144" s="25" t="s">
        <v>2</v>
      </c>
      <c r="C144" s="9"/>
      <c r="D144" s="9"/>
      <c r="E144" s="138">
        <f t="shared" ref="E144:K144" si="116">E142-E143</f>
        <v>136</v>
      </c>
      <c r="F144" s="408">
        <f t="shared" si="116"/>
        <v>13</v>
      </c>
      <c r="G144" s="408">
        <f t="shared" si="116"/>
        <v>51</v>
      </c>
      <c r="H144" s="408">
        <f t="shared" si="116"/>
        <v>-71</v>
      </c>
      <c r="I144" s="408">
        <f t="shared" si="116"/>
        <v>19</v>
      </c>
      <c r="J144" s="408">
        <f t="shared" si="116"/>
        <v>45</v>
      </c>
      <c r="K144" s="408">
        <f t="shared" si="116"/>
        <v>244</v>
      </c>
      <c r="L144" s="17">
        <f>SUM('QTD P&amp;L'!L135:O135)</f>
        <v>259</v>
      </c>
      <c r="M144" s="17">
        <f>M142-M143</f>
        <v>20</v>
      </c>
      <c r="P144" s="257"/>
      <c r="Q144" s="257"/>
      <c r="R144" s="257"/>
      <c r="S144" s="257"/>
      <c r="T144" s="257"/>
      <c r="U144" s="257"/>
      <c r="V144" s="257"/>
      <c r="W144" s="257"/>
      <c r="X144" s="257"/>
      <c r="Z144" s="258"/>
      <c r="AA144" s="258"/>
      <c r="AB144" s="258"/>
      <c r="AC144" s="258"/>
      <c r="AD144" s="258"/>
      <c r="AE144" s="258"/>
      <c r="AF144" s="258"/>
      <c r="AG144" s="258"/>
      <c r="AH144" s="258"/>
    </row>
    <row r="145" spans="1:37">
      <c r="Q145" s="257"/>
      <c r="R145" s="257"/>
      <c r="Z145" s="258"/>
      <c r="AA145" s="258"/>
      <c r="AB145" s="258"/>
      <c r="AC145" s="258"/>
      <c r="AD145" s="258"/>
      <c r="AE145" s="258"/>
      <c r="AF145" s="258"/>
      <c r="AG145" s="258"/>
      <c r="AH145" s="258"/>
    </row>
    <row r="146" spans="1:37" ht="12.75">
      <c r="B146" s="321"/>
      <c r="C146" s="322" t="s">
        <v>29</v>
      </c>
      <c r="E146" s="323">
        <f t="shared" ref="E146" si="117">E177-E92</f>
        <v>0.18999999999999995</v>
      </c>
      <c r="F146" s="323">
        <f t="shared" ref="F146:J146" si="118">F177-F92</f>
        <v>2.0000000000000018E-2</v>
      </c>
      <c r="G146" s="323">
        <f t="shared" si="118"/>
        <v>7.9999999999999849E-2</v>
      </c>
      <c r="H146" s="323">
        <f t="shared" si="118"/>
        <v>-9.0000000000000302E-2</v>
      </c>
      <c r="I146" s="323">
        <f t="shared" si="118"/>
        <v>2.0000000000000018E-2</v>
      </c>
      <c r="J146" s="323">
        <f t="shared" si="118"/>
        <v>5.9999999999999831E-2</v>
      </c>
      <c r="K146" s="323">
        <f>SUM('QTD P&amp;L'!K137:N137)</f>
        <v>0.32</v>
      </c>
      <c r="L146" s="323">
        <f>SUM('QTD P&amp;L'!L137:O137)</f>
        <v>0.33999999999999997</v>
      </c>
      <c r="M146" s="669">
        <v>0.03</v>
      </c>
      <c r="P146" s="258"/>
      <c r="Q146" s="257"/>
      <c r="R146" s="257"/>
      <c r="S146" s="258"/>
      <c r="T146" s="258"/>
      <c r="U146" s="258"/>
      <c r="V146" s="258"/>
      <c r="W146" s="258"/>
      <c r="X146" s="258"/>
      <c r="Z146" s="258"/>
      <c r="AA146" s="258"/>
      <c r="AB146" s="258"/>
      <c r="AC146" s="258"/>
      <c r="AD146" s="258"/>
      <c r="AE146" s="258"/>
      <c r="AF146" s="258"/>
      <c r="AG146" s="258"/>
      <c r="AH146" s="258"/>
    </row>
    <row r="147" spans="1:37" ht="12.75">
      <c r="B147" s="321"/>
      <c r="C147" s="322" t="s">
        <v>30</v>
      </c>
      <c r="E147" s="323">
        <f t="shared" ref="E147" si="119">E178-E93</f>
        <v>0.17999999999999994</v>
      </c>
      <c r="F147" s="323">
        <f t="shared" ref="F147:J147" si="120">F178-F93</f>
        <v>2.0000000000000018E-2</v>
      </c>
      <c r="G147" s="323">
        <f t="shared" si="120"/>
        <v>6.999999999999984E-2</v>
      </c>
      <c r="H147" s="323">
        <f t="shared" si="120"/>
        <v>-0.10000000000000009</v>
      </c>
      <c r="I147" s="323">
        <f t="shared" si="120"/>
        <v>2.0000000000000018E-2</v>
      </c>
      <c r="J147" s="323">
        <f t="shared" si="120"/>
        <v>6.0000000000000053E-2</v>
      </c>
      <c r="K147" s="323">
        <f>SUM('QTD P&amp;L'!K138:N138)</f>
        <v>0.32</v>
      </c>
      <c r="L147" s="323">
        <f>SUM('QTD P&amp;L'!L138:O138)</f>
        <v>0.33999999999999997</v>
      </c>
      <c r="M147" s="669">
        <v>0.02</v>
      </c>
      <c r="P147" s="258"/>
      <c r="Q147" s="257"/>
      <c r="R147" s="257"/>
      <c r="S147" s="258"/>
      <c r="T147" s="258"/>
      <c r="U147" s="258"/>
      <c r="V147" s="258"/>
      <c r="W147" s="258"/>
      <c r="X147" s="258"/>
      <c r="Z147" s="258"/>
      <c r="AA147" s="258"/>
      <c r="AB147" s="258"/>
      <c r="AC147" s="258"/>
      <c r="AD147" s="258"/>
      <c r="AE147" s="258"/>
      <c r="AF147" s="258"/>
      <c r="AG147" s="258"/>
      <c r="AH147" s="258"/>
    </row>
    <row r="148" spans="1:37">
      <c r="Q148" s="257"/>
      <c r="R148" s="257"/>
    </row>
    <row r="149" spans="1:37">
      <c r="Q149" s="257"/>
      <c r="R149" s="257"/>
    </row>
    <row r="150" spans="1:37">
      <c r="A150" s="588" t="s">
        <v>187</v>
      </c>
      <c r="B150" s="622"/>
      <c r="C150" s="623"/>
      <c r="D150" s="622"/>
      <c r="E150" s="624"/>
      <c r="F150" s="624"/>
      <c r="G150" s="624"/>
      <c r="H150" s="624"/>
      <c r="I150" s="624"/>
      <c r="J150" s="624"/>
      <c r="K150" s="624"/>
      <c r="L150" s="624"/>
      <c r="M150" s="624"/>
      <c r="Q150" s="257"/>
      <c r="R150" s="257"/>
    </row>
    <row r="151" spans="1:37">
      <c r="A151" s="589"/>
      <c r="B151" s="622"/>
      <c r="C151" s="623"/>
      <c r="D151" s="622"/>
      <c r="E151" s="624"/>
      <c r="F151" s="624"/>
      <c r="G151" s="624"/>
      <c r="H151" s="624"/>
      <c r="I151" s="624"/>
      <c r="J151" s="624"/>
      <c r="K151" s="624"/>
      <c r="L151" s="624"/>
      <c r="M151" s="624"/>
      <c r="Q151" s="257"/>
      <c r="R151" s="257"/>
    </row>
    <row r="152" spans="1:37" ht="12.75">
      <c r="A152" s="589"/>
      <c r="B152" s="623"/>
      <c r="C152" s="623"/>
      <c r="D152" s="622"/>
      <c r="E152" s="591" t="s">
        <v>6</v>
      </c>
      <c r="F152" s="591" t="s">
        <v>3</v>
      </c>
      <c r="G152" s="591" t="s">
        <v>4</v>
      </c>
      <c r="H152" s="591" t="s">
        <v>5</v>
      </c>
      <c r="I152" s="591" t="s">
        <v>6</v>
      </c>
      <c r="J152" s="591" t="s">
        <v>3</v>
      </c>
      <c r="K152" s="591" t="str">
        <f>K6</f>
        <v>Q2</v>
      </c>
      <c r="L152" s="591"/>
      <c r="M152" s="591"/>
      <c r="Q152" s="257"/>
      <c r="R152" s="257"/>
    </row>
    <row r="153" spans="1:37" ht="12.75">
      <c r="A153" s="589"/>
      <c r="B153" s="623"/>
      <c r="C153" s="623"/>
      <c r="D153" s="622"/>
      <c r="E153" s="591" t="s">
        <v>126</v>
      </c>
      <c r="F153" s="591" t="s">
        <v>136</v>
      </c>
      <c r="G153" s="591" t="s">
        <v>136</v>
      </c>
      <c r="H153" s="591" t="s">
        <v>136</v>
      </c>
      <c r="I153" s="591" t="s">
        <v>136</v>
      </c>
      <c r="J153" s="591" t="s">
        <v>149</v>
      </c>
      <c r="K153" s="591" t="s">
        <v>149</v>
      </c>
      <c r="L153" s="591"/>
      <c r="M153" s="591"/>
      <c r="Q153" s="257"/>
      <c r="R153" s="257"/>
    </row>
    <row r="154" spans="1:37" ht="12.75">
      <c r="A154" s="589"/>
      <c r="B154" s="625"/>
      <c r="C154" s="625"/>
      <c r="D154" s="622"/>
      <c r="E154" s="592" t="s">
        <v>96</v>
      </c>
      <c r="F154" s="592" t="s">
        <v>96</v>
      </c>
      <c r="G154" s="592" t="s">
        <v>96</v>
      </c>
      <c r="H154" s="592" t="s">
        <v>96</v>
      </c>
      <c r="I154" s="592" t="s">
        <v>96</v>
      </c>
      <c r="J154" s="592" t="s">
        <v>96</v>
      </c>
      <c r="K154" s="592" t="s">
        <v>96</v>
      </c>
      <c r="L154" s="591"/>
      <c r="M154" s="591"/>
      <c r="Q154" s="257"/>
      <c r="R154" s="257"/>
    </row>
    <row r="155" spans="1:37">
      <c r="A155" s="589"/>
      <c r="B155" s="622"/>
      <c r="C155" s="622"/>
      <c r="D155" s="622"/>
      <c r="E155" s="626"/>
      <c r="F155" s="626"/>
      <c r="G155" s="626"/>
      <c r="H155" s="626"/>
      <c r="I155" s="626"/>
      <c r="J155" s="626"/>
      <c r="K155" s="626"/>
      <c r="L155" s="657"/>
      <c r="M155" s="657"/>
      <c r="Q155" s="257"/>
      <c r="R155" s="257"/>
    </row>
    <row r="156" spans="1:37" ht="12.75">
      <c r="A156" s="589"/>
      <c r="B156" s="593" t="s">
        <v>92</v>
      </c>
      <c r="C156" s="594"/>
      <c r="D156" s="594"/>
      <c r="E156" s="595">
        <v>4813</v>
      </c>
      <c r="F156" s="595">
        <f>SUM('QTD P&amp;L'!F144:I144)</f>
        <v>4744</v>
      </c>
      <c r="G156" s="595">
        <f>SUM('QTD P&amp;L'!G144:J144)</f>
        <v>4845</v>
      </c>
      <c r="H156" s="595">
        <f>SUM('QTD P&amp;L'!H144:K144)</f>
        <v>4715</v>
      </c>
      <c r="I156" s="595">
        <v>4621</v>
      </c>
      <c r="J156" s="595">
        <f>SUM('QTD P&amp;L'!J144:M144)</f>
        <v>4825</v>
      </c>
      <c r="K156" s="595">
        <f>K71+K127</f>
        <v>5675</v>
      </c>
      <c r="L156" s="595"/>
      <c r="M156" s="595"/>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row>
    <row r="157" spans="1:37" ht="12.75">
      <c r="A157" s="589"/>
      <c r="B157" s="593" t="s">
        <v>91</v>
      </c>
      <c r="C157" s="594"/>
      <c r="D157" s="594"/>
      <c r="E157" s="595"/>
      <c r="F157" s="595"/>
      <c r="G157" s="595"/>
      <c r="H157" s="595"/>
      <c r="I157" s="595"/>
      <c r="J157" s="595"/>
      <c r="K157" s="595"/>
      <c r="L157" s="595"/>
      <c r="M157" s="595"/>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row>
    <row r="158" spans="1:37" ht="12.75">
      <c r="A158" s="589"/>
      <c r="B158" s="593"/>
      <c r="C158" s="593" t="s">
        <v>182</v>
      </c>
      <c r="D158" s="594"/>
      <c r="E158" s="595"/>
      <c r="F158" s="595"/>
      <c r="G158" s="595"/>
      <c r="H158" s="595"/>
      <c r="I158" s="595"/>
      <c r="J158" s="595"/>
      <c r="K158" s="595"/>
      <c r="L158" s="595"/>
      <c r="M158" s="595"/>
      <c r="Q158" s="257"/>
      <c r="R158" s="257"/>
      <c r="S158" s="257"/>
      <c r="T158" s="257"/>
      <c r="U158" s="257"/>
      <c r="V158" s="257"/>
      <c r="W158" s="257"/>
      <c r="X158" s="257"/>
      <c r="Y158" s="257"/>
      <c r="Z158" s="257"/>
      <c r="AA158" s="257"/>
      <c r="AB158" s="257"/>
      <c r="AC158" s="257"/>
      <c r="AD158" s="257"/>
      <c r="AE158" s="257"/>
      <c r="AF158" s="257"/>
      <c r="AG158" s="257"/>
      <c r="AH158" s="257"/>
      <c r="AI158" s="257"/>
      <c r="AJ158" s="257"/>
      <c r="AK158" s="257"/>
    </row>
    <row r="159" spans="1:37" ht="12.75">
      <c r="A159" s="589"/>
      <c r="B159" s="605"/>
      <c r="C159" s="596" t="s">
        <v>184</v>
      </c>
      <c r="D159" s="597"/>
      <c r="E159" s="598">
        <v>1005</v>
      </c>
      <c r="F159" s="598">
        <f>SUM('QTD P&amp;L'!F147:I147)</f>
        <v>969</v>
      </c>
      <c r="G159" s="598">
        <f>SUM('QTD P&amp;L'!G147:J147)</f>
        <v>939</v>
      </c>
      <c r="H159" s="598">
        <f>SUM('QTD P&amp;L'!H147:K147)</f>
        <v>885</v>
      </c>
      <c r="I159" s="598">
        <v>821</v>
      </c>
      <c r="J159" s="598">
        <f>SUM('QTD P&amp;L'!J147:M147)</f>
        <v>816</v>
      </c>
      <c r="K159" s="598">
        <f>K74+K130</f>
        <v>840</v>
      </c>
      <c r="L159" s="598"/>
      <c r="M159" s="598"/>
      <c r="Q159" s="257"/>
      <c r="R159" s="257"/>
      <c r="S159" s="257"/>
      <c r="T159" s="257"/>
      <c r="U159" s="257"/>
      <c r="V159" s="257"/>
      <c r="W159" s="257"/>
      <c r="X159" s="257"/>
      <c r="Y159" s="257"/>
      <c r="Z159" s="257"/>
      <c r="AA159" s="257"/>
      <c r="AB159" s="257"/>
      <c r="AC159" s="257"/>
      <c r="AD159" s="257"/>
      <c r="AE159" s="257"/>
      <c r="AF159" s="257"/>
      <c r="AG159" s="257"/>
      <c r="AH159" s="257"/>
      <c r="AI159" s="257"/>
      <c r="AJ159" s="257"/>
      <c r="AK159" s="257"/>
    </row>
    <row r="160" spans="1:37" ht="12.75">
      <c r="A160" s="589"/>
      <c r="B160" s="605"/>
      <c r="C160" s="596" t="s">
        <v>185</v>
      </c>
      <c r="D160" s="597"/>
      <c r="E160" s="598">
        <v>395</v>
      </c>
      <c r="F160" s="598">
        <f>SUM('QTD P&amp;L'!F148:I148)</f>
        <v>397</v>
      </c>
      <c r="G160" s="598">
        <f>SUM('QTD P&amp;L'!G148:J148)</f>
        <v>387</v>
      </c>
      <c r="H160" s="598">
        <f>SUM('QTD P&amp;L'!H148:K148)</f>
        <v>291</v>
      </c>
      <c r="I160" s="598">
        <v>297</v>
      </c>
      <c r="J160" s="598">
        <f>SUM('QTD P&amp;L'!J148:M148)</f>
        <v>307</v>
      </c>
      <c r="K160" s="598">
        <f>K75+K131</f>
        <v>336</v>
      </c>
      <c r="L160" s="598"/>
      <c r="M160" s="598"/>
      <c r="Q160" s="257"/>
      <c r="R160" s="257"/>
      <c r="S160" s="257"/>
      <c r="T160" s="257"/>
      <c r="U160" s="257"/>
      <c r="V160" s="257"/>
      <c r="W160" s="257"/>
      <c r="X160" s="257"/>
      <c r="Y160" s="257"/>
      <c r="Z160" s="257"/>
      <c r="AA160" s="257"/>
      <c r="AB160" s="257"/>
      <c r="AC160" s="257"/>
      <c r="AD160" s="257"/>
      <c r="AE160" s="257"/>
      <c r="AF160" s="257"/>
      <c r="AG160" s="257"/>
      <c r="AH160" s="257"/>
      <c r="AI160" s="257"/>
      <c r="AJ160" s="257"/>
      <c r="AK160" s="257"/>
    </row>
    <row r="161" spans="1:37" ht="12.75">
      <c r="A161" s="589"/>
      <c r="B161" s="605"/>
      <c r="C161" s="593" t="s">
        <v>183</v>
      </c>
      <c r="D161" s="597"/>
      <c r="E161" s="598"/>
      <c r="F161" s="598"/>
      <c r="G161" s="598"/>
      <c r="H161" s="598"/>
      <c r="I161" s="598"/>
      <c r="J161" s="598"/>
      <c r="K161" s="598"/>
      <c r="L161" s="598"/>
      <c r="M161" s="598"/>
      <c r="Q161" s="257"/>
      <c r="R161" s="257"/>
      <c r="S161" s="257"/>
      <c r="T161" s="257"/>
      <c r="U161" s="257"/>
      <c r="V161" s="257"/>
      <c r="W161" s="257"/>
      <c r="X161" s="257"/>
      <c r="Y161" s="257"/>
      <c r="Z161" s="257"/>
      <c r="AA161" s="257"/>
      <c r="AB161" s="257"/>
      <c r="AC161" s="257"/>
      <c r="AD161" s="257"/>
      <c r="AE161" s="257"/>
      <c r="AF161" s="257"/>
      <c r="AG161" s="257"/>
      <c r="AH161" s="257"/>
      <c r="AI161" s="257"/>
      <c r="AJ161" s="257"/>
      <c r="AK161" s="257"/>
    </row>
    <row r="162" spans="1:37" ht="12.75">
      <c r="A162" s="589"/>
      <c r="B162" s="605"/>
      <c r="C162" s="596" t="s">
        <v>186</v>
      </c>
      <c r="D162" s="597"/>
      <c r="E162" s="598">
        <v>254</v>
      </c>
      <c r="F162" s="598">
        <f>SUM('QTD P&amp;L'!F150:I150)</f>
        <v>251</v>
      </c>
      <c r="G162" s="598">
        <f>SUM('QTD P&amp;L'!G150:J150)</f>
        <v>256</v>
      </c>
      <c r="H162" s="598">
        <f>SUM('QTD P&amp;L'!H150:K150)</f>
        <v>275</v>
      </c>
      <c r="I162" s="598">
        <v>291</v>
      </c>
      <c r="J162" s="598">
        <f>SUM('QTD P&amp;L'!J150:M150)</f>
        <v>369</v>
      </c>
      <c r="K162" s="598">
        <f>K77+K133</f>
        <v>548</v>
      </c>
      <c r="L162" s="598"/>
      <c r="M162" s="598"/>
      <c r="Q162" s="257"/>
      <c r="R162" s="257"/>
      <c r="S162" s="257"/>
      <c r="T162" s="257"/>
      <c r="U162" s="257"/>
      <c r="V162" s="257"/>
      <c r="W162" s="257"/>
      <c r="X162" s="257"/>
      <c r="Y162" s="257"/>
      <c r="Z162" s="257"/>
      <c r="AA162" s="257"/>
      <c r="AB162" s="257"/>
      <c r="AC162" s="257"/>
      <c r="AD162" s="257"/>
      <c r="AE162" s="257"/>
      <c r="AF162" s="257"/>
      <c r="AG162" s="257"/>
      <c r="AH162" s="257"/>
      <c r="AI162" s="257"/>
      <c r="AJ162" s="257"/>
      <c r="AK162" s="257"/>
    </row>
    <row r="163" spans="1:37" ht="12.75">
      <c r="A163" s="589"/>
      <c r="B163" s="605"/>
      <c r="C163" s="596" t="s">
        <v>185</v>
      </c>
      <c r="D163" s="597"/>
      <c r="E163" s="598">
        <v>31</v>
      </c>
      <c r="F163" s="598">
        <f>SUM('QTD P&amp;L'!F151:I151)</f>
        <v>49</v>
      </c>
      <c r="G163" s="598">
        <f>SUM('QTD P&amp;L'!G151:J151)</f>
        <v>70</v>
      </c>
      <c r="H163" s="598">
        <f>SUM('QTD P&amp;L'!H151:K151)</f>
        <v>69</v>
      </c>
      <c r="I163" s="598">
        <v>68</v>
      </c>
      <c r="J163" s="598">
        <f>SUM('QTD P&amp;L'!J151:M151)</f>
        <v>46</v>
      </c>
      <c r="K163" s="598">
        <f>K78+K134</f>
        <v>24</v>
      </c>
      <c r="L163" s="598"/>
      <c r="M163" s="598"/>
      <c r="Q163" s="257"/>
      <c r="R163" s="257"/>
      <c r="S163" s="257"/>
      <c r="T163" s="257"/>
      <c r="U163" s="257"/>
      <c r="V163" s="257"/>
      <c r="W163" s="257"/>
      <c r="X163" s="257"/>
      <c r="Y163" s="257"/>
      <c r="Z163" s="257"/>
      <c r="AA163" s="257"/>
      <c r="AB163" s="257"/>
      <c r="AC163" s="257"/>
      <c r="AD163" s="257"/>
      <c r="AE163" s="257"/>
      <c r="AF163" s="257"/>
      <c r="AG163" s="257"/>
      <c r="AH163" s="257"/>
      <c r="AI163" s="257"/>
      <c r="AJ163" s="257"/>
      <c r="AK163" s="257"/>
    </row>
    <row r="164" spans="1:37" ht="12.75">
      <c r="A164" s="589"/>
      <c r="B164" s="597"/>
      <c r="C164" s="599" t="s">
        <v>34</v>
      </c>
      <c r="D164" s="597"/>
      <c r="E164" s="608">
        <v>549</v>
      </c>
      <c r="F164" s="608">
        <f>SUM('QTD P&amp;L'!F152:I152)</f>
        <v>552</v>
      </c>
      <c r="G164" s="608">
        <f>SUM('QTD P&amp;L'!G152:J152)</f>
        <v>586</v>
      </c>
      <c r="H164" s="608">
        <f>SUM('QTD P&amp;L'!H152:K152)</f>
        <v>613</v>
      </c>
      <c r="I164" s="608">
        <v>621</v>
      </c>
      <c r="J164" s="608">
        <f>SUM('QTD P&amp;L'!J152:M152)</f>
        <v>649</v>
      </c>
      <c r="K164" s="608">
        <f>K79+K135</f>
        <v>742</v>
      </c>
      <c r="L164" s="608"/>
      <c r="M164" s="608"/>
      <c r="Q164" s="257"/>
      <c r="R164" s="257"/>
      <c r="S164" s="257"/>
      <c r="T164" s="257"/>
      <c r="U164" s="257"/>
      <c r="V164" s="257"/>
      <c r="W164" s="257"/>
      <c r="X164" s="257"/>
      <c r="Y164" s="257"/>
      <c r="Z164" s="257"/>
      <c r="AA164" s="257"/>
      <c r="AB164" s="257"/>
      <c r="AC164" s="257"/>
      <c r="AD164" s="257"/>
      <c r="AE164" s="257"/>
      <c r="AF164" s="257"/>
      <c r="AG164" s="257"/>
      <c r="AH164" s="257"/>
      <c r="AI164" s="257"/>
      <c r="AJ164" s="257"/>
      <c r="AK164" s="257"/>
    </row>
    <row r="165" spans="1:37" ht="12.75">
      <c r="A165" s="589"/>
      <c r="B165" s="597"/>
      <c r="C165" s="599" t="s">
        <v>35</v>
      </c>
      <c r="D165" s="597"/>
      <c r="E165" s="608">
        <v>704</v>
      </c>
      <c r="F165" s="608">
        <f>SUM('QTD P&amp;L'!F153:I153)</f>
        <v>692</v>
      </c>
      <c r="G165" s="608">
        <f>SUM('QTD P&amp;L'!G153:J153)</f>
        <v>715</v>
      </c>
      <c r="H165" s="608">
        <f>SUM('QTD P&amp;L'!H153:K153)</f>
        <v>684</v>
      </c>
      <c r="I165" s="608">
        <v>725</v>
      </c>
      <c r="J165" s="608">
        <f>SUM('QTD P&amp;L'!J153:M153)</f>
        <v>768</v>
      </c>
      <c r="K165" s="608">
        <f>K80+K136</f>
        <v>846</v>
      </c>
      <c r="L165" s="608"/>
      <c r="M165" s="608"/>
      <c r="Q165" s="257"/>
      <c r="R165" s="257"/>
      <c r="S165" s="257"/>
      <c r="T165" s="257"/>
      <c r="U165" s="257"/>
      <c r="V165" s="257"/>
      <c r="W165" s="257"/>
      <c r="X165" s="257"/>
      <c r="Y165" s="257"/>
      <c r="Z165" s="257"/>
      <c r="AA165" s="257"/>
      <c r="AB165" s="257"/>
      <c r="AC165" s="257"/>
      <c r="AD165" s="257"/>
      <c r="AE165" s="257"/>
      <c r="AF165" s="257"/>
      <c r="AG165" s="257"/>
      <c r="AH165" s="257"/>
      <c r="AI165" s="257"/>
      <c r="AJ165" s="257"/>
      <c r="AK165" s="257"/>
    </row>
    <row r="166" spans="1:37">
      <c r="A166" s="589"/>
      <c r="B166" s="597"/>
      <c r="C166" s="599" t="s">
        <v>36</v>
      </c>
      <c r="D166" s="597"/>
      <c r="E166" s="600">
        <v>348</v>
      </c>
      <c r="F166" s="600">
        <f>SUM('QTD P&amp;L'!F154:I154)</f>
        <v>343</v>
      </c>
      <c r="G166" s="600">
        <f>SUM('QTD P&amp;L'!G154:J154)</f>
        <v>341</v>
      </c>
      <c r="H166" s="600">
        <f>SUM('QTD P&amp;L'!H154:K154)</f>
        <v>356</v>
      </c>
      <c r="I166" s="600">
        <v>332</v>
      </c>
      <c r="J166" s="600">
        <f>SUM('QTD P&amp;L'!J154:M154)</f>
        <v>356</v>
      </c>
      <c r="K166" s="600">
        <f>K81+K137</f>
        <v>410</v>
      </c>
      <c r="L166" s="600"/>
      <c r="M166" s="600"/>
      <c r="Q166" s="257"/>
      <c r="R166" s="257"/>
      <c r="S166" s="257"/>
      <c r="T166" s="257"/>
      <c r="U166" s="257"/>
      <c r="V166" s="257"/>
      <c r="W166" s="257"/>
      <c r="X166" s="257"/>
      <c r="Y166" s="257"/>
      <c r="Z166" s="257"/>
      <c r="AA166" s="257"/>
      <c r="AB166" s="257"/>
      <c r="AC166" s="257"/>
      <c r="AD166" s="257"/>
      <c r="AE166" s="257"/>
      <c r="AF166" s="257"/>
      <c r="AG166" s="257"/>
      <c r="AH166" s="257"/>
      <c r="AI166" s="257"/>
      <c r="AJ166" s="257"/>
      <c r="AK166" s="257"/>
    </row>
    <row r="167" spans="1:37">
      <c r="A167" s="589"/>
      <c r="B167" s="597"/>
      <c r="C167" s="597"/>
      <c r="D167" s="597" t="s">
        <v>90</v>
      </c>
      <c r="E167" s="600">
        <f t="shared" ref="E167:K167" si="121">SUM(E159:E166)</f>
        <v>3286</v>
      </c>
      <c r="F167" s="600">
        <f t="shared" si="121"/>
        <v>3253</v>
      </c>
      <c r="G167" s="600">
        <f t="shared" si="121"/>
        <v>3294</v>
      </c>
      <c r="H167" s="600">
        <f t="shared" si="121"/>
        <v>3173</v>
      </c>
      <c r="I167" s="600">
        <f t="shared" si="121"/>
        <v>3155</v>
      </c>
      <c r="J167" s="600">
        <f t="shared" si="121"/>
        <v>3311</v>
      </c>
      <c r="K167" s="600">
        <f t="shared" si="121"/>
        <v>3746</v>
      </c>
      <c r="L167" s="600"/>
      <c r="M167" s="600"/>
      <c r="Q167" s="257"/>
      <c r="R167" s="257"/>
      <c r="S167" s="257"/>
      <c r="T167" s="257"/>
      <c r="U167" s="257"/>
      <c r="V167" s="257"/>
      <c r="W167" s="257"/>
      <c r="X167" s="257"/>
      <c r="Y167" s="257"/>
      <c r="Z167" s="257"/>
      <c r="AA167" s="257"/>
      <c r="AB167" s="257"/>
      <c r="AC167" s="257"/>
      <c r="AD167" s="257"/>
      <c r="AE167" s="257"/>
      <c r="AF167" s="257"/>
      <c r="AG167" s="257"/>
      <c r="AH167" s="257"/>
      <c r="AI167" s="257"/>
      <c r="AJ167" s="257"/>
      <c r="AK167" s="257"/>
    </row>
    <row r="168" spans="1:37" ht="12.75">
      <c r="A168" s="589"/>
      <c r="B168" s="601" t="s">
        <v>1</v>
      </c>
      <c r="C168" s="602"/>
      <c r="D168" s="603"/>
      <c r="E168" s="604">
        <f t="shared" ref="E168:K168" si="122">E156-E167</f>
        <v>1527</v>
      </c>
      <c r="F168" s="604">
        <f t="shared" si="122"/>
        <v>1491</v>
      </c>
      <c r="G168" s="604">
        <f t="shared" si="122"/>
        <v>1551</v>
      </c>
      <c r="H168" s="604">
        <f t="shared" si="122"/>
        <v>1542</v>
      </c>
      <c r="I168" s="604">
        <f t="shared" si="122"/>
        <v>1466</v>
      </c>
      <c r="J168" s="604">
        <f t="shared" si="122"/>
        <v>1514</v>
      </c>
      <c r="K168" s="604">
        <f t="shared" si="122"/>
        <v>1929</v>
      </c>
      <c r="L168" s="604"/>
      <c r="M168" s="604"/>
      <c r="Q168" s="257"/>
      <c r="R168" s="257"/>
      <c r="S168" s="257"/>
      <c r="T168" s="257"/>
      <c r="U168" s="257"/>
      <c r="V168" s="257"/>
      <c r="W168" s="257"/>
      <c r="X168" s="257"/>
      <c r="Y168" s="257"/>
      <c r="Z168" s="257"/>
      <c r="AA168" s="257"/>
      <c r="AB168" s="257"/>
      <c r="AC168" s="257"/>
      <c r="AD168" s="257"/>
      <c r="AE168" s="257"/>
      <c r="AF168" s="257"/>
      <c r="AG168" s="257"/>
      <c r="AH168" s="257"/>
      <c r="AI168" s="257"/>
      <c r="AJ168" s="257"/>
      <c r="AK168" s="257"/>
    </row>
    <row r="169" spans="1:37">
      <c r="A169" s="589"/>
      <c r="B169" s="605" t="s">
        <v>161</v>
      </c>
      <c r="C169" s="597"/>
      <c r="D169" s="597"/>
      <c r="E169" s="608">
        <v>201</v>
      </c>
      <c r="F169" s="608">
        <f>SUM('QTD P&amp;L'!F157:I157)</f>
        <v>201</v>
      </c>
      <c r="G169" s="608">
        <f>SUM('QTD P&amp;L'!G157:J157)</f>
        <v>201</v>
      </c>
      <c r="H169" s="608">
        <f>SUM('QTD P&amp;L'!H157:K157)</f>
        <v>201</v>
      </c>
      <c r="I169" s="608">
        <v>198</v>
      </c>
      <c r="J169" s="608">
        <f>SUM('QTD P&amp;L'!J157:M157)</f>
        <v>201</v>
      </c>
      <c r="K169" s="608">
        <f>K84+K140</f>
        <v>215</v>
      </c>
      <c r="L169" s="600"/>
      <c r="M169" s="600"/>
      <c r="Q169" s="257"/>
      <c r="R169" s="257"/>
      <c r="S169" s="257"/>
      <c r="T169" s="257"/>
      <c r="U169" s="257"/>
      <c r="V169" s="257"/>
      <c r="W169" s="257"/>
      <c r="X169" s="257"/>
      <c r="Y169" s="257"/>
      <c r="Z169" s="257"/>
      <c r="AA169" s="257"/>
      <c r="AB169" s="257"/>
      <c r="AC169" s="257"/>
      <c r="AD169" s="257"/>
      <c r="AE169" s="257"/>
      <c r="AF169" s="257"/>
      <c r="AG169" s="257"/>
      <c r="AH169" s="257"/>
      <c r="AI169" s="257"/>
      <c r="AJ169" s="257"/>
      <c r="AK169" s="257"/>
    </row>
    <row r="170" spans="1:37">
      <c r="A170" s="589"/>
      <c r="B170" s="605" t="s">
        <v>297</v>
      </c>
      <c r="C170" s="597"/>
      <c r="D170" s="597"/>
      <c r="E170" s="600">
        <v>0</v>
      </c>
      <c r="F170" s="600">
        <f>SUM('QTD P&amp;L'!F158:I158)</f>
        <v>0</v>
      </c>
      <c r="G170" s="600">
        <f>SUM('QTD P&amp;L'!G158:J158)</f>
        <v>0</v>
      </c>
      <c r="H170" s="600">
        <f>SUM('QTD P&amp;L'!H158:K158)</f>
        <v>0</v>
      </c>
      <c r="I170" s="600">
        <v>0</v>
      </c>
      <c r="J170" s="600">
        <f>SUM('QTD P&amp;L'!J158:M158)</f>
        <v>0</v>
      </c>
      <c r="K170" s="600">
        <f>K141+K85</f>
        <v>0</v>
      </c>
      <c r="L170" s="600"/>
      <c r="M170" s="600"/>
      <c r="N170" s="600">
        <f t="shared" ref="N170" si="123">N141+N85</f>
        <v>0</v>
      </c>
      <c r="Q170" s="257"/>
      <c r="R170" s="257"/>
      <c r="S170" s="257"/>
      <c r="T170" s="257"/>
      <c r="U170" s="257"/>
      <c r="V170" s="257"/>
      <c r="W170" s="257"/>
      <c r="X170" s="257"/>
      <c r="Y170" s="257"/>
      <c r="Z170" s="257"/>
      <c r="AA170" s="257"/>
      <c r="AB170" s="257"/>
      <c r="AC170" s="257"/>
      <c r="AD170" s="257"/>
      <c r="AE170" s="257"/>
      <c r="AF170" s="257"/>
      <c r="AG170" s="257"/>
      <c r="AH170" s="257"/>
      <c r="AI170" s="257"/>
      <c r="AJ170" s="257"/>
      <c r="AK170" s="257"/>
    </row>
    <row r="171" spans="1:37" ht="12.75">
      <c r="A171" s="589"/>
      <c r="B171" s="606" t="s">
        <v>133</v>
      </c>
      <c r="C171" s="607"/>
      <c r="D171" s="597"/>
      <c r="E171" s="608">
        <f>E168-E169-E170</f>
        <v>1326</v>
      </c>
      <c r="F171" s="608">
        <f t="shared" ref="F171:K171" si="124">F168-F169-F170</f>
        <v>1290</v>
      </c>
      <c r="G171" s="608">
        <f t="shared" si="124"/>
        <v>1350</v>
      </c>
      <c r="H171" s="608">
        <f t="shared" si="124"/>
        <v>1341</v>
      </c>
      <c r="I171" s="608">
        <f t="shared" si="124"/>
        <v>1268</v>
      </c>
      <c r="J171" s="608">
        <f t="shared" si="124"/>
        <v>1313</v>
      </c>
      <c r="K171" s="608">
        <f t="shared" si="124"/>
        <v>1714</v>
      </c>
      <c r="L171" s="608"/>
      <c r="M171" s="608"/>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row>
    <row r="172" spans="1:37">
      <c r="A172" s="589"/>
      <c r="B172" s="605" t="s">
        <v>134</v>
      </c>
      <c r="C172" s="607"/>
      <c r="D172" s="597"/>
      <c r="E172" s="600">
        <v>269</v>
      </c>
      <c r="F172" s="600">
        <f>SUM('QTD P&amp;L'!F160:I160)</f>
        <v>258</v>
      </c>
      <c r="G172" s="600">
        <f>SUM('QTD P&amp;L'!G160:J160)</f>
        <v>270</v>
      </c>
      <c r="H172" s="600">
        <f>SUM('QTD P&amp;L'!H160:K160)</f>
        <v>276</v>
      </c>
      <c r="I172" s="600">
        <v>279</v>
      </c>
      <c r="J172" s="600">
        <f>SUM('QTD P&amp;L'!J160:M160)</f>
        <v>267</v>
      </c>
      <c r="K172" s="600">
        <f>K87+K143</f>
        <v>357</v>
      </c>
      <c r="L172" s="600"/>
      <c r="M172" s="600"/>
      <c r="Q172" s="257"/>
      <c r="R172" s="257"/>
      <c r="S172" s="257"/>
      <c r="T172" s="257"/>
      <c r="U172" s="257"/>
      <c r="V172" s="257"/>
      <c r="W172" s="257"/>
      <c r="X172" s="257"/>
      <c r="Y172" s="257"/>
      <c r="Z172" s="257"/>
      <c r="AA172" s="257"/>
      <c r="AB172" s="257"/>
      <c r="AC172" s="257"/>
      <c r="AD172" s="257"/>
      <c r="AE172" s="257"/>
      <c r="AF172" s="257"/>
      <c r="AG172" s="257"/>
      <c r="AH172" s="257"/>
      <c r="AI172" s="257"/>
      <c r="AJ172" s="257"/>
      <c r="AK172" s="257"/>
    </row>
    <row r="173" spans="1:37">
      <c r="A173" s="589"/>
      <c r="B173" s="601" t="s">
        <v>2</v>
      </c>
      <c r="C173" s="594"/>
      <c r="D173" s="594"/>
      <c r="E173" s="609">
        <f t="shared" ref="E173:K173" si="125">E171-E172</f>
        <v>1057</v>
      </c>
      <c r="F173" s="609">
        <f t="shared" si="125"/>
        <v>1032</v>
      </c>
      <c r="G173" s="609">
        <f t="shared" si="125"/>
        <v>1080</v>
      </c>
      <c r="H173" s="609">
        <f t="shared" si="125"/>
        <v>1065</v>
      </c>
      <c r="I173" s="609">
        <f t="shared" si="125"/>
        <v>989</v>
      </c>
      <c r="J173" s="609">
        <f t="shared" si="125"/>
        <v>1046</v>
      </c>
      <c r="K173" s="609">
        <f t="shared" si="125"/>
        <v>1357</v>
      </c>
      <c r="L173" s="609"/>
      <c r="M173" s="609"/>
      <c r="Q173" s="257"/>
      <c r="R173" s="257"/>
      <c r="S173" s="257"/>
      <c r="T173" s="257"/>
      <c r="U173" s="257"/>
      <c r="V173" s="257"/>
      <c r="W173" s="257"/>
      <c r="X173" s="257"/>
      <c r="Y173" s="257"/>
      <c r="Z173" s="257"/>
      <c r="AA173" s="257"/>
      <c r="AB173" s="257"/>
      <c r="AC173" s="257"/>
      <c r="AD173" s="257"/>
      <c r="AE173" s="257"/>
      <c r="AF173" s="257"/>
      <c r="AG173" s="257"/>
      <c r="AH173" s="257"/>
      <c r="AI173" s="257"/>
      <c r="AJ173" s="257"/>
      <c r="AK173" s="257"/>
    </row>
    <row r="174" spans="1:37" ht="37.9" customHeight="1">
      <c r="A174" s="589"/>
      <c r="B174" s="688" t="s">
        <v>113</v>
      </c>
      <c r="C174" s="688"/>
      <c r="D174" s="688"/>
      <c r="E174" s="627">
        <v>1034</v>
      </c>
      <c r="F174" s="627">
        <v>1013</v>
      </c>
      <c r="G174" s="627">
        <v>1061</v>
      </c>
      <c r="H174" s="627">
        <v>1047</v>
      </c>
      <c r="I174" s="627">
        <v>977</v>
      </c>
      <c r="J174" s="627">
        <v>1036</v>
      </c>
      <c r="K174" s="627">
        <f>SUM('QTD P&amp;L'!K162:N162)</f>
        <v>1346</v>
      </c>
      <c r="L174" s="627"/>
      <c r="M174" s="627"/>
      <c r="Q174" s="257"/>
      <c r="R174" s="257"/>
      <c r="S174" s="257"/>
      <c r="T174" s="257"/>
      <c r="U174" s="257"/>
      <c r="V174" s="257"/>
      <c r="W174" s="257"/>
      <c r="X174" s="257"/>
      <c r="Y174" s="257"/>
      <c r="Z174" s="257"/>
      <c r="AA174" s="257"/>
      <c r="AB174" s="257"/>
      <c r="AC174" s="257"/>
      <c r="AD174" s="257"/>
      <c r="AE174" s="257"/>
      <c r="AF174" s="257"/>
      <c r="AG174" s="257"/>
      <c r="AH174" s="257"/>
      <c r="AI174" s="257"/>
      <c r="AJ174" s="257"/>
      <c r="AK174" s="257"/>
    </row>
    <row r="175" spans="1:37">
      <c r="A175" s="589"/>
      <c r="B175" s="589"/>
      <c r="C175" s="589"/>
      <c r="D175" s="589"/>
      <c r="E175" s="624"/>
      <c r="F175" s="624"/>
      <c r="G175" s="624"/>
      <c r="H175" s="624"/>
      <c r="I175" s="624"/>
      <c r="J175" s="624"/>
      <c r="K175" s="624"/>
      <c r="L175" s="624"/>
      <c r="M175" s="624"/>
      <c r="Q175" s="257"/>
      <c r="R175" s="257"/>
      <c r="Z175" s="257"/>
      <c r="AA175" s="257"/>
      <c r="AB175" s="257"/>
      <c r="AC175" s="257"/>
      <c r="AD175" s="257"/>
      <c r="AE175" s="257"/>
      <c r="AF175" s="257"/>
      <c r="AG175" s="257"/>
      <c r="AH175" s="257"/>
    </row>
    <row r="176" spans="1:37" ht="12.75">
      <c r="A176" s="589"/>
      <c r="B176" s="611" t="s">
        <v>190</v>
      </c>
      <c r="C176" s="611"/>
      <c r="D176" s="611"/>
      <c r="E176" s="612"/>
      <c r="F176" s="612"/>
      <c r="G176" s="612"/>
      <c r="H176" s="612"/>
      <c r="I176" s="612"/>
      <c r="J176" s="612"/>
      <c r="K176" s="612"/>
      <c r="L176" s="612"/>
      <c r="M176" s="612"/>
      <c r="Q176" s="257"/>
      <c r="R176" s="257"/>
      <c r="Z176" s="257"/>
      <c r="AA176" s="257"/>
      <c r="AB176" s="257"/>
      <c r="AC176" s="257"/>
      <c r="AD176" s="257"/>
      <c r="AE176" s="257"/>
      <c r="AF176" s="257"/>
      <c r="AG176" s="257"/>
      <c r="AH176" s="257"/>
    </row>
    <row r="177" spans="1:34" ht="12.75">
      <c r="A177" s="588"/>
      <c r="B177" s="611"/>
      <c r="C177" s="613" t="s">
        <v>29</v>
      </c>
      <c r="D177" s="611"/>
      <c r="E177" s="614">
        <v>1.44</v>
      </c>
      <c r="F177" s="614">
        <f>SUM('QTD P&amp;L'!F165:I165)</f>
        <v>1.4100000000000001</v>
      </c>
      <c r="G177" s="614">
        <f>SUM('QTD P&amp;L'!G165:J165)</f>
        <v>1.48</v>
      </c>
      <c r="H177" s="614">
        <f>SUM('QTD P&amp;L'!H165:K165)</f>
        <v>1.4499999999999997</v>
      </c>
      <c r="I177" s="614">
        <v>1.34</v>
      </c>
      <c r="J177" s="614">
        <v>1.41</v>
      </c>
      <c r="K177" s="614">
        <f>K92+K146</f>
        <v>1.82</v>
      </c>
      <c r="L177" s="614"/>
      <c r="M177" s="614"/>
      <c r="Q177" s="257"/>
      <c r="R177" s="257"/>
      <c r="Z177" s="257"/>
      <c r="AA177" s="257"/>
      <c r="AB177" s="257"/>
      <c r="AC177" s="257"/>
      <c r="AD177" s="257"/>
      <c r="AE177" s="257"/>
      <c r="AF177" s="257"/>
      <c r="AG177" s="257"/>
      <c r="AH177" s="257"/>
    </row>
    <row r="178" spans="1:34" ht="12.75">
      <c r="A178" s="589"/>
      <c r="B178" s="611"/>
      <c r="C178" s="613" t="s">
        <v>30</v>
      </c>
      <c r="D178" s="611"/>
      <c r="E178" s="614">
        <v>1.42</v>
      </c>
      <c r="F178" s="614">
        <f>SUM('QTD P&amp;L'!F166:I166)</f>
        <v>1.3900000000000001</v>
      </c>
      <c r="G178" s="614">
        <f>SUM('QTD P&amp;L'!G166:J166)</f>
        <v>1.46</v>
      </c>
      <c r="H178" s="614">
        <f>SUM('QTD P&amp;L'!H166:K166)</f>
        <v>1.44</v>
      </c>
      <c r="I178" s="614">
        <v>1.32</v>
      </c>
      <c r="J178" s="614">
        <v>1.4</v>
      </c>
      <c r="K178" s="614">
        <f>K93+K147</f>
        <v>1.8</v>
      </c>
      <c r="L178" s="614"/>
      <c r="M178" s="614"/>
      <c r="Q178" s="257"/>
      <c r="R178" s="257"/>
      <c r="Z178" s="257"/>
      <c r="AA178" s="257"/>
      <c r="AB178" s="257"/>
      <c r="AC178" s="257"/>
      <c r="AD178" s="257"/>
      <c r="AE178" s="257"/>
      <c r="AF178" s="257"/>
      <c r="AG178" s="257"/>
      <c r="AH178" s="257"/>
    </row>
    <row r="179" spans="1:34">
      <c r="A179" s="589"/>
      <c r="B179" s="589"/>
      <c r="C179" s="589"/>
      <c r="D179" s="589"/>
      <c r="E179" s="624"/>
      <c r="F179" s="624"/>
      <c r="G179" s="624"/>
      <c r="H179" s="624"/>
      <c r="I179" s="624"/>
      <c r="J179" s="624"/>
      <c r="K179" s="624"/>
      <c r="L179" s="624"/>
      <c r="M179" s="624"/>
      <c r="Q179" s="257"/>
      <c r="R179" s="257"/>
    </row>
    <row r="180" spans="1:34">
      <c r="A180" s="589"/>
      <c r="B180" s="589"/>
      <c r="C180" s="589"/>
      <c r="D180" s="589"/>
      <c r="E180" s="624"/>
      <c r="F180" s="624"/>
      <c r="G180" s="624"/>
      <c r="H180" s="624"/>
      <c r="I180" s="624"/>
      <c r="J180" s="624"/>
      <c r="K180" s="624"/>
      <c r="L180" s="624"/>
      <c r="M180" s="624"/>
      <c r="Q180" s="257"/>
      <c r="R180" s="257"/>
    </row>
    <row r="181" spans="1:34">
      <c r="A181" s="589"/>
      <c r="B181" s="589"/>
      <c r="C181" s="589"/>
      <c r="D181" s="589"/>
      <c r="E181" s="624"/>
      <c r="F181" s="624"/>
      <c r="G181" s="624"/>
      <c r="H181" s="624"/>
      <c r="I181" s="624"/>
      <c r="J181" s="624"/>
      <c r="K181" s="624"/>
      <c r="L181" s="624"/>
      <c r="M181" s="624"/>
      <c r="Q181" s="257"/>
      <c r="R181" s="257"/>
    </row>
    <row r="182" spans="1:34" ht="12.75">
      <c r="A182" s="588" t="s">
        <v>188</v>
      </c>
      <c r="B182" s="615"/>
      <c r="C182" s="616"/>
      <c r="D182" s="615"/>
      <c r="E182" s="616"/>
      <c r="F182" s="616"/>
      <c r="G182" s="616"/>
      <c r="H182" s="616"/>
      <c r="I182" s="616"/>
      <c r="J182" s="616"/>
      <c r="K182" s="616"/>
      <c r="L182" s="616"/>
      <c r="M182" s="616"/>
      <c r="Q182" s="257"/>
      <c r="R182" s="257"/>
    </row>
    <row r="183" spans="1:34" ht="12.75">
      <c r="A183" s="617"/>
      <c r="B183" s="615"/>
      <c r="C183" s="616"/>
      <c r="D183" s="615"/>
      <c r="E183" s="591" t="s">
        <v>6</v>
      </c>
      <c r="F183" s="591" t="s">
        <v>3</v>
      </c>
      <c r="G183" s="591" t="s">
        <v>4</v>
      </c>
      <c r="H183" s="591" t="s">
        <v>5</v>
      </c>
      <c r="I183" s="591" t="s">
        <v>6</v>
      </c>
      <c r="J183" s="591" t="s">
        <v>3</v>
      </c>
      <c r="K183" s="591" t="str">
        <f>K6</f>
        <v>Q2</v>
      </c>
      <c r="L183" s="591"/>
      <c r="M183" s="591"/>
      <c r="O183" s="19"/>
      <c r="Q183" s="257"/>
      <c r="R183" s="257"/>
    </row>
    <row r="184" spans="1:34" ht="12.75">
      <c r="A184" s="628"/>
      <c r="B184" s="628"/>
      <c r="C184" s="628"/>
      <c r="D184" s="628"/>
      <c r="E184" s="591" t="s">
        <v>126</v>
      </c>
      <c r="F184" s="591" t="s">
        <v>136</v>
      </c>
      <c r="G184" s="591" t="s">
        <v>136</v>
      </c>
      <c r="H184" s="591" t="s">
        <v>136</v>
      </c>
      <c r="I184" s="591" t="s">
        <v>136</v>
      </c>
      <c r="J184" s="591" t="s">
        <v>149</v>
      </c>
      <c r="K184" s="591" t="s">
        <v>149</v>
      </c>
      <c r="L184" s="591"/>
      <c r="M184" s="591"/>
      <c r="O184" s="19"/>
      <c r="Q184" s="257"/>
      <c r="R184" s="257"/>
    </row>
    <row r="185" spans="1:34" ht="12.75">
      <c r="A185" s="617"/>
      <c r="B185" s="615"/>
      <c r="C185" s="616"/>
      <c r="D185" s="615"/>
      <c r="E185" s="592" t="s">
        <v>96</v>
      </c>
      <c r="F185" s="592" t="s">
        <v>96</v>
      </c>
      <c r="G185" s="592" t="s">
        <v>96</v>
      </c>
      <c r="H185" s="592" t="s">
        <v>96</v>
      </c>
      <c r="I185" s="592" t="s">
        <v>96</v>
      </c>
      <c r="J185" s="592" t="s">
        <v>96</v>
      </c>
      <c r="K185" s="592" t="s">
        <v>96</v>
      </c>
      <c r="L185" s="591"/>
      <c r="M185" s="591"/>
      <c r="O185" s="19"/>
      <c r="Q185" s="257"/>
      <c r="R185" s="257"/>
    </row>
    <row r="186" spans="1:34" ht="12.75">
      <c r="A186" s="617"/>
      <c r="B186" s="615"/>
      <c r="C186" s="616"/>
      <c r="D186" s="615"/>
      <c r="E186" s="616"/>
      <c r="F186" s="616"/>
      <c r="G186" s="616"/>
      <c r="H186" s="616"/>
      <c r="I186" s="616"/>
      <c r="J186" s="616"/>
      <c r="K186" s="616"/>
      <c r="L186" s="616"/>
      <c r="M186" s="616"/>
      <c r="O186" s="328"/>
      <c r="Q186" s="257"/>
      <c r="R186" s="257"/>
    </row>
    <row r="187" spans="1:34" ht="12.75">
      <c r="A187" s="617"/>
      <c r="B187" s="593" t="s">
        <v>91</v>
      </c>
      <c r="C187" s="616"/>
      <c r="D187" s="615"/>
      <c r="E187" s="616"/>
      <c r="F187" s="616"/>
      <c r="G187" s="616"/>
      <c r="H187" s="616"/>
      <c r="I187" s="616"/>
      <c r="J187" s="616"/>
      <c r="K187" s="616"/>
      <c r="L187" s="616"/>
      <c r="M187" s="616"/>
      <c r="Q187" s="257"/>
      <c r="R187" s="257"/>
    </row>
    <row r="188" spans="1:34" ht="12.75">
      <c r="A188" s="617"/>
      <c r="B188" s="593"/>
      <c r="C188" s="593" t="s">
        <v>182</v>
      </c>
      <c r="D188" s="594"/>
      <c r="E188" s="616"/>
      <c r="F188" s="616"/>
      <c r="G188" s="616"/>
      <c r="H188" s="616"/>
      <c r="I188" s="616"/>
      <c r="J188" s="616"/>
      <c r="K188" s="616"/>
      <c r="L188" s="616"/>
      <c r="M188" s="616"/>
      <c r="Q188" s="257"/>
      <c r="R188" s="257"/>
    </row>
    <row r="189" spans="1:34" ht="12.75">
      <c r="A189" s="597"/>
      <c r="B189" s="605"/>
      <c r="C189" s="596" t="s">
        <v>184</v>
      </c>
      <c r="D189" s="597"/>
      <c r="E189" s="618">
        <f t="shared" ref="E189:J189" si="126">E159/E$156</f>
        <v>0.20880947434032829</v>
      </c>
      <c r="F189" s="618">
        <f t="shared" si="126"/>
        <v>0.20425801011804384</v>
      </c>
      <c r="G189" s="618">
        <f t="shared" si="126"/>
        <v>0.19380804953560371</v>
      </c>
      <c r="H189" s="618">
        <f t="shared" si="126"/>
        <v>0.18769883351007424</v>
      </c>
      <c r="I189" s="618">
        <f t="shared" si="126"/>
        <v>0.17766717160787709</v>
      </c>
      <c r="J189" s="618">
        <f t="shared" si="126"/>
        <v>0.16911917098445595</v>
      </c>
      <c r="K189" s="618">
        <f>K159/K$156</f>
        <v>0.14801762114537445</v>
      </c>
      <c r="L189" s="618"/>
      <c r="M189" s="618"/>
      <c r="O189" s="35"/>
      <c r="P189" s="336"/>
      <c r="Q189" s="257"/>
      <c r="R189" s="257"/>
      <c r="S189" s="336"/>
      <c r="T189" s="336"/>
      <c r="U189" s="336"/>
      <c r="V189" s="336"/>
      <c r="W189" s="336"/>
      <c r="X189" s="336"/>
      <c r="Z189" s="336"/>
      <c r="AA189" s="336"/>
      <c r="AB189" s="336"/>
      <c r="AC189" s="336"/>
      <c r="AD189" s="336"/>
      <c r="AE189" s="336"/>
      <c r="AF189" s="336"/>
      <c r="AG189" s="336"/>
      <c r="AH189" s="336"/>
    </row>
    <row r="190" spans="1:34" ht="12.75">
      <c r="A190" s="597"/>
      <c r="B190" s="605"/>
      <c r="C190" s="596" t="s">
        <v>185</v>
      </c>
      <c r="D190" s="597"/>
      <c r="E190" s="618">
        <f t="shared" ref="E190:J190" si="127">E160/E$156</f>
        <v>8.2069395387492208E-2</v>
      </c>
      <c r="F190" s="618">
        <f t="shared" si="127"/>
        <v>8.3684654300168637E-2</v>
      </c>
      <c r="G190" s="618">
        <f t="shared" si="127"/>
        <v>7.987616099071207E-2</v>
      </c>
      <c r="H190" s="618">
        <f t="shared" si="127"/>
        <v>6.1717921527041357E-2</v>
      </c>
      <c r="I190" s="618">
        <f t="shared" si="127"/>
        <v>6.4271802640121181E-2</v>
      </c>
      <c r="J190" s="618">
        <f t="shared" si="127"/>
        <v>6.3626943005181347E-2</v>
      </c>
      <c r="K190" s="618">
        <f t="shared" ref="K190:L190" si="128">K160/K$156</f>
        <v>5.920704845814978E-2</v>
      </c>
      <c r="L190" s="618"/>
      <c r="M190" s="618"/>
      <c r="O190" s="35"/>
      <c r="P190" s="336"/>
      <c r="Q190" s="257"/>
      <c r="R190" s="257"/>
      <c r="S190" s="336"/>
      <c r="T190" s="336"/>
      <c r="U190" s="336"/>
      <c r="V190" s="336"/>
      <c r="W190" s="336"/>
      <c r="X190" s="336"/>
      <c r="Z190" s="336"/>
      <c r="AA190" s="336"/>
      <c r="AB190" s="336"/>
      <c r="AC190" s="336"/>
      <c r="AD190" s="336"/>
      <c r="AE190" s="336"/>
      <c r="AF190" s="336"/>
      <c r="AG190" s="336"/>
      <c r="AH190" s="336"/>
    </row>
    <row r="191" spans="1:34" ht="12.75">
      <c r="A191" s="597"/>
      <c r="B191" s="605"/>
      <c r="C191" s="593" t="s">
        <v>183</v>
      </c>
      <c r="D191" s="597"/>
      <c r="E191" s="618"/>
      <c r="F191" s="618"/>
      <c r="G191" s="618"/>
      <c r="H191" s="618"/>
      <c r="I191" s="618"/>
      <c r="J191" s="618"/>
      <c r="K191" s="618"/>
      <c r="L191" s="618"/>
      <c r="M191" s="618"/>
      <c r="O191" s="35"/>
      <c r="P191" s="336"/>
      <c r="Q191" s="257"/>
      <c r="R191" s="257"/>
      <c r="S191" s="336"/>
      <c r="T191" s="336"/>
      <c r="U191" s="336"/>
      <c r="V191" s="336"/>
      <c r="W191" s="336"/>
      <c r="X191" s="336"/>
      <c r="Z191" s="336"/>
      <c r="AA191" s="336"/>
      <c r="AB191" s="336"/>
      <c r="AC191" s="336"/>
      <c r="AD191" s="336"/>
      <c r="AE191" s="336"/>
      <c r="AF191" s="336"/>
      <c r="AG191" s="336"/>
      <c r="AH191" s="336"/>
    </row>
    <row r="192" spans="1:34" ht="12.75">
      <c r="A192" s="597"/>
      <c r="B192" s="605"/>
      <c r="C192" s="596" t="s">
        <v>186</v>
      </c>
      <c r="D192" s="597"/>
      <c r="E192" s="618">
        <f t="shared" ref="E192:J192" si="129">E162/E$156</f>
        <v>5.2773737793476001E-2</v>
      </c>
      <c r="F192" s="618">
        <f t="shared" si="129"/>
        <v>5.2908937605396292E-2</v>
      </c>
      <c r="G192" s="618">
        <f t="shared" si="129"/>
        <v>5.2837977296181629E-2</v>
      </c>
      <c r="H192" s="618">
        <f t="shared" si="129"/>
        <v>5.8324496288441142E-2</v>
      </c>
      <c r="I192" s="618">
        <f t="shared" si="129"/>
        <v>6.29733823847652E-2</v>
      </c>
      <c r="J192" s="618">
        <f t="shared" si="129"/>
        <v>7.6476683937823836E-2</v>
      </c>
      <c r="K192" s="618">
        <f t="shared" ref="K192:L192" si="130">K162/K$156</f>
        <v>9.6563876651982378E-2</v>
      </c>
      <c r="L192" s="618"/>
      <c r="M192" s="618"/>
      <c r="O192" s="35"/>
      <c r="P192" s="336"/>
      <c r="Q192" s="257"/>
      <c r="R192" s="257"/>
      <c r="S192" s="336"/>
      <c r="T192" s="336"/>
      <c r="U192" s="336"/>
      <c r="V192" s="336"/>
      <c r="W192" s="336"/>
      <c r="X192" s="336"/>
      <c r="Z192" s="336"/>
      <c r="AA192" s="336"/>
      <c r="AB192" s="336"/>
      <c r="AC192" s="336"/>
      <c r="AD192" s="336"/>
      <c r="AE192" s="336"/>
      <c r="AF192" s="336"/>
      <c r="AG192" s="336"/>
      <c r="AH192" s="336"/>
    </row>
    <row r="193" spans="1:34" ht="12.75">
      <c r="A193" s="597"/>
      <c r="B193" s="605"/>
      <c r="C193" s="596" t="s">
        <v>185</v>
      </c>
      <c r="D193" s="597"/>
      <c r="E193" s="618">
        <f t="shared" ref="E193:J193" si="131">E163/E$156</f>
        <v>6.4408892582588822E-3</v>
      </c>
      <c r="F193" s="618">
        <f t="shared" si="131"/>
        <v>1.0328836424957841E-2</v>
      </c>
      <c r="G193" s="618">
        <f t="shared" si="131"/>
        <v>1.4447884416924664E-2</v>
      </c>
      <c r="H193" s="618">
        <f t="shared" si="131"/>
        <v>1.4634146341463415E-2</v>
      </c>
      <c r="I193" s="618">
        <f t="shared" si="131"/>
        <v>1.4715429560701147E-2</v>
      </c>
      <c r="J193" s="618">
        <f t="shared" si="131"/>
        <v>9.5336787564766837E-3</v>
      </c>
      <c r="K193" s="618">
        <f t="shared" ref="K193:L193" si="132">K163/K$156</f>
        <v>4.2290748898678411E-3</v>
      </c>
      <c r="L193" s="618"/>
      <c r="M193" s="618"/>
      <c r="O193" s="35"/>
      <c r="P193" s="336"/>
      <c r="Q193" s="257"/>
      <c r="R193" s="257"/>
      <c r="S193" s="336"/>
      <c r="T193" s="336"/>
      <c r="U193" s="336"/>
      <c r="V193" s="336"/>
      <c r="W193" s="336"/>
      <c r="X193" s="336"/>
      <c r="Z193" s="336"/>
      <c r="AA193" s="336"/>
      <c r="AB193" s="336"/>
      <c r="AC193" s="336"/>
      <c r="AD193" s="336"/>
      <c r="AE193" s="336"/>
      <c r="AF193" s="336"/>
      <c r="AG193" s="336"/>
      <c r="AH193" s="336"/>
    </row>
    <row r="194" spans="1:34" ht="12.75">
      <c r="A194" s="597"/>
      <c r="B194" s="597"/>
      <c r="C194" s="599" t="s">
        <v>34</v>
      </c>
      <c r="D194" s="597"/>
      <c r="E194" s="618">
        <f t="shared" ref="E194:J194" si="133">E164/E$156</f>
        <v>0.11406607105755247</v>
      </c>
      <c r="F194" s="618">
        <f t="shared" si="133"/>
        <v>0.1163575042158516</v>
      </c>
      <c r="G194" s="618">
        <f t="shared" si="133"/>
        <v>0.12094943240454076</v>
      </c>
      <c r="H194" s="618">
        <f t="shared" si="133"/>
        <v>0.13001060445387064</v>
      </c>
      <c r="I194" s="618">
        <f t="shared" si="133"/>
        <v>0.1343864964293443</v>
      </c>
      <c r="J194" s="618">
        <f t="shared" si="133"/>
        <v>0.13450777202072539</v>
      </c>
      <c r="K194" s="618">
        <f t="shared" ref="K194:L194" si="134">K164/K$156</f>
        <v>0.1307488986784141</v>
      </c>
      <c r="L194" s="618"/>
      <c r="M194" s="618"/>
      <c r="O194" s="35"/>
      <c r="P194" s="336"/>
      <c r="Q194" s="257"/>
      <c r="R194" s="257"/>
      <c r="S194" s="336"/>
      <c r="T194" s="336"/>
      <c r="U194" s="336"/>
      <c r="V194" s="336"/>
      <c r="W194" s="336"/>
      <c r="X194" s="336"/>
      <c r="Z194" s="336"/>
      <c r="AA194" s="336"/>
      <c r="AB194" s="336"/>
      <c r="AC194" s="336"/>
      <c r="AD194" s="336"/>
      <c r="AE194" s="336"/>
      <c r="AF194" s="336"/>
      <c r="AG194" s="336"/>
      <c r="AH194" s="336"/>
    </row>
    <row r="195" spans="1:34" ht="12.75">
      <c r="A195" s="597"/>
      <c r="B195" s="597"/>
      <c r="C195" s="599" t="s">
        <v>35</v>
      </c>
      <c r="D195" s="597"/>
      <c r="E195" s="618">
        <f t="shared" ref="E195:J195" si="135">E165/E$156</f>
        <v>0.14627051734884688</v>
      </c>
      <c r="F195" s="618">
        <f t="shared" si="135"/>
        <v>0.14586846543001686</v>
      </c>
      <c r="G195" s="618">
        <f t="shared" si="135"/>
        <v>0.14757481940144479</v>
      </c>
      <c r="H195" s="618">
        <f t="shared" si="135"/>
        <v>0.14506892895015908</v>
      </c>
      <c r="I195" s="618">
        <f t="shared" si="135"/>
        <v>0.15689244752218134</v>
      </c>
      <c r="J195" s="618">
        <f t="shared" si="135"/>
        <v>0.15917098445595854</v>
      </c>
      <c r="K195" s="618">
        <f t="shared" ref="K195:L195" si="136">K165/K$156</f>
        <v>0.1490748898678414</v>
      </c>
      <c r="L195" s="618"/>
      <c r="M195" s="618"/>
      <c r="O195" s="35"/>
      <c r="P195" s="336"/>
      <c r="Q195" s="257"/>
      <c r="R195" s="257"/>
      <c r="S195" s="336"/>
      <c r="T195" s="336"/>
      <c r="U195" s="336"/>
      <c r="V195" s="336"/>
      <c r="W195" s="336"/>
      <c r="X195" s="336"/>
      <c r="Z195" s="336"/>
      <c r="AA195" s="336"/>
      <c r="AB195" s="336"/>
      <c r="AC195" s="336"/>
      <c r="AD195" s="336"/>
      <c r="AE195" s="336"/>
      <c r="AF195" s="336"/>
      <c r="AG195" s="336"/>
      <c r="AH195" s="336"/>
    </row>
    <row r="196" spans="1:34">
      <c r="A196" s="597"/>
      <c r="B196" s="597"/>
      <c r="C196" s="599" t="s">
        <v>36</v>
      </c>
      <c r="D196" s="597"/>
      <c r="E196" s="619">
        <f t="shared" ref="E196:J196" si="137">E166/E$156</f>
        <v>7.2304176189486813E-2</v>
      </c>
      <c r="F196" s="619">
        <f t="shared" si="137"/>
        <v>7.2301854974704885E-2</v>
      </c>
      <c r="G196" s="619">
        <f t="shared" si="137"/>
        <v>7.0381836945304435E-2</v>
      </c>
      <c r="H196" s="619">
        <f t="shared" si="137"/>
        <v>7.5503711558854714E-2</v>
      </c>
      <c r="I196" s="619">
        <f t="shared" si="137"/>
        <v>7.1845920796364426E-2</v>
      </c>
      <c r="J196" s="619">
        <f t="shared" si="137"/>
        <v>7.3782383419689124E-2</v>
      </c>
      <c r="K196" s="619">
        <f t="shared" ref="K196:L196" si="138">K166/K$156</f>
        <v>7.2246696035242294E-2</v>
      </c>
      <c r="L196" s="619"/>
      <c r="M196" s="619"/>
      <c r="O196" s="36"/>
      <c r="P196" s="336"/>
      <c r="Q196" s="257"/>
      <c r="R196" s="257"/>
      <c r="S196" s="336"/>
      <c r="T196" s="336"/>
      <c r="U196" s="336"/>
      <c r="V196" s="336"/>
      <c r="W196" s="336"/>
      <c r="X196" s="336"/>
      <c r="Z196" s="336"/>
      <c r="AA196" s="336"/>
      <c r="AB196" s="336"/>
      <c r="AC196" s="336"/>
      <c r="AD196" s="336"/>
      <c r="AE196" s="336"/>
      <c r="AF196" s="336"/>
      <c r="AG196" s="336"/>
      <c r="AH196" s="336"/>
    </row>
    <row r="197" spans="1:34">
      <c r="A197" s="597"/>
      <c r="B197" s="597"/>
      <c r="C197" s="597"/>
      <c r="D197" s="597" t="s">
        <v>0</v>
      </c>
      <c r="E197" s="619">
        <f t="shared" ref="E197:J197" si="139">E167/E$156</f>
        <v>0.68273426137544146</v>
      </c>
      <c r="F197" s="619">
        <f t="shared" si="139"/>
        <v>0.68570826306914001</v>
      </c>
      <c r="G197" s="619">
        <f t="shared" si="139"/>
        <v>0.67987616099071202</v>
      </c>
      <c r="H197" s="619">
        <f t="shared" si="139"/>
        <v>0.67295864262990457</v>
      </c>
      <c r="I197" s="619">
        <f t="shared" si="139"/>
        <v>0.68275265094135473</v>
      </c>
      <c r="J197" s="619">
        <f t="shared" si="139"/>
        <v>0.68621761658031089</v>
      </c>
      <c r="K197" s="619">
        <f t="shared" ref="K197:L197" si="140">K167/K$156</f>
        <v>0.66008810572687227</v>
      </c>
      <c r="L197" s="619"/>
      <c r="M197" s="619"/>
      <c r="O197" s="36"/>
      <c r="P197" s="336"/>
      <c r="Q197" s="257"/>
      <c r="R197" s="257"/>
      <c r="S197" s="336"/>
      <c r="T197" s="336"/>
      <c r="U197" s="336"/>
      <c r="V197" s="336"/>
      <c r="W197" s="336"/>
      <c r="X197" s="336"/>
      <c r="Z197" s="336"/>
      <c r="AA197" s="336"/>
      <c r="AB197" s="336"/>
      <c r="AC197" s="336"/>
      <c r="AD197" s="336"/>
      <c r="AE197" s="336"/>
      <c r="AF197" s="336"/>
      <c r="AG197" s="336"/>
      <c r="AH197" s="336"/>
    </row>
    <row r="198" spans="1:34" ht="12.75">
      <c r="A198" s="603"/>
      <c r="B198" s="601" t="s">
        <v>1</v>
      </c>
      <c r="C198" s="602"/>
      <c r="D198" s="603"/>
      <c r="E198" s="620">
        <f t="shared" ref="E198:J198" si="141">E168/E$156</f>
        <v>0.31726573862455848</v>
      </c>
      <c r="F198" s="620">
        <f t="shared" si="141"/>
        <v>0.31429173693086004</v>
      </c>
      <c r="G198" s="620">
        <f t="shared" si="141"/>
        <v>0.32012383900928792</v>
      </c>
      <c r="H198" s="620">
        <f t="shared" si="141"/>
        <v>0.32704135737009543</v>
      </c>
      <c r="I198" s="620">
        <f t="shared" si="141"/>
        <v>0.31724734905864532</v>
      </c>
      <c r="J198" s="620">
        <f t="shared" si="141"/>
        <v>0.31378238341968911</v>
      </c>
      <c r="K198" s="620">
        <f t="shared" ref="K198:L198" si="142">K168/K$156</f>
        <v>0.33991189427312773</v>
      </c>
      <c r="L198" s="620"/>
      <c r="M198" s="620"/>
      <c r="O198" s="34"/>
      <c r="P198" s="336"/>
      <c r="Q198" s="257"/>
      <c r="R198" s="257"/>
      <c r="S198" s="336"/>
      <c r="T198" s="336"/>
      <c r="U198" s="336"/>
      <c r="V198" s="336"/>
      <c r="W198" s="336"/>
      <c r="X198" s="336"/>
      <c r="Z198" s="336"/>
      <c r="AA198" s="336"/>
      <c r="AB198" s="336"/>
      <c r="AC198" s="336"/>
      <c r="AD198" s="336"/>
      <c r="AE198" s="336"/>
      <c r="AF198" s="336"/>
      <c r="AG198" s="336"/>
      <c r="AH198" s="336"/>
    </row>
    <row r="199" spans="1:34">
      <c r="A199" s="597"/>
      <c r="B199" s="605" t="s">
        <v>161</v>
      </c>
      <c r="C199" s="597"/>
      <c r="D199" s="597"/>
      <c r="E199" s="618">
        <f t="shared" ref="E199:J200" si="143">E169/E$156</f>
        <v>4.1761894868065655E-2</v>
      </c>
      <c r="F199" s="618">
        <f t="shared" si="143"/>
        <v>4.2369308600337267E-2</v>
      </c>
      <c r="G199" s="618">
        <f t="shared" si="143"/>
        <v>4.148606811145511E-2</v>
      </c>
      <c r="H199" s="618">
        <f t="shared" si="143"/>
        <v>4.2629904559915166E-2</v>
      </c>
      <c r="I199" s="618">
        <f t="shared" si="143"/>
        <v>4.2847868426747454E-2</v>
      </c>
      <c r="J199" s="618">
        <f t="shared" si="143"/>
        <v>4.16580310880829E-2</v>
      </c>
      <c r="K199" s="618">
        <f t="shared" ref="K199:L199" si="144">K169/K$156</f>
        <v>3.7885462555066078E-2</v>
      </c>
      <c r="L199" s="619"/>
      <c r="M199" s="619"/>
      <c r="O199" s="36"/>
      <c r="P199" s="336"/>
      <c r="Q199" s="257"/>
      <c r="R199" s="257"/>
      <c r="S199" s="336"/>
      <c r="T199" s="336"/>
      <c r="U199" s="336"/>
      <c r="V199" s="336"/>
      <c r="W199" s="336"/>
      <c r="X199" s="336"/>
      <c r="Z199" s="336"/>
      <c r="AA199" s="336"/>
      <c r="AB199" s="336"/>
      <c r="AC199" s="336"/>
      <c r="AD199" s="336"/>
      <c r="AE199" s="336"/>
      <c r="AF199" s="336"/>
      <c r="AG199" s="336"/>
      <c r="AH199" s="336"/>
    </row>
    <row r="200" spans="1:34">
      <c r="A200" s="597"/>
      <c r="B200" s="605" t="s">
        <v>297</v>
      </c>
      <c r="C200" s="597"/>
      <c r="D200" s="597"/>
      <c r="E200" s="619">
        <f t="shared" si="143"/>
        <v>0</v>
      </c>
      <c r="F200" s="619">
        <f t="shared" si="143"/>
        <v>0</v>
      </c>
      <c r="G200" s="619">
        <f t="shared" si="143"/>
        <v>0</v>
      </c>
      <c r="H200" s="619">
        <f t="shared" si="143"/>
        <v>0</v>
      </c>
      <c r="I200" s="619">
        <f t="shared" si="143"/>
        <v>0</v>
      </c>
      <c r="J200" s="619">
        <f t="shared" si="143"/>
        <v>0</v>
      </c>
      <c r="K200" s="619">
        <f>K170/K$156</f>
        <v>0</v>
      </c>
      <c r="L200" s="619"/>
      <c r="M200" s="619"/>
      <c r="O200" s="424"/>
      <c r="P200" s="336"/>
      <c r="Q200" s="257"/>
      <c r="R200" s="257"/>
      <c r="S200" s="336"/>
      <c r="T200" s="336"/>
      <c r="U200" s="336"/>
      <c r="V200" s="336"/>
      <c r="W200" s="336"/>
      <c r="X200" s="336"/>
      <c r="Z200" s="336"/>
      <c r="AA200" s="336"/>
      <c r="AB200" s="336"/>
      <c r="AC200" s="336"/>
      <c r="AD200" s="336"/>
      <c r="AE200" s="336"/>
      <c r="AF200" s="336"/>
      <c r="AG200" s="336"/>
      <c r="AH200" s="336"/>
    </row>
    <row r="201" spans="1:34" ht="12.75">
      <c r="A201" s="597"/>
      <c r="B201" s="606" t="s">
        <v>133</v>
      </c>
      <c r="C201" s="607"/>
      <c r="D201" s="597"/>
      <c r="E201" s="618">
        <f t="shared" ref="E201:J201" si="145">E171/E$156</f>
        <v>0.27550384375649284</v>
      </c>
      <c r="F201" s="618">
        <f t="shared" si="145"/>
        <v>0.27192242833052277</v>
      </c>
      <c r="G201" s="618">
        <f t="shared" si="145"/>
        <v>0.27863777089783281</v>
      </c>
      <c r="H201" s="618">
        <f t="shared" si="145"/>
        <v>0.28441145281018027</v>
      </c>
      <c r="I201" s="618">
        <f t="shared" si="145"/>
        <v>0.27439948063189784</v>
      </c>
      <c r="J201" s="618">
        <f t="shared" si="145"/>
        <v>0.2721243523316062</v>
      </c>
      <c r="K201" s="618">
        <f t="shared" ref="K201:L201" si="146">K171/K$156</f>
        <v>0.30202643171806165</v>
      </c>
      <c r="L201" s="618"/>
      <c r="M201" s="618"/>
      <c r="O201" s="35"/>
      <c r="P201" s="336"/>
      <c r="Q201" s="257"/>
      <c r="R201" s="257"/>
      <c r="S201" s="336"/>
      <c r="T201" s="336"/>
      <c r="U201" s="336"/>
      <c r="V201" s="336"/>
      <c r="W201" s="336"/>
      <c r="X201" s="336"/>
      <c r="Z201" s="336"/>
      <c r="AA201" s="336"/>
      <c r="AB201" s="336"/>
      <c r="AC201" s="336"/>
      <c r="AD201" s="336"/>
      <c r="AE201" s="336"/>
      <c r="AF201" s="336"/>
      <c r="AG201" s="336"/>
      <c r="AH201" s="336"/>
    </row>
    <row r="202" spans="1:34">
      <c r="A202" s="597"/>
      <c r="B202" s="605" t="s">
        <v>134</v>
      </c>
      <c r="C202" s="607"/>
      <c r="D202" s="597"/>
      <c r="E202" s="619">
        <f t="shared" ref="E202:J202" si="147">E172/E$156</f>
        <v>5.5890297111988362E-2</v>
      </c>
      <c r="F202" s="619">
        <f t="shared" si="147"/>
        <v>5.438448566610455E-2</v>
      </c>
      <c r="G202" s="619">
        <f t="shared" si="147"/>
        <v>5.5727554179566562E-2</v>
      </c>
      <c r="H202" s="619">
        <f t="shared" si="147"/>
        <v>5.8536585365853662E-2</v>
      </c>
      <c r="I202" s="619">
        <f t="shared" si="147"/>
        <v>6.0376541874053238E-2</v>
      </c>
      <c r="J202" s="619">
        <f t="shared" si="147"/>
        <v>5.5336787564766843E-2</v>
      </c>
      <c r="K202" s="619">
        <f t="shared" ref="K202:L202" si="148">K172/K$156</f>
        <v>6.2907488986784138E-2</v>
      </c>
      <c r="L202" s="619"/>
      <c r="M202" s="619"/>
      <c r="O202" s="36"/>
      <c r="P202" s="336"/>
      <c r="Q202" s="257"/>
      <c r="R202" s="257"/>
      <c r="S202" s="336"/>
      <c r="T202" s="336"/>
      <c r="U202" s="336"/>
      <c r="V202" s="336"/>
      <c r="W202" s="336"/>
      <c r="X202" s="336"/>
      <c r="Z202" s="336"/>
      <c r="AA202" s="336"/>
      <c r="AB202" s="336"/>
      <c r="AC202" s="336"/>
      <c r="AD202" s="336"/>
      <c r="AE202" s="336"/>
      <c r="AF202" s="336"/>
      <c r="AG202" s="336"/>
      <c r="AH202" s="336"/>
    </row>
    <row r="203" spans="1:34">
      <c r="A203" s="594"/>
      <c r="B203" s="601" t="s">
        <v>2</v>
      </c>
      <c r="C203" s="594"/>
      <c r="D203" s="594"/>
      <c r="E203" s="621">
        <f t="shared" ref="E203:J203" si="149">E173/E$156</f>
        <v>0.21961354664450447</v>
      </c>
      <c r="F203" s="621">
        <f t="shared" si="149"/>
        <v>0.2175379426644182</v>
      </c>
      <c r="G203" s="621">
        <f t="shared" si="149"/>
        <v>0.22291021671826625</v>
      </c>
      <c r="H203" s="621">
        <f t="shared" si="149"/>
        <v>0.22587486744432661</v>
      </c>
      <c r="I203" s="621">
        <f t="shared" si="149"/>
        <v>0.21402293875784462</v>
      </c>
      <c r="J203" s="621">
        <f t="shared" si="149"/>
        <v>0.21678756476683939</v>
      </c>
      <c r="K203" s="621">
        <f>K173/K$156</f>
        <v>0.23911894273127754</v>
      </c>
      <c r="L203" s="621"/>
      <c r="M203" s="621"/>
      <c r="O203" s="37"/>
      <c r="P203" s="336"/>
      <c r="Q203" s="257"/>
      <c r="R203" s="257"/>
      <c r="S203" s="336"/>
      <c r="T203" s="336"/>
      <c r="U203" s="336"/>
      <c r="V203" s="336"/>
      <c r="W203" s="336"/>
      <c r="X203" s="336"/>
      <c r="Z203" s="336"/>
      <c r="AA203" s="336"/>
      <c r="AB203" s="336"/>
      <c r="AC203" s="336"/>
      <c r="AD203" s="336"/>
      <c r="AE203" s="336"/>
      <c r="AF203" s="336"/>
      <c r="AG203" s="336"/>
      <c r="AH203" s="336"/>
    </row>
    <row r="204" spans="1:34">
      <c r="Q204" s="257"/>
    </row>
    <row r="205" spans="1:34" ht="12.75">
      <c r="E205" s="315"/>
      <c r="F205" s="315"/>
      <c r="G205" s="315"/>
      <c r="H205" s="315"/>
      <c r="I205" s="315"/>
      <c r="J205" s="315"/>
      <c r="K205" s="315"/>
      <c r="L205" s="421"/>
      <c r="M205" s="421"/>
      <c r="Q205" s="257"/>
    </row>
    <row r="206" spans="1:34" ht="12.75">
      <c r="E206" s="388"/>
      <c r="F206" s="388"/>
      <c r="G206" s="388"/>
      <c r="H206" s="388"/>
      <c r="I206" s="388"/>
      <c r="J206" s="388"/>
      <c r="K206" s="388"/>
      <c r="L206" s="388"/>
      <c r="M206" s="388"/>
      <c r="N206" s="388"/>
      <c r="Q206" s="257"/>
    </row>
    <row r="207" spans="1:34" ht="12.75">
      <c r="E207" s="388"/>
      <c r="F207" s="388"/>
      <c r="G207" s="388"/>
      <c r="H207" s="388"/>
      <c r="I207" s="388"/>
      <c r="J207" s="388"/>
      <c r="K207" s="388"/>
      <c r="L207" s="388"/>
      <c r="M207" s="388"/>
      <c r="N207" s="388"/>
      <c r="Q207" s="257"/>
    </row>
    <row r="208" spans="1:34">
      <c r="E208" s="388"/>
      <c r="F208" s="388"/>
      <c r="G208" s="388"/>
      <c r="H208" s="388"/>
      <c r="I208" s="388"/>
      <c r="J208" s="424"/>
      <c r="K208" s="415"/>
      <c r="L208" s="421"/>
      <c r="M208" s="421"/>
      <c r="N208" s="415"/>
      <c r="Q208" s="257"/>
    </row>
    <row r="209" spans="5:17">
      <c r="E209" s="388"/>
      <c r="F209" s="388"/>
      <c r="G209" s="388"/>
      <c r="H209" s="388"/>
      <c r="I209" s="388"/>
      <c r="J209" s="389"/>
      <c r="K209" s="389"/>
      <c r="L209" s="389"/>
      <c r="M209" s="389"/>
      <c r="N209" s="415"/>
      <c r="Q209" s="257"/>
    </row>
    <row r="210" spans="5:17">
      <c r="E210" s="388"/>
      <c r="F210" s="388"/>
      <c r="G210" s="388"/>
      <c r="H210" s="388"/>
      <c r="I210" s="388"/>
      <c r="J210" s="389"/>
      <c r="K210" s="389"/>
      <c r="L210" s="389"/>
      <c r="M210" s="389"/>
      <c r="N210" s="415"/>
    </row>
    <row r="211" spans="5:17">
      <c r="E211" s="388"/>
      <c r="F211" s="388"/>
      <c r="G211" s="388"/>
      <c r="H211" s="388"/>
      <c r="I211" s="388"/>
      <c r="J211" s="424"/>
      <c r="K211" s="415"/>
      <c r="L211" s="421"/>
      <c r="M211" s="421"/>
      <c r="N211" s="415"/>
    </row>
    <row r="212" spans="5:17" ht="12.75">
      <c r="E212" s="388"/>
      <c r="F212" s="388"/>
      <c r="G212" s="388"/>
      <c r="H212" s="388"/>
      <c r="I212" s="388"/>
      <c r="J212" s="423"/>
      <c r="K212" s="415"/>
      <c r="L212" s="421"/>
      <c r="M212" s="421"/>
      <c r="N212" s="415"/>
    </row>
    <row r="213" spans="5:17">
      <c r="E213" s="388"/>
      <c r="F213" s="388"/>
      <c r="G213" s="388"/>
      <c r="H213" s="388"/>
      <c r="I213" s="388"/>
      <c r="J213" s="424"/>
      <c r="K213" s="415"/>
      <c r="L213" s="421"/>
      <c r="M213" s="421"/>
      <c r="N213" s="415"/>
    </row>
    <row r="214" spans="5:17">
      <c r="E214" s="388"/>
      <c r="F214" s="388"/>
      <c r="G214" s="388"/>
      <c r="H214" s="388"/>
      <c r="I214" s="388"/>
      <c r="J214" s="425"/>
      <c r="K214" s="415"/>
      <c r="L214" s="421"/>
      <c r="M214" s="421"/>
      <c r="N214" s="415"/>
    </row>
    <row r="215" spans="5:17" ht="12.75">
      <c r="E215" s="388"/>
      <c r="F215" s="388"/>
      <c r="G215" s="388"/>
      <c r="H215" s="388"/>
      <c r="I215" s="388"/>
      <c r="J215" s="415"/>
      <c r="K215" s="415"/>
      <c r="L215" s="421"/>
      <c r="M215" s="421"/>
      <c r="N215" s="415"/>
    </row>
    <row r="216" spans="5:17" ht="12.75">
      <c r="E216" s="388"/>
      <c r="F216" s="388"/>
      <c r="G216" s="388"/>
      <c r="H216" s="388"/>
      <c r="I216" s="388"/>
      <c r="J216" s="422"/>
      <c r="K216" s="415"/>
      <c r="L216" s="421"/>
      <c r="M216" s="421"/>
      <c r="N216" s="415"/>
    </row>
    <row r="217" spans="5:17" ht="12.75">
      <c r="E217" s="388"/>
      <c r="F217" s="388"/>
      <c r="G217" s="388"/>
      <c r="H217" s="388"/>
      <c r="I217" s="388"/>
      <c r="J217" s="422"/>
      <c r="K217" s="415"/>
      <c r="L217" s="421"/>
      <c r="M217" s="421"/>
      <c r="N217" s="415"/>
    </row>
    <row r="218" spans="5:17" ht="12.75">
      <c r="E218" s="388"/>
      <c r="F218" s="388"/>
      <c r="G218" s="388"/>
      <c r="H218" s="388"/>
      <c r="I218" s="388"/>
      <c r="J218" s="422"/>
      <c r="K218" s="415"/>
      <c r="L218" s="421"/>
      <c r="M218" s="421"/>
      <c r="N218" s="415"/>
    </row>
    <row r="219" spans="5:17" ht="12.75">
      <c r="E219" s="388"/>
      <c r="F219" s="388"/>
      <c r="G219" s="388"/>
      <c r="H219" s="388"/>
      <c r="I219" s="388"/>
      <c r="J219" s="422"/>
      <c r="K219" s="415"/>
      <c r="L219" s="421"/>
      <c r="M219" s="421"/>
      <c r="N219" s="415"/>
    </row>
    <row r="220" spans="5:17" ht="12.75">
      <c r="E220" s="388"/>
      <c r="F220" s="388"/>
      <c r="G220" s="388"/>
      <c r="H220" s="388"/>
      <c r="I220" s="388"/>
      <c r="J220" s="422"/>
      <c r="K220" s="415"/>
      <c r="L220" s="421"/>
      <c r="M220" s="421"/>
      <c r="N220" s="415"/>
    </row>
    <row r="221" spans="5:17" ht="12.75">
      <c r="E221" s="388"/>
      <c r="F221" s="388"/>
      <c r="G221" s="388"/>
      <c r="H221" s="388"/>
      <c r="I221" s="388"/>
      <c r="J221" s="422"/>
      <c r="K221" s="415"/>
      <c r="L221" s="421"/>
      <c r="M221" s="421"/>
      <c r="N221" s="415"/>
    </row>
    <row r="222" spans="5:17" ht="12.75">
      <c r="E222" s="388"/>
      <c r="F222" s="388"/>
      <c r="G222" s="388"/>
      <c r="H222" s="388"/>
      <c r="I222" s="388"/>
      <c r="J222" s="422"/>
      <c r="K222" s="415"/>
      <c r="L222" s="421"/>
      <c r="M222" s="421"/>
      <c r="N222" s="415"/>
    </row>
    <row r="223" spans="5:17">
      <c r="E223" s="388"/>
      <c r="F223" s="422"/>
      <c r="G223" s="422"/>
      <c r="H223" s="422"/>
      <c r="I223" s="422"/>
      <c r="J223" s="422"/>
      <c r="K223" s="308"/>
      <c r="L223" s="308"/>
      <c r="M223" s="308"/>
    </row>
    <row r="224" spans="5:17">
      <c r="E224" s="388"/>
      <c r="F224" s="388"/>
      <c r="G224" s="388"/>
      <c r="H224" s="388"/>
      <c r="I224" s="388"/>
      <c r="J224" s="422"/>
      <c r="K224" s="308"/>
      <c r="L224" s="308"/>
      <c r="M224" s="308"/>
    </row>
    <row r="225" spans="5:13">
      <c r="E225" s="388"/>
      <c r="F225" s="388"/>
      <c r="G225" s="388"/>
      <c r="H225" s="388"/>
      <c r="I225" s="388"/>
      <c r="J225" s="421"/>
      <c r="K225" s="308"/>
      <c r="L225" s="308"/>
      <c r="M225" s="308"/>
    </row>
    <row r="226" spans="5:13">
      <c r="E226" s="388"/>
      <c r="F226" s="388"/>
      <c r="G226" s="388"/>
      <c r="H226" s="388"/>
      <c r="I226" s="388"/>
      <c r="J226" s="308"/>
      <c r="K226" s="308"/>
      <c r="L226" s="308"/>
      <c r="M226" s="308"/>
    </row>
    <row r="227" spans="5:13">
      <c r="E227" s="388"/>
      <c r="F227" s="388"/>
      <c r="G227" s="388"/>
      <c r="H227" s="388"/>
      <c r="I227" s="388"/>
      <c r="J227" s="308"/>
      <c r="K227" s="308"/>
      <c r="L227" s="308"/>
      <c r="M227" s="308"/>
    </row>
    <row r="228" spans="5:13">
      <c r="E228" s="388"/>
      <c r="F228" s="388"/>
      <c r="G228" s="388"/>
      <c r="H228" s="388"/>
      <c r="I228" s="388"/>
      <c r="J228" s="308"/>
      <c r="K228" s="308"/>
      <c r="L228" s="308"/>
      <c r="M228" s="308"/>
    </row>
    <row r="229" spans="5:13">
      <c r="E229" s="388"/>
      <c r="F229" s="388"/>
      <c r="G229" s="388"/>
      <c r="H229" s="388"/>
      <c r="I229" s="388"/>
      <c r="J229" s="308"/>
      <c r="K229" s="308"/>
      <c r="L229" s="308"/>
      <c r="M229" s="308"/>
    </row>
    <row r="230" spans="5:13">
      <c r="E230" s="388"/>
      <c r="F230" s="388"/>
      <c r="G230" s="388"/>
      <c r="H230" s="388"/>
      <c r="I230" s="388"/>
      <c r="J230" s="308"/>
      <c r="K230" s="308"/>
      <c r="L230" s="308"/>
      <c r="M230" s="308"/>
    </row>
    <row r="231" spans="5:13">
      <c r="E231" s="388"/>
      <c r="F231" s="388"/>
      <c r="G231" s="388"/>
      <c r="H231" s="388"/>
      <c r="I231" s="388"/>
      <c r="J231" s="308"/>
      <c r="K231" s="308"/>
      <c r="L231" s="308"/>
      <c r="M231" s="308"/>
    </row>
    <row r="232" spans="5:13">
      <c r="E232" s="388"/>
      <c r="F232" s="388"/>
      <c r="G232" s="388"/>
      <c r="H232" s="388"/>
      <c r="I232" s="388"/>
      <c r="J232" s="308"/>
      <c r="K232" s="308"/>
      <c r="L232" s="308"/>
      <c r="M232" s="308"/>
    </row>
    <row r="233" spans="5:13">
      <c r="E233" s="388"/>
      <c r="F233" s="388"/>
      <c r="G233" s="388"/>
      <c r="H233" s="388"/>
      <c r="I233" s="388"/>
      <c r="J233" s="308"/>
      <c r="K233" s="308"/>
      <c r="L233" s="308"/>
      <c r="M233" s="308"/>
    </row>
    <row r="234" spans="5:13">
      <c r="E234" s="388"/>
      <c r="F234" s="388"/>
      <c r="G234" s="388"/>
      <c r="H234" s="388"/>
      <c r="I234" s="388"/>
      <c r="J234" s="308"/>
      <c r="K234" s="308"/>
      <c r="L234" s="308"/>
      <c r="M234" s="308"/>
    </row>
    <row r="235" spans="5:13">
      <c r="E235" s="388"/>
      <c r="F235" s="388"/>
      <c r="G235" s="388"/>
      <c r="H235" s="388"/>
      <c r="I235" s="388"/>
      <c r="J235" s="308"/>
      <c r="K235" s="308"/>
      <c r="L235" s="308"/>
      <c r="M235" s="308"/>
    </row>
    <row r="236" spans="5:13">
      <c r="E236" s="388"/>
      <c r="F236" s="388"/>
      <c r="G236" s="388"/>
      <c r="H236" s="388"/>
      <c r="I236" s="388"/>
      <c r="J236" s="308"/>
      <c r="K236" s="308"/>
      <c r="L236" s="308"/>
      <c r="M236" s="308"/>
    </row>
    <row r="237" spans="5:13">
      <c r="E237" s="388"/>
      <c r="F237" s="388"/>
      <c r="G237" s="388"/>
      <c r="H237" s="388"/>
      <c r="I237" s="388"/>
      <c r="J237" s="308"/>
      <c r="K237" s="308"/>
      <c r="L237" s="308"/>
      <c r="M237" s="308"/>
    </row>
    <row r="238" spans="5:13">
      <c r="E238" s="388"/>
      <c r="F238" s="388"/>
      <c r="G238" s="388"/>
      <c r="H238" s="388"/>
      <c r="I238" s="388"/>
      <c r="J238" s="308"/>
      <c r="K238" s="308"/>
      <c r="L238" s="308"/>
      <c r="M238" s="308"/>
    </row>
    <row r="239" spans="5:13">
      <c r="E239" s="388"/>
      <c r="F239" s="388"/>
      <c r="G239" s="388"/>
      <c r="H239" s="388"/>
      <c r="I239" s="388"/>
    </row>
    <row r="240" spans="5:13">
      <c r="E240" s="388"/>
      <c r="F240" s="388"/>
      <c r="G240" s="388"/>
      <c r="H240" s="388"/>
      <c r="I240" s="388"/>
    </row>
  </sheetData>
  <mergeCells count="6">
    <mergeCell ref="B174:D174"/>
    <mergeCell ref="A1:N1"/>
    <mergeCell ref="A2:N2"/>
    <mergeCell ref="A3:N3"/>
    <mergeCell ref="B28:D28"/>
    <mergeCell ref="B89:D89"/>
  </mergeCells>
  <conditionalFormatting sqref="B67:B68 C65:C68">
    <cfRule type="cellIs" dxfId="2" priority="3" stopIfTrue="1" operator="equal">
      <formula>"tie to PF Core IS"</formula>
    </cfRule>
  </conditionalFormatting>
  <conditionalFormatting sqref="B123:B124 C121:C124">
    <cfRule type="cellIs" dxfId="1" priority="2" stopIfTrue="1" operator="equal">
      <formula>"tie to PF Core IS"</formula>
    </cfRule>
  </conditionalFormatting>
  <conditionalFormatting sqref="B152:B153 C150:C153">
    <cfRule type="cellIs" dxfId="0" priority="1" stopIfTrue="1" operator="equal">
      <formula>"tie to PF Core IS"</formula>
    </cfRule>
  </conditionalFormatting>
  <pageMargins left="0.7" right="0.7" top="0.25" bottom="0.44" header="0.3" footer="0.3"/>
  <pageSetup scale="63" fitToHeight="2" orientation="landscape" r:id="rId1"/>
  <headerFooter>
    <oddFooter>&amp;LActivision Blizzard, Inc.&amp;R&amp;P of &amp; 24</oddFooter>
  </headerFooter>
  <rowBreaks count="3" manualBreakCount="3">
    <brk id="64" max="13" man="1"/>
    <brk id="120" max="13" man="1"/>
    <brk id="149"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T65"/>
  <sheetViews>
    <sheetView showGridLines="0" zoomScaleNormal="100" zoomScaleSheetLayoutView="100" zoomScalePageLayoutView="68" workbookViewId="0">
      <pane xSplit="4" ySplit="7" topLeftCell="E8" activePane="bottomRight" state="frozen"/>
      <selection activeCell="P71" sqref="P71"/>
      <selection pane="topRight" activeCell="P71" sqref="P71"/>
      <selection pane="bottomLeft" activeCell="P71" sqref="P71"/>
      <selection pane="bottomRight" activeCell="J20" sqref="J20"/>
    </sheetView>
  </sheetViews>
  <sheetFormatPr defaultColWidth="8.7109375" defaultRowHeight="12"/>
  <cols>
    <col min="1" max="3" width="2.7109375" style="5" customWidth="1"/>
    <col min="4" max="4" width="39.28515625" style="5" customWidth="1"/>
    <col min="5" max="16" width="9.7109375" style="181" customWidth="1"/>
    <col min="17" max="17" width="1.42578125" style="181" customWidth="1"/>
    <col min="18" max="18" width="9.7109375" style="181" customWidth="1"/>
    <col min="19" max="19" width="1" style="181" customWidth="1"/>
    <col min="20" max="16384" width="8.7109375" style="181"/>
  </cols>
  <sheetData>
    <row r="1" spans="1:20" s="31" customFormat="1" ht="15" customHeight="1" collapsed="1">
      <c r="A1" s="684" t="s">
        <v>33</v>
      </c>
      <c r="B1" s="684"/>
      <c r="C1" s="684"/>
      <c r="D1" s="684"/>
      <c r="E1" s="684"/>
      <c r="F1" s="684"/>
      <c r="G1" s="684"/>
      <c r="H1" s="684"/>
      <c r="I1" s="684"/>
      <c r="J1" s="684"/>
      <c r="K1" s="684"/>
      <c r="L1" s="684"/>
      <c r="M1" s="684"/>
      <c r="N1" s="684"/>
      <c r="O1" s="684"/>
      <c r="P1" s="684"/>
      <c r="Q1" s="684"/>
      <c r="R1" s="684"/>
      <c r="S1" s="684"/>
    </row>
    <row r="2" spans="1:20" s="31" customFormat="1" ht="15" customHeight="1">
      <c r="A2" s="684" t="s">
        <v>310</v>
      </c>
      <c r="B2" s="684"/>
      <c r="C2" s="684"/>
      <c r="D2" s="684"/>
      <c r="E2" s="684"/>
      <c r="F2" s="684"/>
      <c r="G2" s="684"/>
      <c r="H2" s="684"/>
      <c r="I2" s="684"/>
      <c r="J2" s="684"/>
      <c r="K2" s="684"/>
      <c r="L2" s="684"/>
      <c r="M2" s="684"/>
      <c r="N2" s="684"/>
      <c r="O2" s="684"/>
      <c r="P2" s="684"/>
      <c r="Q2" s="684"/>
      <c r="R2" s="684"/>
      <c r="S2" s="684"/>
    </row>
    <row r="3" spans="1:20" s="31" customFormat="1" ht="15" customHeight="1">
      <c r="A3" s="685" t="s">
        <v>23</v>
      </c>
      <c r="B3" s="685"/>
      <c r="C3" s="685"/>
      <c r="D3" s="685"/>
      <c r="E3" s="685"/>
      <c r="F3" s="685"/>
      <c r="G3" s="685"/>
      <c r="H3" s="685"/>
      <c r="I3" s="685"/>
      <c r="J3" s="685"/>
      <c r="K3" s="685"/>
      <c r="L3" s="685"/>
      <c r="M3" s="685"/>
      <c r="N3" s="685"/>
      <c r="O3" s="685"/>
      <c r="P3" s="685"/>
      <c r="Q3" s="685"/>
      <c r="R3" s="685"/>
      <c r="S3" s="685"/>
    </row>
    <row r="4" spans="1:20">
      <c r="A4" s="185"/>
      <c r="B4" s="185"/>
      <c r="C4" s="185"/>
      <c r="D4" s="185"/>
      <c r="E4" s="204"/>
      <c r="F4" s="204"/>
      <c r="G4" s="204"/>
      <c r="H4" s="204"/>
      <c r="I4" s="204"/>
      <c r="J4" s="204"/>
      <c r="K4" s="204"/>
      <c r="L4" s="204"/>
      <c r="M4" s="204"/>
      <c r="N4" s="204"/>
      <c r="O4" s="204"/>
      <c r="P4" s="204"/>
      <c r="Q4" s="204"/>
    </row>
    <row r="5" spans="1:20">
      <c r="A5" s="25"/>
    </row>
    <row r="6" spans="1:20">
      <c r="E6" s="131" t="s">
        <v>3</v>
      </c>
      <c r="F6" s="131" t="s">
        <v>4</v>
      </c>
      <c r="G6" s="131" t="s">
        <v>5</v>
      </c>
      <c r="H6" s="131" t="s">
        <v>6</v>
      </c>
      <c r="I6" s="131" t="s">
        <v>3</v>
      </c>
      <c r="J6" s="131" t="s">
        <v>4</v>
      </c>
      <c r="K6" s="131" t="s">
        <v>5</v>
      </c>
      <c r="L6" s="131" t="s">
        <v>6</v>
      </c>
      <c r="M6" s="131" t="s">
        <v>3</v>
      </c>
      <c r="N6" s="131" t="s">
        <v>4</v>
      </c>
      <c r="O6" s="131" t="s">
        <v>5</v>
      </c>
      <c r="P6" s="131" t="s">
        <v>6</v>
      </c>
      <c r="R6" s="131" t="s">
        <v>96</v>
      </c>
    </row>
    <row r="7" spans="1:20">
      <c r="A7" s="210"/>
      <c r="B7" s="210"/>
      <c r="C7" s="210"/>
      <c r="D7" s="210"/>
      <c r="E7" s="132" t="s">
        <v>126</v>
      </c>
      <c r="F7" s="132" t="s">
        <v>126</v>
      </c>
      <c r="G7" s="132" t="s">
        <v>126</v>
      </c>
      <c r="H7" s="132" t="s">
        <v>126</v>
      </c>
      <c r="I7" s="132" t="s">
        <v>136</v>
      </c>
      <c r="J7" s="132" t="s">
        <v>136</v>
      </c>
      <c r="K7" s="132" t="s">
        <v>136</v>
      </c>
      <c r="L7" s="132" t="s">
        <v>136</v>
      </c>
      <c r="M7" s="132" t="s">
        <v>149</v>
      </c>
      <c r="N7" s="132" t="s">
        <v>149</v>
      </c>
      <c r="O7" s="132" t="s">
        <v>149</v>
      </c>
      <c r="P7" s="132" t="s">
        <v>149</v>
      </c>
      <c r="R7" s="132" t="s">
        <v>298</v>
      </c>
    </row>
    <row r="8" spans="1:20" ht="5.25" customHeight="1">
      <c r="A8" s="6"/>
      <c r="B8" s="6"/>
      <c r="C8" s="6"/>
      <c r="D8" s="6"/>
      <c r="E8" s="204"/>
      <c r="F8" s="204"/>
      <c r="G8" s="204"/>
      <c r="H8" s="204"/>
      <c r="I8" s="204"/>
      <c r="J8" s="204"/>
      <c r="K8" s="204"/>
      <c r="L8" s="204"/>
      <c r="M8" s="204"/>
      <c r="N8" s="204"/>
      <c r="O8" s="204"/>
      <c r="P8" s="204"/>
      <c r="R8" s="204"/>
    </row>
    <row r="9" spans="1:20" ht="13.5">
      <c r="A9" s="9"/>
      <c r="B9" s="211" t="s">
        <v>340</v>
      </c>
      <c r="C9" s="9"/>
      <c r="D9" s="9"/>
      <c r="E9" s="218">
        <v>293</v>
      </c>
      <c r="F9" s="218">
        <v>204</v>
      </c>
      <c r="G9" s="218">
        <v>-23</v>
      </c>
      <c r="H9" s="218">
        <v>361</v>
      </c>
      <c r="I9" s="218">
        <v>394</v>
      </c>
      <c r="J9" s="218">
        <v>212</v>
      </c>
      <c r="K9" s="218">
        <v>127</v>
      </c>
      <c r="L9" s="218">
        <v>159</v>
      </c>
      <c r="M9" s="218">
        <v>363</v>
      </c>
      <c r="N9" s="218">
        <v>151</v>
      </c>
      <c r="O9" s="218">
        <v>199</v>
      </c>
      <c r="P9" s="218">
        <v>254</v>
      </c>
      <c r="Q9" s="212"/>
      <c r="R9" s="218">
        <v>966</v>
      </c>
      <c r="T9" s="264"/>
    </row>
    <row r="10" spans="1:20">
      <c r="C10" s="249" t="s">
        <v>161</v>
      </c>
      <c r="E10" s="214">
        <v>51</v>
      </c>
      <c r="F10" s="214">
        <v>50</v>
      </c>
      <c r="G10" s="214">
        <v>51</v>
      </c>
      <c r="H10" s="214">
        <v>51</v>
      </c>
      <c r="I10" s="214">
        <v>50</v>
      </c>
      <c r="J10" s="214">
        <v>50</v>
      </c>
      <c r="K10" s="214">
        <v>51</v>
      </c>
      <c r="L10" s="214">
        <v>50</v>
      </c>
      <c r="M10" s="431">
        <v>52</v>
      </c>
      <c r="N10" s="431">
        <v>66</v>
      </c>
      <c r="O10" s="431">
        <v>53</v>
      </c>
      <c r="P10" s="431">
        <v>43</v>
      </c>
      <c r="Q10" s="213"/>
      <c r="R10" s="214">
        <v>214</v>
      </c>
      <c r="T10" s="264"/>
    </row>
    <row r="11" spans="1:20">
      <c r="C11" s="249" t="s">
        <v>297</v>
      </c>
      <c r="E11" s="431">
        <v>0</v>
      </c>
      <c r="F11" s="431">
        <v>0</v>
      </c>
      <c r="G11" s="431">
        <v>0</v>
      </c>
      <c r="H11" s="431">
        <v>0</v>
      </c>
      <c r="I11" s="431">
        <v>0</v>
      </c>
      <c r="J11" s="431">
        <v>0</v>
      </c>
      <c r="K11" s="431">
        <v>0</v>
      </c>
      <c r="L11" s="431">
        <v>0</v>
      </c>
      <c r="M11" s="431">
        <v>0</v>
      </c>
      <c r="N11" s="431">
        <v>0</v>
      </c>
      <c r="O11" s="431">
        <v>10</v>
      </c>
      <c r="P11" s="431">
        <v>82</v>
      </c>
      <c r="Q11" s="430"/>
      <c r="R11" s="431">
        <v>92</v>
      </c>
      <c r="T11" s="264"/>
    </row>
    <row r="12" spans="1:20" ht="13.5">
      <c r="C12" s="5" t="s">
        <v>339</v>
      </c>
      <c r="E12" s="214">
        <v>83</v>
      </c>
      <c r="F12" s="214">
        <v>56</v>
      </c>
      <c r="G12" s="214">
        <v>-20</v>
      </c>
      <c r="H12" s="214">
        <v>27</v>
      </c>
      <c r="I12" s="214">
        <v>98</v>
      </c>
      <c r="J12" s="214">
        <v>70</v>
      </c>
      <c r="K12" s="214">
        <v>18</v>
      </c>
      <c r="L12" s="214">
        <v>42</v>
      </c>
      <c r="M12" s="431">
        <v>46</v>
      </c>
      <c r="N12" s="431">
        <v>16</v>
      </c>
      <c r="O12" s="431">
        <v>32</v>
      </c>
      <c r="P12" s="431">
        <v>46</v>
      </c>
      <c r="Q12" s="213"/>
      <c r="R12" s="214">
        <v>140</v>
      </c>
      <c r="T12" s="264"/>
    </row>
    <row r="13" spans="1:20">
      <c r="C13" s="5" t="s">
        <v>73</v>
      </c>
      <c r="E13" s="219">
        <v>19</v>
      </c>
      <c r="F13" s="219">
        <v>19</v>
      </c>
      <c r="G13" s="219">
        <v>22</v>
      </c>
      <c r="H13" s="219">
        <v>29</v>
      </c>
      <c r="I13" s="219">
        <v>20</v>
      </c>
      <c r="J13" s="219">
        <v>21</v>
      </c>
      <c r="K13" s="219">
        <v>25</v>
      </c>
      <c r="L13" s="219">
        <v>30</v>
      </c>
      <c r="M13" s="219">
        <v>107</v>
      </c>
      <c r="N13" s="219">
        <v>233</v>
      </c>
      <c r="O13" s="219">
        <v>243</v>
      </c>
      <c r="P13" s="219">
        <v>246</v>
      </c>
      <c r="Q13" s="214"/>
      <c r="R13" s="219">
        <v>829</v>
      </c>
      <c r="T13" s="264"/>
    </row>
    <row r="14" spans="1:20" s="204" customFormat="1">
      <c r="A14" s="185"/>
      <c r="B14" s="172" t="s">
        <v>115</v>
      </c>
      <c r="C14" s="185"/>
      <c r="D14" s="185"/>
      <c r="E14" s="215">
        <f t="shared" ref="E14" si="0">SUM(E9:E13)</f>
        <v>446</v>
      </c>
      <c r="F14" s="215">
        <f t="shared" ref="F14:G14" si="1">SUM(F9:F13)</f>
        <v>329</v>
      </c>
      <c r="G14" s="215">
        <f t="shared" si="1"/>
        <v>30</v>
      </c>
      <c r="H14" s="215">
        <f t="shared" ref="H14:I14" si="2">SUM(H9:H13)</f>
        <v>468</v>
      </c>
      <c r="I14" s="215">
        <f t="shared" si="2"/>
        <v>562</v>
      </c>
      <c r="J14" s="215">
        <f t="shared" ref="J14:K14" si="3">SUM(J9:J13)</f>
        <v>353</v>
      </c>
      <c r="K14" s="215">
        <f t="shared" si="3"/>
        <v>221</v>
      </c>
      <c r="L14" s="215">
        <f t="shared" ref="L14:M14" si="4">SUM(L9:L13)</f>
        <v>281</v>
      </c>
      <c r="M14" s="215">
        <f t="shared" si="4"/>
        <v>568</v>
      </c>
      <c r="N14" s="215">
        <f t="shared" ref="N14:O14" si="5">SUM(N9:N13)</f>
        <v>466</v>
      </c>
      <c r="O14" s="215">
        <f t="shared" si="5"/>
        <v>537</v>
      </c>
      <c r="P14" s="215">
        <f t="shared" ref="P14" si="6">SUM(P9:P13)</f>
        <v>671</v>
      </c>
      <c r="R14" s="215">
        <f>SUM(R9:R13)</f>
        <v>2241</v>
      </c>
      <c r="T14" s="264"/>
    </row>
    <row r="15" spans="1:20" ht="7.5" customHeight="1">
      <c r="E15" s="214"/>
      <c r="F15" s="214"/>
      <c r="G15" s="214"/>
      <c r="H15" s="214"/>
      <c r="I15" s="214"/>
      <c r="J15" s="214"/>
      <c r="K15" s="214"/>
      <c r="L15" s="214"/>
      <c r="M15" s="214"/>
      <c r="N15" s="214"/>
      <c r="O15" s="431"/>
      <c r="P15" s="431"/>
      <c r="R15" s="214"/>
      <c r="T15" s="264"/>
    </row>
    <row r="16" spans="1:20" ht="13.5">
      <c r="C16" s="5" t="s">
        <v>338</v>
      </c>
      <c r="E16" s="214">
        <v>30</v>
      </c>
      <c r="F16" s="214">
        <v>22</v>
      </c>
      <c r="G16" s="214">
        <v>22</v>
      </c>
      <c r="H16" s="214">
        <v>29</v>
      </c>
      <c r="I16" s="214">
        <v>23</v>
      </c>
      <c r="J16" s="214">
        <v>21</v>
      </c>
      <c r="K16" s="214">
        <v>28</v>
      </c>
      <c r="L16" s="214">
        <v>22</v>
      </c>
      <c r="M16" s="214">
        <v>44</v>
      </c>
      <c r="N16" s="214">
        <v>41</v>
      </c>
      <c r="O16" s="431">
        <v>33</v>
      </c>
      <c r="P16" s="431">
        <v>40</v>
      </c>
      <c r="R16" s="214">
        <v>159</v>
      </c>
      <c r="T16" s="264"/>
    </row>
    <row r="17" spans="1:20" s="204" customFormat="1" ht="27.6" customHeight="1">
      <c r="A17" s="185"/>
      <c r="B17" s="185"/>
      <c r="C17" s="692" t="s">
        <v>337</v>
      </c>
      <c r="D17" s="692"/>
      <c r="E17" s="219">
        <v>0</v>
      </c>
      <c r="F17" s="219">
        <v>0</v>
      </c>
      <c r="G17" s="219">
        <v>48</v>
      </c>
      <c r="H17" s="219">
        <v>-36</v>
      </c>
      <c r="I17" s="219">
        <v>0</v>
      </c>
      <c r="J17" s="219">
        <v>0</v>
      </c>
      <c r="K17" s="219">
        <v>0</v>
      </c>
      <c r="L17" s="219">
        <v>5</v>
      </c>
      <c r="M17" s="219">
        <v>34</v>
      </c>
      <c r="N17" s="219">
        <v>4</v>
      </c>
      <c r="O17" s="219">
        <v>4</v>
      </c>
      <c r="P17" s="219">
        <v>4</v>
      </c>
      <c r="R17" s="219">
        <v>47</v>
      </c>
      <c r="T17" s="264"/>
    </row>
    <row r="18" spans="1:20" ht="12.75" thickBot="1">
      <c r="B18" s="211" t="s">
        <v>254</v>
      </c>
      <c r="E18" s="220">
        <f t="shared" ref="E18:N18" si="7">SUM(E14:E17)</f>
        <v>476</v>
      </c>
      <c r="F18" s="220">
        <f t="shared" si="7"/>
        <v>351</v>
      </c>
      <c r="G18" s="220">
        <f t="shared" si="7"/>
        <v>100</v>
      </c>
      <c r="H18" s="220">
        <f t="shared" si="7"/>
        <v>461</v>
      </c>
      <c r="I18" s="220">
        <f t="shared" si="7"/>
        <v>585</v>
      </c>
      <c r="J18" s="220">
        <f t="shared" si="7"/>
        <v>374</v>
      </c>
      <c r="K18" s="220">
        <f t="shared" si="7"/>
        <v>249</v>
      </c>
      <c r="L18" s="220">
        <f t="shared" si="7"/>
        <v>308</v>
      </c>
      <c r="M18" s="220">
        <f t="shared" si="7"/>
        <v>646</v>
      </c>
      <c r="N18" s="220">
        <f t="shared" si="7"/>
        <v>511</v>
      </c>
      <c r="O18" s="220">
        <f t="shared" ref="O18:P18" si="8">SUM(O14:O17)</f>
        <v>574</v>
      </c>
      <c r="P18" s="220">
        <f t="shared" si="8"/>
        <v>715</v>
      </c>
      <c r="Q18" s="212"/>
      <c r="R18" s="220">
        <f>SUM(R14:R17)</f>
        <v>2447</v>
      </c>
      <c r="T18" s="264"/>
    </row>
    <row r="19" spans="1:20" ht="12.75" thickTop="1">
      <c r="E19" s="204"/>
      <c r="F19" s="204"/>
      <c r="G19" s="204"/>
      <c r="H19" s="204"/>
      <c r="I19" s="204"/>
      <c r="J19" s="204"/>
      <c r="K19" s="204"/>
      <c r="L19" s="204"/>
      <c r="M19" s="204"/>
      <c r="N19" s="204"/>
      <c r="O19" s="204"/>
      <c r="P19" s="204"/>
      <c r="R19" s="204"/>
    </row>
    <row r="20" spans="1:20">
      <c r="E20" s="204"/>
      <c r="F20" s="204"/>
      <c r="G20" s="204"/>
      <c r="H20" s="204"/>
      <c r="I20" s="204"/>
      <c r="J20" s="204"/>
      <c r="K20" s="204"/>
      <c r="L20" s="204"/>
      <c r="M20" s="204"/>
      <c r="N20" s="204"/>
      <c r="O20" s="204"/>
      <c r="P20" s="204"/>
      <c r="R20" s="204"/>
    </row>
    <row r="21" spans="1:20" ht="23.65" customHeight="1">
      <c r="B21" s="691" t="s">
        <v>336</v>
      </c>
      <c r="C21" s="691"/>
      <c r="D21" s="691"/>
      <c r="E21" s="299">
        <v>-219</v>
      </c>
      <c r="F21" s="299">
        <v>-220</v>
      </c>
      <c r="G21" s="299">
        <v>180</v>
      </c>
      <c r="H21" s="299">
        <v>475</v>
      </c>
      <c r="I21" s="299">
        <v>-362</v>
      </c>
      <c r="J21" s="299">
        <v>-181</v>
      </c>
      <c r="K21" s="299">
        <v>26</v>
      </c>
      <c r="L21" s="299">
        <v>554</v>
      </c>
      <c r="M21" s="299">
        <v>-369</v>
      </c>
      <c r="N21" s="299">
        <v>108</v>
      </c>
      <c r="O21" s="299">
        <v>33</v>
      </c>
      <c r="P21" s="299">
        <v>238</v>
      </c>
      <c r="Q21" s="300"/>
      <c r="R21" s="299">
        <v>10</v>
      </c>
    </row>
    <row r="22" spans="1:20">
      <c r="B22" s="301"/>
      <c r="E22" s="146"/>
      <c r="F22" s="146"/>
      <c r="G22" s="146"/>
      <c r="H22" s="146"/>
      <c r="I22" s="146"/>
      <c r="J22" s="146"/>
      <c r="K22" s="146"/>
      <c r="L22" s="146"/>
      <c r="M22" s="146"/>
      <c r="N22" s="146"/>
      <c r="O22" s="146"/>
      <c r="P22" s="146"/>
      <c r="Q22" s="18"/>
      <c r="R22" s="146"/>
    </row>
    <row r="23" spans="1:20" ht="13.5">
      <c r="B23" s="629" t="s">
        <v>335</v>
      </c>
      <c r="C23" s="589"/>
      <c r="D23" s="589"/>
      <c r="E23" s="630">
        <f t="shared" ref="E23:M23" si="9">E18+E21</f>
        <v>257</v>
      </c>
      <c r="F23" s="630">
        <f t="shared" si="9"/>
        <v>131</v>
      </c>
      <c r="G23" s="630">
        <f t="shared" si="9"/>
        <v>280</v>
      </c>
      <c r="H23" s="630">
        <f t="shared" si="9"/>
        <v>936</v>
      </c>
      <c r="I23" s="630">
        <f t="shared" si="9"/>
        <v>223</v>
      </c>
      <c r="J23" s="630">
        <f t="shared" si="9"/>
        <v>193</v>
      </c>
      <c r="K23" s="630">
        <f t="shared" si="9"/>
        <v>275</v>
      </c>
      <c r="L23" s="630">
        <f t="shared" si="9"/>
        <v>862</v>
      </c>
      <c r="M23" s="630">
        <f t="shared" si="9"/>
        <v>277</v>
      </c>
      <c r="N23" s="630">
        <f>N18+N21</f>
        <v>619</v>
      </c>
      <c r="O23" s="630"/>
      <c r="P23" s="630"/>
      <c r="Q23" s="631"/>
      <c r="R23" s="630"/>
    </row>
    <row r="24" spans="1:20">
      <c r="B24" s="301"/>
      <c r="E24" s="146"/>
      <c r="F24" s="146"/>
      <c r="G24" s="146"/>
      <c r="H24" s="146"/>
      <c r="I24" s="146"/>
      <c r="J24" s="146"/>
      <c r="K24" s="146"/>
      <c r="L24" s="146"/>
      <c r="M24" s="146"/>
      <c r="N24" s="146"/>
      <c r="O24" s="146"/>
      <c r="P24" s="146"/>
      <c r="Q24" s="18"/>
      <c r="R24" s="146"/>
    </row>
    <row r="25" spans="1:20" ht="13.5">
      <c r="B25" s="5" t="s">
        <v>341</v>
      </c>
      <c r="E25" s="146"/>
      <c r="F25" s="146"/>
      <c r="G25" s="146"/>
      <c r="H25" s="146"/>
      <c r="I25" s="146"/>
      <c r="J25" s="146"/>
      <c r="K25" s="146"/>
      <c r="L25" s="146"/>
      <c r="M25" s="146"/>
      <c r="N25" s="146"/>
      <c r="O25" s="146"/>
      <c r="P25" s="146"/>
      <c r="Q25" s="18"/>
      <c r="R25" s="146"/>
    </row>
    <row r="26" spans="1:20">
      <c r="B26" s="5" t="s">
        <v>342</v>
      </c>
      <c r="E26" s="146"/>
      <c r="F26" s="146"/>
      <c r="G26" s="146"/>
      <c r="H26" s="146"/>
      <c r="I26" s="146"/>
      <c r="J26" s="146"/>
      <c r="K26" s="146"/>
      <c r="L26" s="146"/>
      <c r="M26" s="146"/>
      <c r="N26" s="146"/>
      <c r="O26" s="146"/>
      <c r="P26" s="146"/>
      <c r="Q26" s="18"/>
      <c r="R26" s="146"/>
    </row>
    <row r="27" spans="1:20" ht="13.5">
      <c r="B27" s="18" t="s">
        <v>331</v>
      </c>
      <c r="E27" s="146"/>
      <c r="F27" s="146"/>
      <c r="G27" s="146"/>
      <c r="H27" s="146"/>
      <c r="I27" s="146"/>
      <c r="J27" s="146"/>
      <c r="K27" s="146"/>
      <c r="L27" s="146"/>
      <c r="M27" s="146"/>
      <c r="N27" s="146"/>
      <c r="O27" s="146"/>
      <c r="P27" s="146"/>
      <c r="Q27" s="18"/>
      <c r="R27" s="146"/>
    </row>
    <row r="28" spans="1:20" ht="13.5">
      <c r="B28" s="18" t="s">
        <v>332</v>
      </c>
      <c r="E28" s="18"/>
      <c r="F28" s="18"/>
      <c r="G28" s="18"/>
      <c r="H28" s="18"/>
      <c r="I28" s="18"/>
      <c r="J28" s="18"/>
      <c r="K28" s="18"/>
      <c r="L28" s="18"/>
      <c r="M28" s="18"/>
      <c r="N28" s="18"/>
      <c r="O28" s="18"/>
      <c r="P28" s="18"/>
      <c r="Q28" s="18"/>
      <c r="R28" s="18"/>
    </row>
    <row r="29" spans="1:20" ht="13.5">
      <c r="B29" s="18" t="s">
        <v>333</v>
      </c>
      <c r="E29" s="18"/>
      <c r="F29" s="18"/>
      <c r="G29" s="18"/>
      <c r="H29" s="18"/>
      <c r="I29" s="18"/>
      <c r="J29" s="18"/>
      <c r="K29" s="18"/>
      <c r="L29" s="18"/>
      <c r="M29" s="18"/>
      <c r="N29" s="18"/>
      <c r="O29" s="18"/>
      <c r="P29" s="18"/>
      <c r="Q29" s="18"/>
      <c r="R29" s="18"/>
    </row>
    <row r="30" spans="1:20" ht="38.25" customHeight="1">
      <c r="B30" s="691" t="s">
        <v>334</v>
      </c>
      <c r="C30" s="691"/>
      <c r="D30" s="691"/>
      <c r="E30" s="691"/>
      <c r="F30" s="691"/>
      <c r="G30" s="691"/>
      <c r="H30" s="691"/>
      <c r="I30" s="691"/>
      <c r="J30" s="691"/>
      <c r="K30" s="691"/>
      <c r="L30" s="691"/>
      <c r="M30" s="691"/>
      <c r="N30" s="691"/>
      <c r="O30" s="691"/>
      <c r="P30" s="691"/>
      <c r="Q30" s="691"/>
      <c r="R30" s="691"/>
      <c r="S30" s="691"/>
    </row>
    <row r="31" spans="1:20" ht="18" customHeight="1">
      <c r="B31" s="682"/>
      <c r="C31" s="682"/>
      <c r="D31" s="682"/>
      <c r="E31" s="682"/>
      <c r="F31" s="682"/>
      <c r="G31" s="682"/>
      <c r="H31" s="682"/>
      <c r="I31" s="682"/>
      <c r="J31" s="682"/>
      <c r="K31" s="682"/>
      <c r="L31" s="682"/>
      <c r="M31" s="682"/>
      <c r="N31" s="682"/>
      <c r="O31" s="682"/>
      <c r="P31" s="682"/>
      <c r="Q31" s="682"/>
      <c r="R31" s="682"/>
    </row>
    <row r="32" spans="1:20">
      <c r="C32" s="5" t="s">
        <v>307</v>
      </c>
      <c r="E32" s="218"/>
      <c r="F32" s="218"/>
      <c r="G32" s="218"/>
      <c r="H32" s="218"/>
      <c r="I32" s="218"/>
      <c r="J32" s="218"/>
      <c r="K32" s="218"/>
      <c r="L32" s="218"/>
      <c r="M32" s="218"/>
      <c r="N32" s="218"/>
      <c r="O32" s="429"/>
      <c r="P32" s="429"/>
      <c r="Q32" s="432">
        <v>834</v>
      </c>
      <c r="R32" s="18"/>
    </row>
    <row r="33" spans="5:18">
      <c r="E33" s="397"/>
      <c r="F33" s="397"/>
      <c r="G33" s="397"/>
      <c r="H33" s="397"/>
      <c r="I33" s="397"/>
      <c r="J33" s="397"/>
      <c r="K33" s="397"/>
      <c r="L33" s="397"/>
      <c r="M33" s="397"/>
      <c r="N33" s="397"/>
      <c r="O33" s="430"/>
      <c r="P33" s="430"/>
      <c r="Q33" s="431">
        <v>203</v>
      </c>
      <c r="R33" s="18"/>
    </row>
    <row r="34" spans="5:18">
      <c r="E34" s="397"/>
      <c r="F34" s="397"/>
      <c r="G34" s="397"/>
      <c r="H34" s="397"/>
      <c r="I34" s="397"/>
      <c r="J34" s="397"/>
      <c r="K34" s="397"/>
      <c r="L34" s="397"/>
      <c r="M34" s="397"/>
      <c r="N34" s="397"/>
      <c r="O34" s="394"/>
      <c r="P34" s="394"/>
      <c r="Q34" s="397">
        <v>203</v>
      </c>
      <c r="R34" s="427"/>
    </row>
    <row r="35" spans="5:18">
      <c r="E35" s="397"/>
      <c r="F35" s="397"/>
      <c r="G35" s="397"/>
      <c r="H35" s="397"/>
      <c r="I35" s="397"/>
      <c r="J35" s="397"/>
      <c r="K35" s="397"/>
      <c r="L35" s="397"/>
      <c r="M35" s="397"/>
      <c r="N35" s="397"/>
      <c r="O35" s="397"/>
      <c r="P35" s="397"/>
      <c r="Q35" s="397">
        <v>183</v>
      </c>
      <c r="R35" s="427"/>
    </row>
    <row r="36" spans="5:18">
      <c r="E36" s="396"/>
      <c r="F36" s="396"/>
      <c r="G36" s="396"/>
      <c r="H36" s="396"/>
      <c r="I36" s="396"/>
      <c r="J36" s="396"/>
      <c r="K36" s="396"/>
      <c r="L36" s="396"/>
      <c r="M36" s="396"/>
      <c r="N36" s="396"/>
      <c r="O36" s="393"/>
      <c r="P36" s="393"/>
      <c r="Q36" s="396">
        <v>1423</v>
      </c>
      <c r="R36" s="427"/>
    </row>
    <row r="37" spans="5:18" ht="12.75">
      <c r="E37" s="397"/>
      <c r="F37" s="397"/>
      <c r="G37" s="397"/>
      <c r="H37" s="397"/>
      <c r="I37" s="397"/>
      <c r="J37" s="397"/>
      <c r="K37" s="397"/>
      <c r="L37" s="397"/>
      <c r="M37" s="397"/>
      <c r="N37" s="397"/>
      <c r="O37" s="392"/>
      <c r="P37" s="392"/>
      <c r="Q37" s="397"/>
      <c r="R37" s="427"/>
    </row>
    <row r="38" spans="5:18" ht="12.75">
      <c r="E38" s="397"/>
      <c r="F38" s="397"/>
      <c r="G38" s="397"/>
      <c r="H38" s="397"/>
      <c r="I38" s="397"/>
      <c r="J38" s="397"/>
      <c r="K38" s="397"/>
      <c r="L38" s="397"/>
      <c r="M38" s="397"/>
      <c r="N38" s="397"/>
      <c r="O38" s="392"/>
      <c r="P38" s="392"/>
      <c r="Q38" s="397">
        <v>0</v>
      </c>
      <c r="R38" s="427"/>
    </row>
    <row r="39" spans="5:18" ht="12.75">
      <c r="E39" s="397"/>
      <c r="F39" s="397"/>
      <c r="G39" s="397"/>
      <c r="H39" s="397"/>
      <c r="I39" s="397"/>
      <c r="J39" s="397"/>
      <c r="K39" s="397"/>
      <c r="L39" s="397"/>
      <c r="M39" s="397"/>
      <c r="N39" s="397"/>
      <c r="O39" s="392"/>
      <c r="P39" s="392"/>
      <c r="Q39" s="397">
        <v>30</v>
      </c>
      <c r="R39" s="427"/>
    </row>
    <row r="40" spans="5:18" ht="12.75">
      <c r="E40" s="573"/>
      <c r="F40" s="573"/>
      <c r="G40" s="573"/>
      <c r="H40" s="573"/>
      <c r="I40" s="573"/>
      <c r="J40" s="573"/>
      <c r="K40" s="573"/>
      <c r="L40" s="573"/>
      <c r="M40" s="573"/>
      <c r="N40" s="573"/>
      <c r="O40" s="392"/>
      <c r="P40" s="392"/>
      <c r="Q40" s="397">
        <v>115</v>
      </c>
      <c r="R40" s="427"/>
    </row>
    <row r="41" spans="5:18">
      <c r="E41" s="574"/>
      <c r="F41" s="574"/>
      <c r="G41" s="574"/>
      <c r="H41" s="574"/>
      <c r="I41" s="574"/>
      <c r="J41" s="574"/>
      <c r="K41" s="574"/>
      <c r="L41" s="574"/>
      <c r="M41" s="574"/>
      <c r="N41" s="574"/>
      <c r="O41" s="393"/>
      <c r="P41" s="393"/>
      <c r="Q41" s="397">
        <v>39</v>
      </c>
      <c r="R41" s="427"/>
    </row>
    <row r="42" spans="5:18" ht="12.75">
      <c r="E42" s="574"/>
      <c r="F42" s="574"/>
      <c r="G42" s="574"/>
      <c r="H42" s="574"/>
      <c r="I42" s="574"/>
      <c r="J42" s="574"/>
      <c r="K42" s="574"/>
      <c r="L42" s="574"/>
      <c r="M42" s="574"/>
      <c r="N42" s="574"/>
      <c r="O42" s="392"/>
      <c r="P42" s="392"/>
      <c r="Q42" s="397">
        <v>0</v>
      </c>
      <c r="R42" s="427"/>
    </row>
    <row r="43" spans="5:18" ht="12.75">
      <c r="E43" s="439"/>
      <c r="F43" s="439"/>
      <c r="G43" s="439"/>
      <c r="H43" s="439"/>
      <c r="I43" s="439"/>
      <c r="J43" s="439"/>
      <c r="K43" s="439"/>
      <c r="L43" s="439"/>
      <c r="M43" s="439"/>
      <c r="N43" s="439"/>
      <c r="O43" s="392"/>
      <c r="P43" s="392"/>
      <c r="Q43" s="397">
        <v>0</v>
      </c>
      <c r="R43" s="427"/>
    </row>
    <row r="44" spans="5:18" ht="12.75">
      <c r="E44" s="170"/>
      <c r="F44" s="170"/>
      <c r="G44" s="170"/>
      <c r="H44" s="170"/>
      <c r="I44" s="170"/>
      <c r="J44" s="170"/>
      <c r="K44" s="170"/>
      <c r="L44" s="170"/>
      <c r="M44" s="170"/>
      <c r="N44" s="170"/>
      <c r="O44" s="392"/>
      <c r="P44" s="392"/>
      <c r="Q44" s="397">
        <v>0</v>
      </c>
      <c r="R44" s="427"/>
    </row>
    <row r="45" spans="5:18" ht="12.75">
      <c r="E45" s="572"/>
      <c r="F45" s="572"/>
      <c r="G45" s="572"/>
      <c r="H45" s="572"/>
      <c r="I45" s="572"/>
      <c r="J45" s="572"/>
      <c r="K45" s="572"/>
      <c r="L45" s="572"/>
      <c r="M45" s="572"/>
      <c r="N45" s="572"/>
      <c r="O45" s="392"/>
      <c r="P45" s="392"/>
      <c r="Q45" s="397">
        <v>0</v>
      </c>
      <c r="R45" s="427"/>
    </row>
    <row r="46" spans="5:18" ht="12.75">
      <c r="E46" s="170"/>
      <c r="F46" s="170"/>
      <c r="G46" s="170"/>
      <c r="H46" s="170"/>
      <c r="I46" s="170"/>
      <c r="J46" s="170"/>
      <c r="K46" s="170"/>
      <c r="L46" s="170"/>
      <c r="M46" s="170"/>
      <c r="N46" s="170"/>
      <c r="O46" s="392"/>
      <c r="P46" s="392"/>
      <c r="Q46" s="395">
        <v>1607</v>
      </c>
      <c r="R46" s="427"/>
    </row>
    <row r="47" spans="5:18">
      <c r="E47" s="427"/>
      <c r="F47" s="427"/>
      <c r="G47" s="427"/>
      <c r="H47" s="427"/>
      <c r="I47" s="427"/>
      <c r="J47" s="427"/>
      <c r="K47" s="427"/>
      <c r="L47" s="427"/>
      <c r="M47" s="427"/>
      <c r="N47" s="427"/>
      <c r="O47" s="427"/>
      <c r="P47" s="427"/>
      <c r="Q47" s="427"/>
      <c r="R47" s="427"/>
    </row>
    <row r="48" spans="5:18">
      <c r="E48" s="386"/>
      <c r="F48" s="386"/>
      <c r="G48" s="386"/>
      <c r="H48" s="386"/>
      <c r="I48" s="386"/>
      <c r="J48" s="386"/>
      <c r="K48" s="386"/>
      <c r="L48" s="386"/>
      <c r="M48" s="386"/>
      <c r="N48" s="386"/>
      <c r="O48" s="427"/>
      <c r="P48" s="427"/>
      <c r="Q48" s="427"/>
      <c r="R48" s="427"/>
    </row>
    <row r="49" spans="5:18">
      <c r="E49" s="386"/>
      <c r="F49" s="386"/>
      <c r="G49" s="386"/>
      <c r="H49" s="386"/>
      <c r="I49" s="386"/>
      <c r="J49" s="386"/>
      <c r="K49" s="386"/>
      <c r="L49" s="386"/>
      <c r="M49" s="386"/>
      <c r="N49" s="386"/>
      <c r="O49" s="427"/>
      <c r="P49" s="427"/>
      <c r="Q49" s="427"/>
      <c r="R49" s="427"/>
    </row>
    <row r="50" spans="5:18">
      <c r="E50" s="386"/>
      <c r="F50" s="386"/>
      <c r="G50" s="386"/>
      <c r="H50" s="386"/>
      <c r="I50" s="386"/>
      <c r="J50" s="386"/>
      <c r="K50" s="386"/>
      <c r="L50" s="386"/>
      <c r="M50" s="386"/>
      <c r="N50" s="386"/>
      <c r="O50" s="427"/>
      <c r="P50" s="427"/>
      <c r="Q50" s="427"/>
      <c r="R50" s="427"/>
    </row>
    <row r="51" spans="5:18">
      <c r="E51" s="386"/>
      <c r="F51" s="386"/>
      <c r="G51" s="386"/>
      <c r="H51" s="386"/>
      <c r="I51" s="386"/>
      <c r="J51" s="386"/>
      <c r="K51" s="386"/>
      <c r="L51" s="386"/>
      <c r="M51" s="386"/>
      <c r="N51" s="386"/>
      <c r="O51" s="427"/>
      <c r="P51" s="427"/>
      <c r="Q51" s="427"/>
      <c r="R51" s="427"/>
    </row>
    <row r="52" spans="5:18">
      <c r="E52" s="386"/>
      <c r="F52" s="386"/>
      <c r="G52" s="386"/>
      <c r="H52" s="386"/>
      <c r="I52" s="386"/>
      <c r="J52" s="386"/>
      <c r="K52" s="386"/>
      <c r="L52" s="386"/>
      <c r="M52" s="386"/>
      <c r="N52" s="386"/>
    </row>
    <row r="53" spans="5:18">
      <c r="E53" s="386"/>
      <c r="F53" s="386"/>
      <c r="G53" s="386"/>
      <c r="H53" s="386"/>
      <c r="I53" s="386"/>
      <c r="J53" s="386"/>
      <c r="K53" s="386"/>
      <c r="L53" s="386"/>
      <c r="M53" s="386"/>
      <c r="N53" s="386"/>
    </row>
    <row r="54" spans="5:18">
      <c r="E54" s="386"/>
      <c r="F54" s="386"/>
      <c r="G54" s="386"/>
      <c r="H54" s="386"/>
      <c r="I54" s="386"/>
      <c r="J54" s="386"/>
      <c r="K54" s="386"/>
      <c r="L54" s="386"/>
      <c r="M54" s="386"/>
      <c r="N54" s="386"/>
    </row>
    <row r="55" spans="5:18">
      <c r="E55" s="386"/>
      <c r="F55" s="386"/>
      <c r="G55" s="386"/>
      <c r="H55" s="386"/>
      <c r="I55" s="386"/>
      <c r="J55" s="386"/>
      <c r="K55" s="386"/>
      <c r="L55" s="386"/>
      <c r="M55" s="386"/>
      <c r="N55" s="386"/>
    </row>
    <row r="56" spans="5:18">
      <c r="E56" s="386"/>
      <c r="F56" s="386"/>
      <c r="G56" s="386"/>
      <c r="H56" s="386"/>
      <c r="I56" s="386"/>
      <c r="J56" s="386"/>
      <c r="K56" s="386"/>
      <c r="L56" s="386"/>
      <c r="M56" s="386"/>
      <c r="N56" s="386"/>
    </row>
    <row r="57" spans="5:18">
      <c r="E57" s="386"/>
      <c r="F57" s="386"/>
      <c r="G57" s="386"/>
      <c r="H57" s="386"/>
      <c r="I57" s="386"/>
      <c r="J57" s="386"/>
      <c r="K57" s="386"/>
      <c r="L57" s="386"/>
      <c r="M57" s="386"/>
      <c r="N57" s="386"/>
    </row>
    <row r="58" spans="5:18">
      <c r="E58" s="386"/>
      <c r="F58" s="386"/>
      <c r="G58" s="386"/>
      <c r="H58" s="386"/>
      <c r="I58" s="386"/>
      <c r="J58" s="386"/>
      <c r="K58" s="386"/>
      <c r="L58" s="386"/>
      <c r="M58" s="386"/>
      <c r="N58" s="386"/>
    </row>
    <row r="59" spans="5:18">
      <c r="E59" s="386"/>
      <c r="F59" s="386"/>
      <c r="G59" s="386"/>
      <c r="H59" s="386"/>
      <c r="I59" s="386"/>
      <c r="J59" s="386"/>
      <c r="K59" s="386"/>
      <c r="L59" s="386"/>
      <c r="M59" s="386"/>
      <c r="N59" s="386"/>
    </row>
    <row r="60" spans="5:18">
      <c r="E60" s="386"/>
      <c r="F60" s="386"/>
      <c r="G60" s="386"/>
      <c r="H60" s="386"/>
      <c r="I60" s="386"/>
      <c r="J60" s="386"/>
      <c r="K60" s="386"/>
      <c r="L60" s="386"/>
      <c r="M60" s="386"/>
      <c r="N60" s="386"/>
    </row>
    <row r="61" spans="5:18">
      <c r="E61" s="386"/>
      <c r="F61" s="386"/>
      <c r="G61" s="386"/>
      <c r="H61" s="386"/>
      <c r="I61" s="386"/>
      <c r="J61" s="386"/>
      <c r="K61" s="386"/>
      <c r="L61" s="386"/>
      <c r="M61" s="386"/>
      <c r="N61" s="386"/>
    </row>
    <row r="62" spans="5:18">
      <c r="E62" s="264"/>
      <c r="F62" s="264"/>
      <c r="G62" s="264"/>
      <c r="H62" s="264"/>
      <c r="I62" s="264"/>
      <c r="J62" s="264"/>
      <c r="K62" s="264"/>
      <c r="L62" s="264"/>
    </row>
    <row r="63" spans="5:18">
      <c r="E63" s="264"/>
      <c r="F63" s="264"/>
      <c r="G63" s="264"/>
      <c r="H63" s="264"/>
      <c r="I63" s="264"/>
      <c r="J63" s="264"/>
      <c r="K63" s="264"/>
      <c r="L63" s="264"/>
    </row>
    <row r="64" spans="5:18">
      <c r="E64" s="264"/>
      <c r="F64" s="264"/>
      <c r="G64" s="264"/>
      <c r="H64" s="264"/>
      <c r="I64" s="264"/>
      <c r="J64" s="264"/>
      <c r="K64" s="264"/>
      <c r="L64" s="264"/>
    </row>
    <row r="65" spans="5:12">
      <c r="E65" s="264"/>
      <c r="F65" s="264"/>
      <c r="G65" s="264"/>
      <c r="H65" s="264"/>
      <c r="I65" s="264"/>
      <c r="J65" s="264"/>
      <c r="K65" s="264"/>
      <c r="L65" s="264"/>
    </row>
  </sheetData>
  <mergeCells count="7">
    <mergeCell ref="B31:R31"/>
    <mergeCell ref="B30:S30"/>
    <mergeCell ref="A1:S1"/>
    <mergeCell ref="A2:S2"/>
    <mergeCell ref="A3:S3"/>
    <mergeCell ref="C17:D17"/>
    <mergeCell ref="B21:D21"/>
  </mergeCells>
  <pageMargins left="0.7" right="0.7" top="0.25" bottom="0.44" header="0.3" footer="0.3"/>
  <pageSetup scale="71" orientation="landscape" r:id="rId1"/>
  <headerFooter>
    <oddFooter>&amp;LActivision Blizzard, Inc.&amp;R&amp;P of &amp; 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103"/>
  <sheetViews>
    <sheetView showGridLines="0" zoomScaleNormal="100" zoomScaleSheetLayoutView="100" workbookViewId="0">
      <pane xSplit="4" ySplit="8" topLeftCell="E9" activePane="bottomRight" state="frozen"/>
      <selection activeCell="P71" sqref="P71"/>
      <selection pane="topRight" activeCell="P71" sqref="P71"/>
      <selection pane="bottomLeft" activeCell="P71" sqref="P71"/>
      <selection pane="bottomRight" activeCell="D41" sqref="D41"/>
    </sheetView>
  </sheetViews>
  <sheetFormatPr defaultColWidth="11.42578125" defaultRowHeight="12"/>
  <cols>
    <col min="1" max="1" width="2.7109375" style="102" customWidth="1"/>
    <col min="2" max="2" width="2" style="102" customWidth="1"/>
    <col min="3" max="3" width="2.7109375" style="102" customWidth="1"/>
    <col min="4" max="4" width="44.5703125" style="102" customWidth="1"/>
    <col min="5" max="16" width="9.7109375" style="152" customWidth="1"/>
    <col min="17" max="17" width="1.42578125" style="102" customWidth="1"/>
    <col min="18" max="16384" width="11.42578125" style="102"/>
  </cols>
  <sheetData>
    <row r="1" spans="1:17">
      <c r="B1" s="694" t="s">
        <v>45</v>
      </c>
      <c r="C1" s="694"/>
      <c r="D1" s="694"/>
      <c r="E1" s="694"/>
      <c r="F1" s="694"/>
      <c r="G1" s="694"/>
      <c r="H1" s="694"/>
      <c r="I1" s="694"/>
      <c r="J1" s="694"/>
      <c r="K1" s="694"/>
      <c r="L1" s="694"/>
      <c r="M1" s="694"/>
      <c r="N1" s="694"/>
      <c r="O1" s="694"/>
      <c r="P1" s="694"/>
      <c r="Q1" s="694"/>
    </row>
    <row r="2" spans="1:17" ht="12.75" customHeight="1">
      <c r="B2" s="694" t="s">
        <v>109</v>
      </c>
      <c r="C2" s="694"/>
      <c r="D2" s="694"/>
      <c r="E2" s="694"/>
      <c r="F2" s="694"/>
      <c r="G2" s="694"/>
      <c r="H2" s="694"/>
      <c r="I2" s="694"/>
      <c r="J2" s="694"/>
      <c r="K2" s="694"/>
      <c r="L2" s="694"/>
      <c r="M2" s="694"/>
      <c r="N2" s="694"/>
      <c r="O2" s="694"/>
      <c r="P2" s="694"/>
      <c r="Q2" s="694"/>
    </row>
    <row r="3" spans="1:17" s="103" customFormat="1" ht="12.75" customHeight="1">
      <c r="B3" s="694" t="s">
        <v>46</v>
      </c>
      <c r="C3" s="694"/>
      <c r="D3" s="694"/>
      <c r="E3" s="694"/>
      <c r="F3" s="694"/>
      <c r="G3" s="694"/>
      <c r="H3" s="694"/>
      <c r="I3" s="694"/>
      <c r="J3" s="694"/>
      <c r="K3" s="694"/>
      <c r="L3" s="694"/>
      <c r="M3" s="694"/>
      <c r="N3" s="694"/>
      <c r="O3" s="694"/>
      <c r="P3" s="694"/>
      <c r="Q3" s="694"/>
    </row>
    <row r="4" spans="1:17" s="103" customFormat="1" ht="12.75" customHeight="1">
      <c r="B4" s="104"/>
      <c r="C4" s="104"/>
      <c r="D4" s="104"/>
      <c r="E4" s="153"/>
      <c r="F4" s="153"/>
      <c r="G4" s="153"/>
      <c r="H4" s="153"/>
      <c r="I4" s="153"/>
      <c r="J4" s="153"/>
      <c r="K4" s="153"/>
      <c r="L4" s="153"/>
      <c r="M4" s="153"/>
      <c r="N4" s="153"/>
      <c r="O4" s="153"/>
      <c r="P4" s="153"/>
    </row>
    <row r="5" spans="1:17" s="103" customFormat="1" ht="12.75" customHeight="1">
      <c r="A5" s="289"/>
      <c r="B5" s="289"/>
      <c r="C5" s="289"/>
      <c r="D5" s="289"/>
      <c r="E5" s="153"/>
      <c r="F5" s="153"/>
      <c r="G5" s="153"/>
      <c r="H5" s="153"/>
      <c r="I5" s="153"/>
      <c r="J5" s="153"/>
      <c r="K5" s="153"/>
      <c r="L5" s="153"/>
      <c r="M5" s="153"/>
      <c r="N5" s="153"/>
      <c r="O5" s="153"/>
      <c r="P5" s="153"/>
    </row>
    <row r="6" spans="1:17" s="103" customFormat="1" ht="12.75" customHeight="1">
      <c r="A6" s="289"/>
      <c r="B6" s="289"/>
      <c r="C6" s="289"/>
      <c r="D6" s="289"/>
      <c r="E6" s="154" t="s">
        <v>3</v>
      </c>
      <c r="F6" s="154" t="s">
        <v>4</v>
      </c>
      <c r="G6" s="154" t="s">
        <v>5</v>
      </c>
      <c r="H6" s="154" t="s">
        <v>6</v>
      </c>
      <c r="I6" s="154" t="s">
        <v>3</v>
      </c>
      <c r="J6" s="154" t="s">
        <v>4</v>
      </c>
      <c r="K6" s="154" t="s">
        <v>5</v>
      </c>
      <c r="L6" s="154" t="s">
        <v>6</v>
      </c>
      <c r="M6" s="154" t="s">
        <v>3</v>
      </c>
      <c r="N6" s="154" t="s">
        <v>4</v>
      </c>
      <c r="O6" s="154" t="s">
        <v>5</v>
      </c>
      <c r="P6" s="154" t="s">
        <v>6</v>
      </c>
    </row>
    <row r="7" spans="1:17" s="103" customFormat="1" ht="12.75" customHeight="1" thickBot="1">
      <c r="A7" s="289"/>
      <c r="B7" s="289"/>
      <c r="C7" s="289"/>
      <c r="D7" s="289"/>
      <c r="E7" s="154" t="s">
        <v>126</v>
      </c>
      <c r="F7" s="154" t="s">
        <v>126</v>
      </c>
      <c r="G7" s="154" t="s">
        <v>126</v>
      </c>
      <c r="H7" s="154" t="s">
        <v>126</v>
      </c>
      <c r="I7" s="154" t="s">
        <v>136</v>
      </c>
      <c r="J7" s="154" t="s">
        <v>136</v>
      </c>
      <c r="K7" s="154" t="s">
        <v>136</v>
      </c>
      <c r="L7" s="154" t="s">
        <v>136</v>
      </c>
      <c r="M7" s="154" t="s">
        <v>149</v>
      </c>
      <c r="N7" s="154" t="s">
        <v>149</v>
      </c>
      <c r="O7" s="154" t="s">
        <v>149</v>
      </c>
      <c r="P7" s="154" t="s">
        <v>149</v>
      </c>
    </row>
    <row r="8" spans="1:17" s="103" customFormat="1" ht="12.75" customHeight="1">
      <c r="A8" s="289"/>
      <c r="B8" s="291" t="s">
        <v>47</v>
      </c>
      <c r="C8" s="112"/>
      <c r="D8" s="112"/>
      <c r="E8" s="155"/>
      <c r="F8" s="155"/>
      <c r="G8" s="155"/>
      <c r="H8" s="155"/>
      <c r="I8" s="155"/>
      <c r="J8" s="155"/>
      <c r="K8" s="155"/>
      <c r="L8" s="155"/>
      <c r="M8" s="155"/>
      <c r="N8" s="155"/>
      <c r="O8" s="155"/>
      <c r="P8" s="155"/>
    </row>
    <row r="9" spans="1:17" s="103" customFormat="1" ht="12.75" customHeight="1">
      <c r="A9" s="289"/>
      <c r="B9" s="289"/>
      <c r="C9" s="289" t="s">
        <v>208</v>
      </c>
      <c r="D9" s="289"/>
      <c r="E9" s="269">
        <v>237</v>
      </c>
      <c r="F9" s="269">
        <v>252</v>
      </c>
      <c r="G9" s="269">
        <v>704</v>
      </c>
      <c r="H9" s="269">
        <v>1492</v>
      </c>
      <c r="I9" s="269">
        <v>303</v>
      </c>
      <c r="J9" s="269">
        <v>313</v>
      </c>
      <c r="K9" s="269">
        <v>591</v>
      </c>
      <c r="L9" s="269">
        <v>1492</v>
      </c>
      <c r="M9" s="269">
        <v>360</v>
      </c>
      <c r="N9" s="269">
        <v>332</v>
      </c>
      <c r="O9" s="269">
        <v>377</v>
      </c>
      <c r="P9" s="269">
        <v>1151</v>
      </c>
    </row>
    <row r="10" spans="1:17" s="103" customFormat="1" ht="12.75" customHeight="1">
      <c r="A10" s="289"/>
      <c r="B10" s="289"/>
      <c r="C10" s="289" t="s">
        <v>209</v>
      </c>
      <c r="D10" s="289"/>
      <c r="E10" s="293">
        <v>462</v>
      </c>
      <c r="F10" s="293">
        <v>340</v>
      </c>
      <c r="G10" s="293">
        <v>388</v>
      </c>
      <c r="H10" s="293">
        <v>531</v>
      </c>
      <c r="I10" s="293">
        <v>352</v>
      </c>
      <c r="J10" s="293">
        <v>385</v>
      </c>
      <c r="K10" s="293">
        <v>369</v>
      </c>
      <c r="L10" s="293">
        <v>459</v>
      </c>
      <c r="M10" s="293">
        <v>294</v>
      </c>
      <c r="N10" s="293">
        <v>738</v>
      </c>
      <c r="O10" s="439">
        <v>727</v>
      </c>
      <c r="P10" s="439">
        <v>669</v>
      </c>
    </row>
    <row r="11" spans="1:17" s="103" customFormat="1" ht="12.75" customHeight="1">
      <c r="A11" s="289"/>
      <c r="B11" s="289"/>
      <c r="C11" s="289" t="s">
        <v>210</v>
      </c>
      <c r="D11" s="289"/>
      <c r="E11" s="290">
        <v>0</v>
      </c>
      <c r="F11" s="290">
        <v>0</v>
      </c>
      <c r="G11" s="290">
        <v>0</v>
      </c>
      <c r="H11" s="290">
        <v>0</v>
      </c>
      <c r="I11" s="290">
        <v>0</v>
      </c>
      <c r="J11" s="290">
        <v>0</v>
      </c>
      <c r="K11" s="290">
        <v>0</v>
      </c>
      <c r="L11" s="290">
        <v>0</v>
      </c>
      <c r="M11" s="290">
        <v>207</v>
      </c>
      <c r="N11" s="290">
        <v>484</v>
      </c>
      <c r="O11" s="290">
        <v>459</v>
      </c>
      <c r="P11" s="290">
        <v>436</v>
      </c>
    </row>
    <row r="12" spans="1:17" s="103" customFormat="1" ht="12.75" customHeight="1">
      <c r="A12" s="289"/>
      <c r="B12" s="289"/>
      <c r="C12" s="289" t="s">
        <v>171</v>
      </c>
      <c r="D12" s="289"/>
      <c r="E12" s="108">
        <f t="shared" ref="E12:M12" si="0">SUM(E9:E11)</f>
        <v>699</v>
      </c>
      <c r="F12" s="108">
        <f t="shared" si="0"/>
        <v>592</v>
      </c>
      <c r="G12" s="108">
        <f t="shared" si="0"/>
        <v>1092</v>
      </c>
      <c r="H12" s="108">
        <f t="shared" si="0"/>
        <v>2023</v>
      </c>
      <c r="I12" s="108">
        <f t="shared" si="0"/>
        <v>655</v>
      </c>
      <c r="J12" s="108">
        <f t="shared" si="0"/>
        <v>698</v>
      </c>
      <c r="K12" s="108">
        <f t="shared" si="0"/>
        <v>960</v>
      </c>
      <c r="L12" s="108">
        <f t="shared" si="0"/>
        <v>1951</v>
      </c>
      <c r="M12" s="108">
        <f t="shared" si="0"/>
        <v>861</v>
      </c>
      <c r="N12" s="108">
        <f t="shared" ref="N12:O12" si="1">SUM(N9:N11)</f>
        <v>1554</v>
      </c>
      <c r="O12" s="438">
        <f t="shared" si="1"/>
        <v>1563</v>
      </c>
      <c r="P12" s="438">
        <f t="shared" ref="P12" si="2">SUM(P9:P11)</f>
        <v>2256</v>
      </c>
    </row>
    <row r="13" spans="1:17" s="103" customFormat="1" ht="12.75" customHeight="1">
      <c r="A13" s="289"/>
      <c r="B13" s="289"/>
      <c r="C13" s="289"/>
      <c r="D13" s="128"/>
      <c r="E13" s="293"/>
      <c r="F13" s="293"/>
      <c r="G13" s="293"/>
      <c r="H13" s="293"/>
      <c r="I13" s="293"/>
      <c r="J13" s="293"/>
      <c r="K13" s="293"/>
      <c r="L13" s="293"/>
      <c r="M13" s="293"/>
      <c r="N13" s="293"/>
      <c r="O13" s="439"/>
      <c r="P13" s="439"/>
    </row>
    <row r="14" spans="1:17" s="103" customFormat="1" ht="12.75" customHeight="1">
      <c r="A14" s="289"/>
      <c r="B14" s="291" t="s">
        <v>48</v>
      </c>
      <c r="C14" s="289"/>
      <c r="D14" s="289"/>
      <c r="E14" s="293"/>
      <c r="F14" s="293"/>
      <c r="G14" s="293"/>
      <c r="H14" s="293"/>
      <c r="I14" s="293"/>
      <c r="J14" s="293"/>
      <c r="K14" s="293"/>
      <c r="L14" s="293"/>
      <c r="M14" s="293"/>
      <c r="N14" s="293"/>
      <c r="O14" s="439"/>
      <c r="P14" s="439"/>
    </row>
    <row r="15" spans="1:17" s="289" customFormat="1" ht="12.75" customHeight="1">
      <c r="B15" s="291"/>
      <c r="C15" s="289" t="s">
        <v>214</v>
      </c>
      <c r="E15" s="293">
        <v>73</v>
      </c>
      <c r="F15" s="293">
        <v>66</v>
      </c>
      <c r="G15" s="293">
        <v>78</v>
      </c>
      <c r="H15" s="293">
        <v>190</v>
      </c>
      <c r="I15" s="293">
        <v>48</v>
      </c>
      <c r="J15" s="293">
        <v>61</v>
      </c>
      <c r="K15" s="293">
        <v>80</v>
      </c>
      <c r="L15" s="293">
        <v>167</v>
      </c>
      <c r="M15" s="293">
        <v>47</v>
      </c>
      <c r="N15" s="293">
        <v>55</v>
      </c>
      <c r="O15" s="439">
        <v>67</v>
      </c>
      <c r="P15" s="439">
        <v>196</v>
      </c>
    </row>
    <row r="16" spans="1:17" s="103" customFormat="1" ht="24" customHeight="1">
      <c r="A16" s="289"/>
      <c r="B16" s="289"/>
      <c r="C16" s="696" t="s">
        <v>215</v>
      </c>
      <c r="D16" s="696"/>
      <c r="E16" s="293">
        <v>339</v>
      </c>
      <c r="F16" s="293">
        <v>312</v>
      </c>
      <c r="G16" s="293">
        <v>-417</v>
      </c>
      <c r="H16" s="293">
        <v>-638</v>
      </c>
      <c r="I16" s="293">
        <v>575</v>
      </c>
      <c r="J16" s="293">
        <v>285</v>
      </c>
      <c r="K16" s="293">
        <v>-50</v>
      </c>
      <c r="L16" s="293">
        <v>-765</v>
      </c>
      <c r="M16" s="293">
        <v>547</v>
      </c>
      <c r="N16" s="293">
        <v>-39</v>
      </c>
      <c r="O16" s="439">
        <v>-62</v>
      </c>
      <c r="P16" s="439">
        <v>-438</v>
      </c>
    </row>
    <row r="17" spans="1:17" s="103" customFormat="1" ht="12.75" customHeight="1" thickBot="1">
      <c r="A17" s="289"/>
      <c r="B17" s="289"/>
      <c r="C17" s="289" t="s">
        <v>49</v>
      </c>
      <c r="D17" s="289"/>
      <c r="E17" s="357">
        <f t="shared" ref="E17:M17" si="3">SUM(E12:E16)-E13</f>
        <v>1111</v>
      </c>
      <c r="F17" s="357">
        <f t="shared" si="3"/>
        <v>970</v>
      </c>
      <c r="G17" s="357">
        <f t="shared" si="3"/>
        <v>753</v>
      </c>
      <c r="H17" s="357">
        <f t="shared" si="3"/>
        <v>1575</v>
      </c>
      <c r="I17" s="357">
        <f t="shared" si="3"/>
        <v>1278</v>
      </c>
      <c r="J17" s="357">
        <f t="shared" si="3"/>
        <v>1044</v>
      </c>
      <c r="K17" s="357">
        <f t="shared" si="3"/>
        <v>990</v>
      </c>
      <c r="L17" s="357">
        <f t="shared" si="3"/>
        <v>1353</v>
      </c>
      <c r="M17" s="357">
        <f t="shared" si="3"/>
        <v>1455</v>
      </c>
      <c r="N17" s="357">
        <f t="shared" ref="N17:O17" si="4">SUM(N12:N16)-N13</f>
        <v>1570</v>
      </c>
      <c r="O17" s="357">
        <f t="shared" si="4"/>
        <v>1568</v>
      </c>
      <c r="P17" s="357">
        <f>SUM(P12:P16)-P13</f>
        <v>2014</v>
      </c>
    </row>
    <row r="18" spans="1:17" s="103" customFormat="1" ht="12.75" customHeight="1" thickTop="1">
      <c r="A18" s="289"/>
      <c r="B18" s="289"/>
      <c r="C18" s="289"/>
      <c r="D18" s="128"/>
      <c r="E18" s="293"/>
      <c r="F18" s="293"/>
      <c r="G18" s="293"/>
      <c r="H18" s="293"/>
      <c r="I18" s="293"/>
      <c r="J18" s="293"/>
      <c r="K18" s="293"/>
      <c r="L18" s="293"/>
      <c r="M18" s="293"/>
      <c r="N18" s="293"/>
      <c r="O18" s="439"/>
      <c r="P18" s="439"/>
    </row>
    <row r="19" spans="1:17" s="103" customFormat="1" ht="12.75" customHeight="1">
      <c r="A19" s="289"/>
      <c r="B19" s="291" t="s">
        <v>50</v>
      </c>
      <c r="C19" s="289"/>
      <c r="D19" s="289"/>
      <c r="E19" s="293"/>
      <c r="F19" s="293"/>
      <c r="G19" s="293"/>
      <c r="H19" s="293"/>
      <c r="I19" s="293"/>
      <c r="J19" s="293"/>
      <c r="K19" s="293"/>
      <c r="L19" s="293"/>
      <c r="M19" s="293"/>
      <c r="N19" s="293"/>
      <c r="O19" s="439"/>
      <c r="P19" s="439"/>
    </row>
    <row r="20" spans="1:17" s="103" customFormat="1" ht="12.75" customHeight="1">
      <c r="A20" s="289"/>
      <c r="B20" s="289"/>
      <c r="C20" s="289" t="s">
        <v>208</v>
      </c>
      <c r="D20" s="289"/>
      <c r="E20" s="293">
        <v>2</v>
      </c>
      <c r="F20" s="293">
        <v>-31</v>
      </c>
      <c r="G20" s="293">
        <v>95</v>
      </c>
      <c r="H20" s="293">
        <v>696</v>
      </c>
      <c r="I20" s="293">
        <v>66</v>
      </c>
      <c r="J20" s="293">
        <v>57</v>
      </c>
      <c r="K20" s="293">
        <v>122</v>
      </c>
      <c r="L20" s="293">
        <v>626</v>
      </c>
      <c r="M20" s="293">
        <v>99</v>
      </c>
      <c r="N20" s="293">
        <v>88</v>
      </c>
      <c r="O20" s="439">
        <v>123</v>
      </c>
      <c r="P20" s="439">
        <v>479</v>
      </c>
      <c r="Q20" s="202"/>
    </row>
    <row r="21" spans="1:17" s="103" customFormat="1" ht="12.75" customHeight="1">
      <c r="A21" s="289"/>
      <c r="B21" s="289"/>
      <c r="C21" s="289" t="s">
        <v>209</v>
      </c>
      <c r="D21" s="289"/>
      <c r="E21" s="293">
        <v>239</v>
      </c>
      <c r="F21" s="293">
        <v>145</v>
      </c>
      <c r="G21" s="293">
        <v>164</v>
      </c>
      <c r="H21" s="293">
        <v>208</v>
      </c>
      <c r="I21" s="293">
        <v>139</v>
      </c>
      <c r="J21" s="293">
        <v>117</v>
      </c>
      <c r="K21" s="293">
        <v>128</v>
      </c>
      <c r="L21" s="293">
        <v>177</v>
      </c>
      <c r="M21" s="293">
        <v>86</v>
      </c>
      <c r="N21" s="293">
        <v>333</v>
      </c>
      <c r="O21" s="439">
        <v>321</v>
      </c>
      <c r="P21" s="439">
        <v>273</v>
      </c>
      <c r="Q21" s="202"/>
    </row>
    <row r="22" spans="1:17" s="103" customFormat="1" ht="12.75" customHeight="1">
      <c r="A22" s="289"/>
      <c r="B22" s="289"/>
      <c r="C22" s="289" t="s">
        <v>210</v>
      </c>
      <c r="D22" s="289"/>
      <c r="E22" s="290">
        <v>0</v>
      </c>
      <c r="F22" s="290">
        <v>0</v>
      </c>
      <c r="G22" s="290">
        <v>0</v>
      </c>
      <c r="H22" s="290">
        <v>0</v>
      </c>
      <c r="I22" s="290">
        <v>0</v>
      </c>
      <c r="J22" s="290">
        <v>0</v>
      </c>
      <c r="K22" s="290">
        <v>0</v>
      </c>
      <c r="L22" s="290">
        <v>0</v>
      </c>
      <c r="M22" s="290">
        <v>67</v>
      </c>
      <c r="N22" s="290">
        <v>176</v>
      </c>
      <c r="O22" s="290">
        <v>138</v>
      </c>
      <c r="P22" s="290">
        <v>156</v>
      </c>
      <c r="Q22" s="202"/>
    </row>
    <row r="23" spans="1:17" s="103" customFormat="1" ht="12.75" customHeight="1">
      <c r="A23" s="289"/>
      <c r="B23" s="289"/>
      <c r="C23" s="289" t="s">
        <v>171</v>
      </c>
      <c r="D23" s="289"/>
      <c r="E23" s="108">
        <f t="shared" ref="E23:M23" si="5">SUM(E20:E22)</f>
        <v>241</v>
      </c>
      <c r="F23" s="108">
        <f t="shared" si="5"/>
        <v>114</v>
      </c>
      <c r="G23" s="108">
        <f t="shared" si="5"/>
        <v>259</v>
      </c>
      <c r="H23" s="108">
        <f t="shared" si="5"/>
        <v>904</v>
      </c>
      <c r="I23" s="108">
        <f t="shared" si="5"/>
        <v>205</v>
      </c>
      <c r="J23" s="108">
        <f t="shared" si="5"/>
        <v>174</v>
      </c>
      <c r="K23" s="108">
        <f t="shared" si="5"/>
        <v>250</v>
      </c>
      <c r="L23" s="108">
        <f t="shared" si="5"/>
        <v>803</v>
      </c>
      <c r="M23" s="108">
        <f t="shared" si="5"/>
        <v>252</v>
      </c>
      <c r="N23" s="108">
        <f t="shared" ref="N23:O23" si="6">SUM(N20:N22)</f>
        <v>597</v>
      </c>
      <c r="O23" s="438">
        <f t="shared" si="6"/>
        <v>582</v>
      </c>
      <c r="P23" s="438">
        <f t="shared" ref="P23" si="7">SUM(P20:P22)</f>
        <v>908</v>
      </c>
    </row>
    <row r="24" spans="1:17" s="103" customFormat="1" ht="12.75" customHeight="1">
      <c r="A24" s="289"/>
      <c r="B24" s="289"/>
      <c r="C24" s="289"/>
      <c r="D24" s="128"/>
      <c r="E24" s="158"/>
      <c r="F24" s="158"/>
      <c r="G24" s="158"/>
      <c r="H24" s="158"/>
      <c r="I24" s="158"/>
      <c r="J24" s="158"/>
      <c r="K24" s="158"/>
      <c r="L24" s="158"/>
      <c r="M24" s="158"/>
      <c r="N24" s="158"/>
      <c r="O24" s="158"/>
      <c r="P24" s="158"/>
    </row>
    <row r="25" spans="1:17" s="103" customFormat="1" ht="12.75" customHeight="1">
      <c r="A25" s="289"/>
      <c r="B25" s="291" t="s">
        <v>100</v>
      </c>
      <c r="C25" s="289"/>
      <c r="D25" s="289"/>
      <c r="E25" s="293"/>
      <c r="F25" s="293"/>
      <c r="G25" s="293"/>
      <c r="H25" s="293"/>
      <c r="I25" s="293"/>
      <c r="J25" s="293"/>
      <c r="K25" s="293"/>
      <c r="L25" s="293"/>
      <c r="M25" s="293"/>
      <c r="N25" s="293"/>
      <c r="O25" s="439"/>
      <c r="P25" s="439"/>
    </row>
    <row r="26" spans="1:17" s="289" customFormat="1" ht="12.75" customHeight="1">
      <c r="B26" s="291"/>
      <c r="C26" s="289" t="s">
        <v>216</v>
      </c>
      <c r="E26" s="293">
        <v>-1</v>
      </c>
      <c r="F26" s="293">
        <v>-1</v>
      </c>
      <c r="G26" s="293">
        <v>1</v>
      </c>
      <c r="H26" s="293">
        <v>10</v>
      </c>
      <c r="I26" s="293">
        <v>-1</v>
      </c>
      <c r="J26" s="293">
        <v>-1</v>
      </c>
      <c r="K26" s="293">
        <v>1</v>
      </c>
      <c r="L26" s="293">
        <v>35</v>
      </c>
      <c r="M26" s="293">
        <v>0</v>
      </c>
      <c r="N26" s="293">
        <v>-9</v>
      </c>
      <c r="O26" s="439">
        <v>-7</v>
      </c>
      <c r="P26" s="439">
        <v>11</v>
      </c>
    </row>
    <row r="27" spans="1:17" s="103" customFormat="1">
      <c r="A27" s="289"/>
      <c r="B27" s="291"/>
      <c r="C27" s="695" t="s">
        <v>249</v>
      </c>
      <c r="D27" s="695"/>
      <c r="E27" s="293">
        <v>219</v>
      </c>
      <c r="F27" s="293">
        <v>220</v>
      </c>
      <c r="G27" s="293">
        <v>-180</v>
      </c>
      <c r="H27" s="293">
        <v>-475</v>
      </c>
      <c r="I27" s="293">
        <v>362</v>
      </c>
      <c r="J27" s="293">
        <v>181</v>
      </c>
      <c r="K27" s="293">
        <v>-26</v>
      </c>
      <c r="L27" s="293">
        <v>-554</v>
      </c>
      <c r="M27" s="293">
        <v>369</v>
      </c>
      <c r="N27" s="293">
        <v>-108</v>
      </c>
      <c r="O27" s="439">
        <v>-33</v>
      </c>
      <c r="P27" s="439">
        <v>-238</v>
      </c>
    </row>
    <row r="28" spans="1:17" s="103" customFormat="1" ht="12.75" customHeight="1">
      <c r="A28" s="289"/>
      <c r="B28" s="291"/>
      <c r="C28" s="289" t="s">
        <v>51</v>
      </c>
      <c r="D28" s="289"/>
      <c r="E28" s="293">
        <v>-30</v>
      </c>
      <c r="F28" s="293">
        <v>-22</v>
      </c>
      <c r="G28" s="293">
        <v>-22</v>
      </c>
      <c r="H28" s="293">
        <v>-29</v>
      </c>
      <c r="I28" s="293">
        <v>-23</v>
      </c>
      <c r="J28" s="293">
        <v>-21</v>
      </c>
      <c r="K28" s="293">
        <v>-28</v>
      </c>
      <c r="L28" s="293">
        <v>-22</v>
      </c>
      <c r="M28" s="293">
        <v>-44</v>
      </c>
      <c r="N28" s="293">
        <v>-41</v>
      </c>
      <c r="O28" s="439">
        <v>-33</v>
      </c>
      <c r="P28" s="439">
        <v>-40</v>
      </c>
    </row>
    <row r="29" spans="1:17" s="103" customFormat="1" ht="25.5" customHeight="1">
      <c r="A29" s="289"/>
      <c r="B29" s="291"/>
      <c r="C29" s="695" t="s">
        <v>52</v>
      </c>
      <c r="D29" s="695"/>
      <c r="E29" s="293">
        <v>-2</v>
      </c>
      <c r="F29" s="293">
        <v>-1</v>
      </c>
      <c r="G29" s="293">
        <v>-2</v>
      </c>
      <c r="H29" s="293">
        <v>-8</v>
      </c>
      <c r="I29" s="293">
        <v>-1</v>
      </c>
      <c r="J29" s="293">
        <v>-1</v>
      </c>
      <c r="K29" s="293">
        <v>-1</v>
      </c>
      <c r="L29" s="293">
        <v>-7</v>
      </c>
      <c r="M29" s="293">
        <v>-82</v>
      </c>
      <c r="N29" s="293">
        <v>-203</v>
      </c>
      <c r="O29" s="439">
        <v>-211</v>
      </c>
      <c r="P29" s="439">
        <v>-212</v>
      </c>
    </row>
    <row r="30" spans="1:17" s="103" customFormat="1" ht="25.5" customHeight="1">
      <c r="A30" s="289"/>
      <c r="B30" s="291"/>
      <c r="C30" s="695" t="s">
        <v>217</v>
      </c>
      <c r="D30" s="695"/>
      <c r="E30" s="293">
        <v>0</v>
      </c>
      <c r="F30" s="293">
        <v>0</v>
      </c>
      <c r="G30" s="293">
        <v>-48</v>
      </c>
      <c r="H30" s="293">
        <v>36</v>
      </c>
      <c r="I30" s="293">
        <v>0</v>
      </c>
      <c r="J30" s="293">
        <v>0</v>
      </c>
      <c r="K30" s="293">
        <v>0</v>
      </c>
      <c r="L30" s="293">
        <v>-5</v>
      </c>
      <c r="M30" s="293">
        <v>-34</v>
      </c>
      <c r="N30" s="293">
        <v>-4</v>
      </c>
      <c r="O30" s="439">
        <v>-4</v>
      </c>
      <c r="P30" s="439">
        <v>-4</v>
      </c>
    </row>
    <row r="31" spans="1:17" s="103" customFormat="1" ht="12.75" customHeight="1" thickBot="1">
      <c r="A31" s="289"/>
      <c r="B31" s="289"/>
      <c r="C31" s="289" t="s">
        <v>103</v>
      </c>
      <c r="D31" s="289"/>
      <c r="E31" s="358">
        <f t="shared" ref="E31:O31" si="8">SUM(E23:E30)-E24</f>
        <v>427</v>
      </c>
      <c r="F31" s="358">
        <f t="shared" si="8"/>
        <v>310</v>
      </c>
      <c r="G31" s="358">
        <f t="shared" si="8"/>
        <v>8</v>
      </c>
      <c r="H31" s="358">
        <f t="shared" si="8"/>
        <v>438</v>
      </c>
      <c r="I31" s="358">
        <f t="shared" si="8"/>
        <v>542</v>
      </c>
      <c r="J31" s="358">
        <f t="shared" si="8"/>
        <v>332</v>
      </c>
      <c r="K31" s="358">
        <f t="shared" si="8"/>
        <v>196</v>
      </c>
      <c r="L31" s="358">
        <f t="shared" si="8"/>
        <v>250</v>
      </c>
      <c r="M31" s="358">
        <f t="shared" si="8"/>
        <v>461</v>
      </c>
      <c r="N31" s="358">
        <f t="shared" si="8"/>
        <v>232</v>
      </c>
      <c r="O31" s="358">
        <f t="shared" si="8"/>
        <v>294</v>
      </c>
      <c r="P31" s="358">
        <f t="shared" ref="P31" si="9">SUM(P23:P30)-P24</f>
        <v>425</v>
      </c>
    </row>
    <row r="32" spans="1:17" s="103" customFormat="1" ht="12.75" customHeight="1" thickTop="1">
      <c r="A32" s="289"/>
      <c r="B32" s="289"/>
      <c r="C32" s="289"/>
      <c r="D32" s="128"/>
      <c r="E32" s="160"/>
      <c r="F32" s="160"/>
      <c r="G32" s="160"/>
      <c r="H32" s="160"/>
      <c r="I32" s="160"/>
      <c r="J32" s="160"/>
      <c r="K32" s="160"/>
      <c r="L32" s="160"/>
      <c r="M32" s="160"/>
      <c r="N32" s="160"/>
      <c r="O32" s="160"/>
      <c r="P32" s="160"/>
    </row>
    <row r="33" spans="1:16" s="103" customFormat="1" ht="12.75" customHeight="1">
      <c r="A33" s="289"/>
      <c r="B33" s="289"/>
      <c r="C33" s="289"/>
      <c r="D33" s="128" t="s">
        <v>177</v>
      </c>
      <c r="E33" s="305">
        <f t="shared" ref="E33:M33" si="10">E23/E12</f>
        <v>0.34477825464949929</v>
      </c>
      <c r="F33" s="305">
        <f t="shared" si="10"/>
        <v>0.19256756756756757</v>
      </c>
      <c r="G33" s="305">
        <f t="shared" si="10"/>
        <v>0.23717948717948717</v>
      </c>
      <c r="H33" s="305">
        <f t="shared" si="10"/>
        <v>0.44686109738012852</v>
      </c>
      <c r="I33" s="305">
        <f t="shared" si="10"/>
        <v>0.31297709923664124</v>
      </c>
      <c r="J33" s="305">
        <f t="shared" si="10"/>
        <v>0.24928366762177651</v>
      </c>
      <c r="K33" s="305">
        <f t="shared" si="10"/>
        <v>0.26041666666666669</v>
      </c>
      <c r="L33" s="305">
        <f t="shared" si="10"/>
        <v>0.41158380317785753</v>
      </c>
      <c r="M33" s="305">
        <f t="shared" si="10"/>
        <v>0.29268292682926828</v>
      </c>
      <c r="N33" s="305">
        <f t="shared" ref="N33:O33" si="11">N23/N12</f>
        <v>0.38416988416988418</v>
      </c>
      <c r="O33" s="305">
        <f t="shared" si="11"/>
        <v>0.37236084452975049</v>
      </c>
      <c r="P33" s="305">
        <f t="shared" ref="P33" si="12">P23/P12</f>
        <v>0.4024822695035461</v>
      </c>
    </row>
    <row r="34" spans="1:16" s="103" customFormat="1" ht="12.75" customHeight="1">
      <c r="A34" s="289"/>
      <c r="B34" s="289"/>
      <c r="C34" s="289"/>
      <c r="D34" s="289"/>
      <c r="E34" s="289"/>
      <c r="F34" s="289"/>
      <c r="G34" s="289"/>
      <c r="H34" s="289"/>
      <c r="I34" s="289"/>
      <c r="J34" s="289"/>
      <c r="K34" s="289"/>
      <c r="L34" s="289"/>
      <c r="M34" s="289"/>
      <c r="N34" s="289"/>
      <c r="O34" s="436"/>
      <c r="P34" s="436"/>
    </row>
    <row r="35" spans="1:16" s="103" customFormat="1" ht="12.75" customHeight="1">
      <c r="A35" s="289"/>
      <c r="B35" s="289"/>
      <c r="C35" s="289"/>
      <c r="D35" s="128"/>
      <c r="E35" s="159"/>
      <c r="F35" s="159"/>
      <c r="G35" s="159"/>
      <c r="H35" s="159"/>
      <c r="I35" s="159"/>
      <c r="J35" s="159"/>
      <c r="K35" s="159"/>
      <c r="L35" s="159"/>
      <c r="M35" s="159"/>
      <c r="N35" s="159"/>
      <c r="O35" s="159"/>
      <c r="P35" s="159"/>
    </row>
    <row r="36" spans="1:16" s="103" customFormat="1">
      <c r="A36" s="289"/>
      <c r="B36" s="102"/>
      <c r="C36" s="102"/>
      <c r="D36" s="289"/>
      <c r="E36" s="289"/>
      <c r="F36" s="289"/>
      <c r="G36" s="289"/>
      <c r="H36" s="289"/>
      <c r="I36" s="289"/>
      <c r="J36" s="289"/>
      <c r="K36" s="289"/>
      <c r="L36" s="289"/>
      <c r="M36" s="289"/>
      <c r="N36" s="289"/>
      <c r="O36" s="436"/>
      <c r="P36" s="436"/>
    </row>
    <row r="37" spans="1:16" ht="12.75" customHeight="1">
      <c r="B37" s="110"/>
      <c r="C37" s="289"/>
      <c r="D37" s="243" t="s">
        <v>211</v>
      </c>
    </row>
    <row r="38" spans="1:16" ht="12.75" customHeight="1">
      <c r="B38" s="110"/>
      <c r="C38" s="289"/>
      <c r="D38" s="243" t="s">
        <v>212</v>
      </c>
    </row>
    <row r="39" spans="1:16" ht="12.75" customHeight="1">
      <c r="B39" s="110"/>
      <c r="C39" s="289"/>
      <c r="D39" s="272" t="s">
        <v>213</v>
      </c>
    </row>
    <row r="40" spans="1:16" ht="13.5">
      <c r="B40" s="110"/>
      <c r="C40" s="289"/>
      <c r="D40" s="243" t="s">
        <v>240</v>
      </c>
    </row>
    <row r="41" spans="1:16" s="435" customFormat="1">
      <c r="B41" s="110"/>
      <c r="C41" s="436"/>
      <c r="D41" s="243" t="s">
        <v>241</v>
      </c>
      <c r="E41" s="152"/>
      <c r="F41" s="152"/>
      <c r="G41" s="152"/>
      <c r="H41" s="152"/>
      <c r="I41" s="152"/>
      <c r="J41" s="152"/>
      <c r="K41" s="152"/>
      <c r="L41" s="152"/>
      <c r="M41" s="152"/>
      <c r="N41" s="152"/>
      <c r="O41" s="152"/>
      <c r="P41" s="152"/>
    </row>
    <row r="42" spans="1:16" ht="12.75" customHeight="1">
      <c r="B42" s="110"/>
      <c r="C42" s="289"/>
      <c r="D42" s="251" t="s">
        <v>274</v>
      </c>
    </row>
    <row r="43" spans="1:16" ht="13.5">
      <c r="D43" s="251" t="s">
        <v>308</v>
      </c>
    </row>
    <row r="44" spans="1:16" ht="12.75" customHeight="1">
      <c r="B44" s="110"/>
      <c r="C44" s="289"/>
      <c r="D44" s="289"/>
    </row>
    <row r="45" spans="1:16" ht="85.15" customHeight="1">
      <c r="D45" s="693" t="s">
        <v>309</v>
      </c>
      <c r="E45" s="693"/>
      <c r="F45" s="693"/>
      <c r="G45" s="693"/>
      <c r="H45" s="693"/>
      <c r="I45" s="693"/>
      <c r="J45" s="693"/>
      <c r="K45" s="693"/>
      <c r="L45" s="693"/>
      <c r="M45" s="693"/>
    </row>
    <row r="52" spans="5:14">
      <c r="E52" s="269"/>
      <c r="F52" s="269"/>
      <c r="G52" s="269"/>
      <c r="H52" s="269"/>
      <c r="I52" s="269"/>
      <c r="J52" s="269"/>
      <c r="K52" s="269"/>
      <c r="L52" s="269"/>
      <c r="M52" s="269"/>
      <c r="N52" s="269"/>
    </row>
    <row r="53" spans="5:14">
      <c r="E53" s="439"/>
      <c r="F53" s="439"/>
      <c r="G53" s="439"/>
      <c r="H53" s="439"/>
      <c r="I53" s="439"/>
      <c r="J53" s="439"/>
      <c r="K53" s="439"/>
      <c r="L53" s="439"/>
      <c r="M53" s="439"/>
      <c r="N53" s="439"/>
    </row>
    <row r="54" spans="5:14">
      <c r="E54" s="437"/>
      <c r="F54" s="437"/>
      <c r="G54" s="437"/>
      <c r="H54" s="437"/>
      <c r="I54" s="437"/>
      <c r="J54" s="437"/>
      <c r="K54" s="437"/>
      <c r="L54" s="437"/>
      <c r="M54" s="437"/>
      <c r="N54" s="437"/>
    </row>
    <row r="55" spans="5:14">
      <c r="E55" s="438"/>
      <c r="F55" s="438"/>
      <c r="G55" s="438"/>
      <c r="H55" s="438"/>
      <c r="I55" s="438"/>
      <c r="J55" s="438"/>
      <c r="K55" s="438"/>
      <c r="L55" s="438"/>
      <c r="M55" s="438"/>
      <c r="N55" s="438"/>
    </row>
    <row r="56" spans="5:14">
      <c r="E56" s="439"/>
      <c r="F56" s="439"/>
      <c r="G56" s="439"/>
      <c r="H56" s="439"/>
      <c r="I56" s="439"/>
      <c r="J56" s="439"/>
      <c r="K56" s="439"/>
      <c r="L56" s="439"/>
      <c r="M56" s="439"/>
      <c r="N56" s="439"/>
    </row>
    <row r="57" spans="5:14">
      <c r="E57" s="439"/>
      <c r="F57" s="439"/>
      <c r="G57" s="439"/>
      <c r="H57" s="439"/>
      <c r="I57" s="439"/>
      <c r="J57" s="439"/>
      <c r="K57" s="439"/>
      <c r="L57" s="439"/>
      <c r="M57" s="439"/>
      <c r="N57" s="439"/>
    </row>
    <row r="58" spans="5:14">
      <c r="E58" s="439"/>
      <c r="F58" s="439"/>
      <c r="G58" s="439"/>
      <c r="H58" s="439"/>
      <c r="I58" s="439"/>
      <c r="J58" s="439"/>
      <c r="K58" s="439"/>
      <c r="L58" s="439"/>
      <c r="M58" s="439"/>
      <c r="N58" s="439"/>
    </row>
    <row r="59" spans="5:14">
      <c r="E59" s="439"/>
      <c r="F59" s="439"/>
      <c r="G59" s="439"/>
      <c r="H59" s="439"/>
      <c r="I59" s="439"/>
      <c r="J59" s="439"/>
      <c r="K59" s="439"/>
      <c r="L59" s="439"/>
      <c r="M59" s="439"/>
      <c r="N59" s="439"/>
    </row>
    <row r="60" spans="5:14">
      <c r="E60" s="440"/>
      <c r="F60" s="440"/>
      <c r="G60" s="440"/>
      <c r="H60" s="440"/>
      <c r="I60" s="440"/>
      <c r="J60" s="440"/>
      <c r="K60" s="440"/>
      <c r="L60" s="440"/>
      <c r="M60" s="440"/>
      <c r="N60" s="440"/>
    </row>
    <row r="61" spans="5:14">
      <c r="E61" s="439"/>
      <c r="F61" s="439"/>
      <c r="G61" s="439"/>
      <c r="H61" s="439"/>
      <c r="I61" s="439"/>
      <c r="J61" s="439"/>
      <c r="K61" s="439"/>
      <c r="L61" s="439"/>
      <c r="M61" s="439"/>
      <c r="N61" s="439"/>
    </row>
    <row r="62" spans="5:14">
      <c r="E62" s="439"/>
      <c r="F62" s="439"/>
      <c r="G62" s="439"/>
      <c r="H62" s="439"/>
      <c r="I62" s="439"/>
      <c r="J62" s="439"/>
      <c r="K62" s="439"/>
      <c r="L62" s="439"/>
      <c r="M62" s="439"/>
      <c r="N62" s="439"/>
    </row>
    <row r="63" spans="5:14">
      <c r="E63" s="439"/>
      <c r="F63" s="439"/>
      <c r="G63" s="439"/>
      <c r="H63" s="439"/>
      <c r="I63" s="439"/>
      <c r="J63" s="439"/>
      <c r="K63" s="439"/>
      <c r="L63" s="439"/>
      <c r="M63" s="439"/>
      <c r="N63" s="439"/>
    </row>
    <row r="64" spans="5:14">
      <c r="E64" s="439"/>
      <c r="F64" s="439"/>
      <c r="G64" s="439"/>
      <c r="H64" s="439"/>
      <c r="I64" s="439"/>
      <c r="J64" s="439"/>
      <c r="K64" s="439"/>
      <c r="L64" s="439"/>
      <c r="M64" s="439"/>
      <c r="N64" s="439"/>
    </row>
    <row r="65" spans="5:14">
      <c r="E65" s="437"/>
      <c r="F65" s="437"/>
      <c r="G65" s="437"/>
      <c r="H65" s="437"/>
      <c r="I65" s="437"/>
      <c r="J65" s="437"/>
      <c r="K65" s="437"/>
      <c r="L65" s="437"/>
      <c r="M65" s="437"/>
      <c r="N65" s="437"/>
    </row>
    <row r="66" spans="5:14">
      <c r="E66" s="438"/>
      <c r="F66" s="438"/>
      <c r="G66" s="438"/>
      <c r="H66" s="438"/>
      <c r="I66" s="438"/>
      <c r="J66" s="438"/>
      <c r="K66" s="438"/>
      <c r="L66" s="438"/>
      <c r="M66" s="438"/>
      <c r="N66" s="438"/>
    </row>
    <row r="67" spans="5:14">
      <c r="E67" s="158"/>
      <c r="F67" s="158"/>
      <c r="G67" s="158"/>
      <c r="H67" s="158"/>
      <c r="I67" s="158"/>
      <c r="J67" s="158"/>
      <c r="K67" s="158"/>
      <c r="L67" s="158"/>
      <c r="M67" s="158"/>
      <c r="N67" s="158"/>
    </row>
    <row r="68" spans="5:14">
      <c r="E68" s="439"/>
      <c r="F68" s="439"/>
      <c r="G68" s="439"/>
      <c r="H68" s="439"/>
      <c r="I68" s="439"/>
      <c r="J68" s="439"/>
      <c r="K68" s="439"/>
      <c r="L68" s="439"/>
      <c r="M68" s="439"/>
      <c r="N68" s="439"/>
    </row>
    <row r="69" spans="5:14">
      <c r="E69" s="439"/>
      <c r="F69" s="439"/>
      <c r="G69" s="439"/>
      <c r="H69" s="439"/>
      <c r="I69" s="439"/>
      <c r="J69" s="439"/>
      <c r="K69" s="439"/>
      <c r="L69" s="439"/>
      <c r="M69" s="439"/>
      <c r="N69" s="439"/>
    </row>
    <row r="70" spans="5:14">
      <c r="E70" s="439"/>
      <c r="F70" s="439"/>
      <c r="G70" s="439"/>
      <c r="H70" s="439"/>
      <c r="I70" s="439"/>
      <c r="J70" s="439"/>
      <c r="K70" s="439"/>
      <c r="L70" s="439"/>
      <c r="M70" s="439"/>
      <c r="N70" s="439"/>
    </row>
    <row r="71" spans="5:14">
      <c r="E71" s="439"/>
      <c r="F71" s="439"/>
      <c r="G71" s="439"/>
      <c r="H71" s="439"/>
      <c r="I71" s="439"/>
      <c r="J71" s="439"/>
      <c r="K71" s="439"/>
      <c r="L71" s="439"/>
      <c r="M71" s="439"/>
      <c r="N71" s="439"/>
    </row>
    <row r="72" spans="5:14">
      <c r="E72" s="439"/>
      <c r="F72" s="439"/>
      <c r="G72" s="439"/>
      <c r="H72" s="439"/>
      <c r="I72" s="439"/>
      <c r="J72" s="439"/>
      <c r="K72" s="439"/>
      <c r="L72" s="439"/>
      <c r="M72" s="439"/>
      <c r="N72" s="439"/>
    </row>
    <row r="73" spans="5:14">
      <c r="E73" s="439"/>
      <c r="F73" s="439"/>
      <c r="G73" s="439"/>
      <c r="H73" s="439"/>
      <c r="I73" s="439"/>
      <c r="J73" s="439"/>
      <c r="K73" s="439"/>
      <c r="L73" s="439"/>
      <c r="M73" s="439"/>
      <c r="N73" s="439"/>
    </row>
    <row r="74" spans="5:14">
      <c r="E74" s="442"/>
      <c r="F74" s="442"/>
      <c r="G74" s="442"/>
      <c r="H74" s="442"/>
      <c r="I74" s="442"/>
      <c r="J74" s="442"/>
      <c r="K74" s="442"/>
      <c r="L74" s="442"/>
      <c r="M74" s="442"/>
      <c r="N74" s="442"/>
    </row>
    <row r="75" spans="5:14">
      <c r="E75" s="160"/>
      <c r="F75" s="160"/>
      <c r="G75" s="160"/>
      <c r="H75" s="160"/>
      <c r="I75" s="160"/>
      <c r="J75" s="160"/>
      <c r="K75" s="160"/>
      <c r="L75" s="160"/>
      <c r="M75" s="160"/>
      <c r="N75" s="160"/>
    </row>
    <row r="76" spans="5:14">
      <c r="E76" s="305"/>
      <c r="F76" s="305"/>
      <c r="G76" s="305"/>
      <c r="H76" s="305"/>
      <c r="I76" s="305"/>
      <c r="J76" s="305"/>
      <c r="K76" s="305"/>
      <c r="L76" s="305"/>
      <c r="M76" s="305"/>
      <c r="N76" s="305"/>
    </row>
    <row r="79" spans="5:14">
      <c r="E79" s="575"/>
      <c r="F79" s="575"/>
      <c r="G79" s="575"/>
      <c r="H79" s="575"/>
      <c r="I79" s="575"/>
      <c r="J79" s="575"/>
      <c r="K79" s="575"/>
      <c r="L79" s="575"/>
      <c r="M79" s="575"/>
      <c r="N79" s="575"/>
    </row>
    <row r="80" spans="5:14">
      <c r="E80" s="575"/>
      <c r="F80" s="575"/>
      <c r="G80" s="575"/>
      <c r="H80" s="575"/>
      <c r="I80" s="575"/>
      <c r="J80" s="575"/>
      <c r="K80" s="575"/>
      <c r="L80" s="575"/>
      <c r="M80" s="575"/>
      <c r="N80" s="575"/>
    </row>
    <row r="81" spans="5:14">
      <c r="E81" s="575"/>
      <c r="F81" s="575"/>
      <c r="G81" s="575"/>
      <c r="H81" s="575"/>
      <c r="I81" s="575"/>
      <c r="J81" s="575"/>
      <c r="K81" s="575"/>
      <c r="L81" s="575"/>
      <c r="M81" s="575"/>
      <c r="N81" s="575"/>
    </row>
    <row r="82" spans="5:14">
      <c r="E82" s="575"/>
      <c r="F82" s="575"/>
      <c r="G82" s="575"/>
      <c r="H82" s="575"/>
      <c r="I82" s="575"/>
      <c r="J82" s="575"/>
      <c r="K82" s="575"/>
      <c r="L82" s="575"/>
      <c r="M82" s="575"/>
      <c r="N82" s="575"/>
    </row>
    <row r="83" spans="5:14">
      <c r="E83" s="575"/>
      <c r="F83" s="575"/>
      <c r="G83" s="575"/>
      <c r="H83" s="575"/>
      <c r="I83" s="575"/>
      <c r="J83" s="575"/>
      <c r="K83" s="575"/>
      <c r="L83" s="575"/>
      <c r="M83" s="575"/>
      <c r="N83" s="575"/>
    </row>
    <row r="84" spans="5:14">
      <c r="E84" s="575"/>
      <c r="F84" s="575"/>
      <c r="G84" s="575"/>
      <c r="H84" s="575"/>
      <c r="I84" s="575"/>
      <c r="J84" s="575"/>
      <c r="K84" s="575"/>
      <c r="L84" s="575"/>
      <c r="M84" s="575"/>
      <c r="N84" s="575"/>
    </row>
    <row r="85" spans="5:14">
      <c r="E85" s="575"/>
      <c r="F85" s="575"/>
      <c r="G85" s="575"/>
      <c r="H85" s="575"/>
      <c r="I85" s="575"/>
      <c r="J85" s="575"/>
      <c r="K85" s="575"/>
      <c r="L85" s="575"/>
      <c r="M85" s="575"/>
      <c r="N85" s="575"/>
    </row>
    <row r="86" spans="5:14">
      <c r="E86" s="575"/>
      <c r="F86" s="575"/>
      <c r="G86" s="575"/>
      <c r="H86" s="575"/>
      <c r="I86" s="575"/>
      <c r="J86" s="575"/>
      <c r="K86" s="575"/>
      <c r="L86" s="575"/>
      <c r="M86" s="575"/>
      <c r="N86" s="575"/>
    </row>
    <row r="87" spans="5:14">
      <c r="E87" s="575"/>
      <c r="F87" s="575"/>
      <c r="G87" s="575"/>
      <c r="H87" s="575"/>
      <c r="I87" s="575"/>
      <c r="J87" s="575"/>
      <c r="K87" s="575"/>
      <c r="L87" s="575"/>
      <c r="M87" s="575"/>
      <c r="N87" s="575"/>
    </row>
    <row r="88" spans="5:14">
      <c r="E88" s="575"/>
      <c r="F88" s="575"/>
      <c r="G88" s="575"/>
      <c r="H88" s="575"/>
      <c r="I88" s="575"/>
      <c r="J88" s="575"/>
      <c r="K88" s="575"/>
      <c r="L88" s="575"/>
      <c r="M88" s="575"/>
      <c r="N88" s="575"/>
    </row>
    <row r="89" spans="5:14">
      <c r="E89" s="575"/>
      <c r="F89" s="575"/>
      <c r="G89" s="575"/>
      <c r="H89" s="575"/>
      <c r="I89" s="575"/>
      <c r="J89" s="575"/>
      <c r="K89" s="575"/>
      <c r="L89" s="575"/>
      <c r="M89" s="575"/>
      <c r="N89" s="575"/>
    </row>
    <row r="90" spans="5:14">
      <c r="E90" s="575"/>
      <c r="F90" s="575"/>
      <c r="G90" s="575"/>
      <c r="H90" s="575"/>
      <c r="I90" s="575"/>
      <c r="J90" s="575"/>
      <c r="K90" s="575"/>
      <c r="L90" s="575"/>
      <c r="M90" s="575"/>
      <c r="N90" s="575"/>
    </row>
    <row r="91" spans="5:14">
      <c r="E91" s="575"/>
      <c r="F91" s="575"/>
      <c r="G91" s="575"/>
      <c r="H91" s="575"/>
      <c r="I91" s="575"/>
      <c r="J91" s="575"/>
      <c r="K91" s="575"/>
      <c r="L91" s="575"/>
      <c r="M91" s="575"/>
      <c r="N91" s="575"/>
    </row>
    <row r="92" spans="5:14">
      <c r="E92" s="575"/>
      <c r="F92" s="575"/>
      <c r="G92" s="575"/>
      <c r="H92" s="575"/>
      <c r="I92" s="575"/>
      <c r="J92" s="575"/>
      <c r="K92" s="575"/>
      <c r="L92" s="575"/>
      <c r="M92" s="575"/>
      <c r="N92" s="575"/>
    </row>
    <row r="93" spans="5:14">
      <c r="E93" s="575"/>
      <c r="F93" s="575"/>
      <c r="G93" s="575"/>
      <c r="H93" s="575"/>
      <c r="I93" s="575"/>
      <c r="J93" s="575"/>
      <c r="K93" s="575"/>
      <c r="L93" s="575"/>
      <c r="M93" s="575"/>
      <c r="N93" s="575"/>
    </row>
    <row r="94" spans="5:14">
      <c r="E94" s="575"/>
      <c r="F94" s="575"/>
      <c r="G94" s="575"/>
      <c r="H94" s="575"/>
      <c r="I94" s="575"/>
      <c r="J94" s="575"/>
      <c r="K94" s="575"/>
      <c r="L94" s="575"/>
      <c r="M94" s="575"/>
      <c r="N94" s="575"/>
    </row>
    <row r="95" spans="5:14">
      <c r="E95" s="575"/>
      <c r="F95" s="575"/>
      <c r="G95" s="575"/>
      <c r="H95" s="575"/>
      <c r="I95" s="575"/>
      <c r="J95" s="575"/>
      <c r="K95" s="575"/>
      <c r="L95" s="575"/>
      <c r="M95" s="575"/>
      <c r="N95" s="575"/>
    </row>
    <row r="96" spans="5:14">
      <c r="E96" s="575"/>
      <c r="F96" s="575"/>
      <c r="G96" s="575"/>
      <c r="H96" s="575"/>
      <c r="I96" s="575"/>
      <c r="J96" s="575"/>
      <c r="K96" s="575"/>
      <c r="L96" s="575"/>
      <c r="M96" s="575"/>
      <c r="N96" s="575"/>
    </row>
    <row r="97" spans="5:14">
      <c r="E97" s="575"/>
      <c r="F97" s="575"/>
      <c r="G97" s="575"/>
      <c r="H97" s="575"/>
      <c r="I97" s="575"/>
      <c r="J97" s="575"/>
      <c r="K97" s="575"/>
      <c r="L97" s="575"/>
      <c r="M97" s="575"/>
      <c r="N97" s="575"/>
    </row>
    <row r="98" spans="5:14">
      <c r="E98" s="575"/>
      <c r="F98" s="575"/>
      <c r="G98" s="575"/>
      <c r="H98" s="575"/>
      <c r="I98" s="575"/>
      <c r="J98" s="575"/>
      <c r="K98" s="575"/>
      <c r="L98" s="575"/>
      <c r="M98" s="575"/>
      <c r="N98" s="575"/>
    </row>
    <row r="99" spans="5:14">
      <c r="E99" s="575"/>
      <c r="F99" s="575"/>
      <c r="G99" s="575"/>
      <c r="H99" s="575"/>
      <c r="I99" s="575"/>
      <c r="J99" s="575"/>
      <c r="K99" s="575"/>
      <c r="L99" s="575"/>
      <c r="M99" s="575"/>
      <c r="N99" s="575"/>
    </row>
    <row r="100" spans="5:14">
      <c r="E100" s="575"/>
      <c r="F100" s="575"/>
      <c r="G100" s="575"/>
      <c r="H100" s="575"/>
      <c r="I100" s="575"/>
      <c r="J100" s="575"/>
      <c r="K100" s="575"/>
      <c r="L100" s="575"/>
      <c r="M100" s="575"/>
      <c r="N100" s="575"/>
    </row>
    <row r="101" spans="5:14">
      <c r="E101" s="575"/>
      <c r="F101" s="575"/>
      <c r="G101" s="575"/>
      <c r="H101" s="575"/>
      <c r="I101" s="575"/>
      <c r="J101" s="575"/>
      <c r="K101" s="575"/>
      <c r="L101" s="575"/>
      <c r="M101" s="575"/>
      <c r="N101" s="575"/>
    </row>
    <row r="102" spans="5:14">
      <c r="E102" s="575"/>
      <c r="F102" s="575"/>
      <c r="G102" s="575"/>
      <c r="H102" s="575"/>
      <c r="I102" s="575"/>
      <c r="J102" s="575"/>
      <c r="K102" s="575"/>
      <c r="L102" s="575"/>
      <c r="M102" s="575"/>
      <c r="N102" s="575"/>
    </row>
    <row r="103" spans="5:14">
      <c r="E103" s="575"/>
      <c r="F103" s="575"/>
      <c r="G103" s="575"/>
      <c r="H103" s="575"/>
      <c r="I103" s="575"/>
      <c r="J103" s="575"/>
      <c r="K103" s="575"/>
      <c r="L103" s="575"/>
      <c r="M103" s="575"/>
      <c r="N103" s="575"/>
    </row>
  </sheetData>
  <mergeCells count="8">
    <mergeCell ref="D45:M45"/>
    <mergeCell ref="B1:Q1"/>
    <mergeCell ref="B2:Q2"/>
    <mergeCell ref="B3:Q3"/>
    <mergeCell ref="C27:D27"/>
    <mergeCell ref="C30:D30"/>
    <mergeCell ref="C29:D29"/>
    <mergeCell ref="C16:D16"/>
  </mergeCells>
  <pageMargins left="0.7" right="0.7" top="0.25" bottom="0.44" header="0.3" footer="0.3"/>
  <pageSetup scale="73" orientation="landscape" r:id="rId1"/>
  <headerFooter>
    <oddFooter>&amp;LActivision Blizzard, Inc.&amp;R&amp;P of &amp; 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6"/>
  <sheetViews>
    <sheetView showGridLines="0" zoomScaleNormal="100" zoomScaleSheetLayoutView="100" workbookViewId="0">
      <pane xSplit="4" ySplit="7" topLeftCell="E8" activePane="bottomRight" state="frozen"/>
      <selection activeCell="P71" sqref="P71"/>
      <selection pane="topRight" activeCell="P71" sqref="P71"/>
      <selection pane="bottomLeft" activeCell="P71" sqref="P71"/>
      <selection pane="bottomRight" activeCell="C29" sqref="C29:Q29"/>
    </sheetView>
  </sheetViews>
  <sheetFormatPr defaultColWidth="11.42578125" defaultRowHeight="12"/>
  <cols>
    <col min="1" max="1" width="2.7109375" style="102" customWidth="1"/>
    <col min="2" max="2" width="2" style="102" customWidth="1"/>
    <col min="3" max="3" width="2.7109375" style="102" customWidth="1"/>
    <col min="4" max="4" width="53" style="102" customWidth="1"/>
    <col min="5" max="14" width="9.7109375" style="102" customWidth="1"/>
    <col min="15" max="16" width="9.7109375" style="435" customWidth="1"/>
    <col min="17" max="17" width="1.42578125" style="102" customWidth="1"/>
    <col min="18" max="16384" width="11.42578125" style="102"/>
  </cols>
  <sheetData>
    <row r="1" spans="2:17" ht="18.75" customHeight="1">
      <c r="B1" s="694" t="s">
        <v>45</v>
      </c>
      <c r="C1" s="694"/>
      <c r="D1" s="694"/>
      <c r="E1" s="694"/>
      <c r="F1" s="694"/>
      <c r="G1" s="694"/>
      <c r="H1" s="694"/>
      <c r="I1" s="694"/>
      <c r="J1" s="694"/>
      <c r="K1" s="694"/>
      <c r="L1" s="694"/>
      <c r="M1" s="694"/>
      <c r="N1" s="694"/>
      <c r="O1" s="694"/>
      <c r="P1" s="694"/>
      <c r="Q1" s="694"/>
    </row>
    <row r="2" spans="2:17" ht="12.75" customHeight="1">
      <c r="B2" s="694" t="s">
        <v>110</v>
      </c>
      <c r="C2" s="694"/>
      <c r="D2" s="694"/>
      <c r="E2" s="694"/>
      <c r="F2" s="694"/>
      <c r="G2" s="694"/>
      <c r="H2" s="694"/>
      <c r="I2" s="694"/>
      <c r="J2" s="694"/>
      <c r="K2" s="694"/>
      <c r="L2" s="694"/>
      <c r="M2" s="694"/>
      <c r="N2" s="694"/>
      <c r="O2" s="694"/>
      <c r="P2" s="694"/>
      <c r="Q2" s="694"/>
    </row>
    <row r="3" spans="2:17" ht="12.75" customHeight="1">
      <c r="B3" s="694" t="s">
        <v>46</v>
      </c>
      <c r="C3" s="694"/>
      <c r="D3" s="694"/>
      <c r="E3" s="694"/>
      <c r="F3" s="694"/>
      <c r="G3" s="694"/>
      <c r="H3" s="694"/>
      <c r="I3" s="694"/>
      <c r="J3" s="694"/>
      <c r="K3" s="694"/>
      <c r="L3" s="694"/>
      <c r="M3" s="694"/>
      <c r="N3" s="694"/>
      <c r="O3" s="694"/>
      <c r="P3" s="694"/>
      <c r="Q3" s="694"/>
    </row>
    <row r="4" spans="2:17" ht="12.75" customHeight="1"/>
    <row r="5" spans="2:17" ht="12.75" customHeight="1">
      <c r="B5" s="103"/>
      <c r="C5" s="103"/>
      <c r="D5" s="103"/>
    </row>
    <row r="6" spans="2:17" s="103" customFormat="1" ht="12.75" customHeight="1">
      <c r="B6" s="289"/>
      <c r="C6" s="289"/>
      <c r="D6" s="289"/>
      <c r="E6" s="105" t="s">
        <v>3</v>
      </c>
      <c r="F6" s="105" t="s">
        <v>4</v>
      </c>
      <c r="G6" s="105" t="s">
        <v>5</v>
      </c>
      <c r="H6" s="105" t="s">
        <v>6</v>
      </c>
      <c r="I6" s="105" t="s">
        <v>3</v>
      </c>
      <c r="J6" s="105" t="s">
        <v>4</v>
      </c>
      <c r="K6" s="105" t="s">
        <v>5</v>
      </c>
      <c r="L6" s="105" t="s">
        <v>6</v>
      </c>
      <c r="M6" s="105" t="s">
        <v>3</v>
      </c>
      <c r="N6" s="105" t="s">
        <v>4</v>
      </c>
      <c r="O6" s="105" t="s">
        <v>5</v>
      </c>
      <c r="P6" s="105" t="s">
        <v>6</v>
      </c>
    </row>
    <row r="7" spans="2:17" s="103" customFormat="1" ht="12.75" customHeight="1" thickBot="1">
      <c r="B7" s="289"/>
      <c r="C7" s="289"/>
      <c r="D7" s="289"/>
      <c r="E7" s="105" t="s">
        <v>126</v>
      </c>
      <c r="F7" s="105" t="s">
        <v>126</v>
      </c>
      <c r="G7" s="105" t="s">
        <v>126</v>
      </c>
      <c r="H7" s="105" t="s">
        <v>126</v>
      </c>
      <c r="I7" s="105" t="s">
        <v>136</v>
      </c>
      <c r="J7" s="105" t="s">
        <v>136</v>
      </c>
      <c r="K7" s="105" t="s">
        <v>136</v>
      </c>
      <c r="L7" s="105" t="s">
        <v>136</v>
      </c>
      <c r="M7" s="105" t="s">
        <v>149</v>
      </c>
      <c r="N7" s="105" t="s">
        <v>149</v>
      </c>
      <c r="O7" s="105" t="s">
        <v>149</v>
      </c>
      <c r="P7" s="105" t="s">
        <v>149</v>
      </c>
    </row>
    <row r="8" spans="2:17" ht="12.75" customHeight="1">
      <c r="B8" s="291" t="s">
        <v>193</v>
      </c>
      <c r="C8" s="112"/>
      <c r="D8" s="112"/>
      <c r="E8" s="106"/>
      <c r="F8" s="106"/>
      <c r="G8" s="106"/>
      <c r="H8" s="106"/>
      <c r="I8" s="106"/>
      <c r="J8" s="106"/>
      <c r="K8" s="106"/>
      <c r="L8" s="106"/>
      <c r="M8" s="106"/>
      <c r="N8" s="106"/>
      <c r="O8" s="106"/>
      <c r="P8" s="106"/>
    </row>
    <row r="9" spans="2:17" ht="12.75" customHeight="1">
      <c r="B9" s="289"/>
      <c r="C9" s="289" t="s">
        <v>162</v>
      </c>
      <c r="D9" s="289"/>
      <c r="E9" s="270">
        <v>563</v>
      </c>
      <c r="F9" s="270">
        <v>471</v>
      </c>
      <c r="G9" s="270">
        <v>350</v>
      </c>
      <c r="H9" s="270">
        <v>806</v>
      </c>
      <c r="I9" s="270">
        <v>704</v>
      </c>
      <c r="J9" s="270">
        <v>551</v>
      </c>
      <c r="K9" s="270">
        <v>495</v>
      </c>
      <c r="L9" s="270">
        <v>659</v>
      </c>
      <c r="M9" s="270">
        <v>753</v>
      </c>
      <c r="N9" s="270">
        <v>860</v>
      </c>
      <c r="O9" s="270">
        <v>796</v>
      </c>
      <c r="P9" s="270">
        <v>1012</v>
      </c>
    </row>
    <row r="10" spans="2:17" ht="12.75" customHeight="1">
      <c r="B10" s="289"/>
      <c r="C10" s="289" t="s">
        <v>191</v>
      </c>
      <c r="D10" s="289"/>
      <c r="E10" s="59">
        <v>462</v>
      </c>
      <c r="F10" s="59">
        <v>395</v>
      </c>
      <c r="G10" s="59">
        <v>316</v>
      </c>
      <c r="H10" s="59">
        <v>653</v>
      </c>
      <c r="I10" s="59">
        <v>464</v>
      </c>
      <c r="J10" s="59">
        <v>388</v>
      </c>
      <c r="K10" s="59">
        <v>367</v>
      </c>
      <c r="L10" s="59">
        <v>522</v>
      </c>
      <c r="M10" s="59">
        <v>521</v>
      </c>
      <c r="N10" s="59">
        <v>507</v>
      </c>
      <c r="O10" s="59">
        <v>499</v>
      </c>
      <c r="P10" s="59">
        <v>693</v>
      </c>
    </row>
    <row r="11" spans="2:17" s="103" customFormat="1" ht="12.75" customHeight="1">
      <c r="B11" s="289"/>
      <c r="C11" s="289" t="s">
        <v>53</v>
      </c>
      <c r="D11" s="289"/>
      <c r="E11" s="109">
        <v>86</v>
      </c>
      <c r="F11" s="109">
        <v>104</v>
      </c>
      <c r="G11" s="109">
        <v>87</v>
      </c>
      <c r="H11" s="109">
        <v>116</v>
      </c>
      <c r="I11" s="109">
        <v>110</v>
      </c>
      <c r="J11" s="109">
        <v>105</v>
      </c>
      <c r="K11" s="109">
        <v>128</v>
      </c>
      <c r="L11" s="109">
        <v>172</v>
      </c>
      <c r="M11" s="109">
        <v>181</v>
      </c>
      <c r="N11" s="109">
        <v>203</v>
      </c>
      <c r="O11" s="109">
        <v>273</v>
      </c>
      <c r="P11" s="109">
        <v>309</v>
      </c>
    </row>
    <row r="12" spans="2:17" s="103" customFormat="1" ht="12.75" customHeight="1" thickBot="1">
      <c r="B12" s="289"/>
      <c r="C12" s="289" t="s">
        <v>194</v>
      </c>
      <c r="D12" s="289"/>
      <c r="E12" s="498">
        <f t="shared" ref="E12:F12" si="0">SUM(E9:E11)</f>
        <v>1111</v>
      </c>
      <c r="F12" s="498">
        <f t="shared" si="0"/>
        <v>970</v>
      </c>
      <c r="G12" s="498">
        <f t="shared" ref="G12:H12" si="1">SUM(G9:G11)</f>
        <v>753</v>
      </c>
      <c r="H12" s="498">
        <f t="shared" si="1"/>
        <v>1575</v>
      </c>
      <c r="I12" s="498">
        <f t="shared" ref="I12:J12" si="2">SUM(I9:I11)</f>
        <v>1278</v>
      </c>
      <c r="J12" s="498">
        <f t="shared" si="2"/>
        <v>1044</v>
      </c>
      <c r="K12" s="498">
        <f t="shared" ref="K12:P12" si="3">SUM(K9:K11)</f>
        <v>990</v>
      </c>
      <c r="L12" s="498">
        <f t="shared" si="3"/>
        <v>1353</v>
      </c>
      <c r="M12" s="498">
        <f t="shared" si="3"/>
        <v>1455</v>
      </c>
      <c r="N12" s="498">
        <f t="shared" si="3"/>
        <v>1570</v>
      </c>
      <c r="O12" s="498">
        <f t="shared" si="3"/>
        <v>1568</v>
      </c>
      <c r="P12" s="498">
        <f t="shared" si="3"/>
        <v>2014</v>
      </c>
    </row>
    <row r="13" spans="2:17" s="103" customFormat="1" ht="12.75" customHeight="1" thickTop="1">
      <c r="B13" s="289"/>
      <c r="C13" s="289"/>
      <c r="D13" s="289"/>
      <c r="E13" s="108"/>
      <c r="F13" s="108"/>
      <c r="G13" s="108"/>
      <c r="H13" s="108"/>
      <c r="I13" s="108"/>
      <c r="J13" s="108"/>
      <c r="K13" s="108"/>
      <c r="L13" s="108"/>
      <c r="M13" s="108"/>
      <c r="N13" s="108"/>
      <c r="O13" s="438"/>
      <c r="P13" s="438"/>
    </row>
    <row r="14" spans="2:17">
      <c r="B14" s="697" t="s">
        <v>218</v>
      </c>
      <c r="C14" s="697"/>
      <c r="D14" s="697"/>
      <c r="E14" s="111"/>
      <c r="F14" s="111"/>
      <c r="G14" s="111"/>
      <c r="H14" s="111"/>
      <c r="I14" s="111"/>
      <c r="J14" s="111"/>
      <c r="K14" s="111"/>
      <c r="L14" s="111"/>
      <c r="M14" s="111"/>
      <c r="N14" s="111"/>
      <c r="O14" s="111"/>
      <c r="P14" s="111"/>
    </row>
    <row r="15" spans="2:17" ht="12.75" customHeight="1">
      <c r="B15" s="289"/>
      <c r="C15" s="289" t="s">
        <v>162</v>
      </c>
      <c r="D15" s="289"/>
      <c r="E15" s="292">
        <v>-233</v>
      </c>
      <c r="F15" s="292">
        <v>-177</v>
      </c>
      <c r="G15" s="292">
        <v>274</v>
      </c>
      <c r="H15" s="292">
        <v>342</v>
      </c>
      <c r="I15" s="292">
        <v>-350</v>
      </c>
      <c r="J15" s="292">
        <v>-198</v>
      </c>
      <c r="K15" s="292">
        <v>45</v>
      </c>
      <c r="L15" s="292">
        <v>447</v>
      </c>
      <c r="M15" s="292">
        <v>-293</v>
      </c>
      <c r="N15" s="292">
        <v>-24</v>
      </c>
      <c r="O15" s="433">
        <v>14</v>
      </c>
      <c r="P15" s="433">
        <v>275</v>
      </c>
    </row>
    <row r="16" spans="2:17" ht="12.75" customHeight="1">
      <c r="B16" s="289"/>
      <c r="C16" s="289" t="s">
        <v>191</v>
      </c>
      <c r="D16" s="289"/>
      <c r="E16" s="292">
        <v>-125</v>
      </c>
      <c r="F16" s="292">
        <v>-113</v>
      </c>
      <c r="G16" s="292">
        <v>135</v>
      </c>
      <c r="H16" s="292">
        <v>254</v>
      </c>
      <c r="I16" s="292">
        <v>-196</v>
      </c>
      <c r="J16" s="292">
        <v>-113</v>
      </c>
      <c r="K16" s="292">
        <v>11</v>
      </c>
      <c r="L16" s="292">
        <v>277</v>
      </c>
      <c r="M16" s="292">
        <v>-194</v>
      </c>
      <c r="N16" s="292">
        <v>-17</v>
      </c>
      <c r="O16" s="433">
        <v>34</v>
      </c>
      <c r="P16" s="433">
        <v>163</v>
      </c>
    </row>
    <row r="17" spans="2:17" ht="12.75" customHeight="1">
      <c r="B17" s="289"/>
      <c r="C17" s="289" t="s">
        <v>53</v>
      </c>
      <c r="D17" s="289"/>
      <c r="E17" s="292">
        <v>19</v>
      </c>
      <c r="F17" s="292">
        <v>-22</v>
      </c>
      <c r="G17" s="292">
        <v>8</v>
      </c>
      <c r="H17" s="292">
        <v>42</v>
      </c>
      <c r="I17" s="292">
        <v>-29</v>
      </c>
      <c r="J17" s="292">
        <v>26</v>
      </c>
      <c r="K17" s="292">
        <v>-6</v>
      </c>
      <c r="L17" s="292">
        <v>41</v>
      </c>
      <c r="M17" s="292">
        <v>-60</v>
      </c>
      <c r="N17" s="292">
        <v>80</v>
      </c>
      <c r="O17" s="433">
        <v>14</v>
      </c>
      <c r="P17" s="433">
        <v>0</v>
      </c>
    </row>
    <row r="18" spans="2:17" ht="12.75" customHeight="1" thickBot="1">
      <c r="B18" s="289"/>
      <c r="C18" s="289" t="s">
        <v>54</v>
      </c>
      <c r="D18" s="289"/>
      <c r="E18" s="499">
        <f t="shared" ref="E18:F18" si="4">SUM(E15:E17)</f>
        <v>-339</v>
      </c>
      <c r="F18" s="499">
        <f t="shared" si="4"/>
        <v>-312</v>
      </c>
      <c r="G18" s="499">
        <f t="shared" ref="G18:H18" si="5">SUM(G15:G17)</f>
        <v>417</v>
      </c>
      <c r="H18" s="499">
        <f t="shared" si="5"/>
        <v>638</v>
      </c>
      <c r="I18" s="499">
        <f t="shared" ref="I18:J18" si="6">SUM(I15:I17)</f>
        <v>-575</v>
      </c>
      <c r="J18" s="499">
        <f t="shared" si="6"/>
        <v>-285</v>
      </c>
      <c r="K18" s="499">
        <f t="shared" ref="K18" si="7">SUM(K15:K17)</f>
        <v>50</v>
      </c>
      <c r="L18" s="499">
        <f>SUM(L15:L17)</f>
        <v>765</v>
      </c>
      <c r="M18" s="499">
        <f>SUM(M15:M17)</f>
        <v>-547</v>
      </c>
      <c r="N18" s="499">
        <f>SUM(N15:N17)</f>
        <v>39</v>
      </c>
      <c r="O18" s="499">
        <f>SUM(O15:O17)</f>
        <v>62</v>
      </c>
      <c r="P18" s="499">
        <f>SUM(P15:P17)</f>
        <v>438</v>
      </c>
    </row>
    <row r="19" spans="2:17" ht="6" customHeight="1" thickTop="1">
      <c r="B19" s="289"/>
      <c r="C19" s="289"/>
      <c r="D19" s="289"/>
      <c r="E19" s="107"/>
      <c r="F19" s="107"/>
      <c r="G19" s="107"/>
      <c r="H19" s="107"/>
      <c r="I19" s="107"/>
      <c r="J19" s="107"/>
      <c r="K19" s="107"/>
      <c r="L19" s="107"/>
      <c r="M19" s="107"/>
      <c r="N19" s="107"/>
      <c r="O19" s="437"/>
      <c r="P19" s="437"/>
    </row>
    <row r="20" spans="2:17" s="435" customFormat="1" ht="6" customHeight="1">
      <c r="B20" s="436"/>
      <c r="C20" s="436"/>
      <c r="D20" s="436"/>
      <c r="E20" s="437"/>
      <c r="F20" s="437"/>
      <c r="G20" s="437"/>
      <c r="H20" s="437"/>
      <c r="I20" s="437"/>
      <c r="J20" s="437"/>
      <c r="K20" s="437"/>
      <c r="L20" s="437"/>
      <c r="M20" s="437"/>
      <c r="N20" s="437"/>
      <c r="O20" s="437"/>
      <c r="P20" s="437"/>
    </row>
    <row r="21" spans="2:17" ht="12.75" customHeight="1">
      <c r="B21" s="632" t="s">
        <v>280</v>
      </c>
      <c r="C21" s="633"/>
      <c r="D21" s="633"/>
      <c r="E21" s="634"/>
      <c r="F21" s="634"/>
      <c r="G21" s="634"/>
      <c r="H21" s="634"/>
      <c r="I21" s="634"/>
      <c r="J21" s="634"/>
      <c r="K21" s="634"/>
      <c r="L21" s="634"/>
      <c r="M21" s="634"/>
      <c r="N21" s="634"/>
      <c r="O21" s="634"/>
      <c r="P21" s="634"/>
    </row>
    <row r="22" spans="2:17" ht="12.75" customHeight="1">
      <c r="B22" s="635"/>
      <c r="C22" s="635" t="s">
        <v>162</v>
      </c>
      <c r="D22" s="635"/>
      <c r="E22" s="638">
        <f t="shared" ref="E22:N22" si="8">E9+E15</f>
        <v>330</v>
      </c>
      <c r="F22" s="638">
        <f t="shared" si="8"/>
        <v>294</v>
      </c>
      <c r="G22" s="638">
        <f t="shared" si="8"/>
        <v>624</v>
      </c>
      <c r="H22" s="638">
        <f t="shared" si="8"/>
        <v>1148</v>
      </c>
      <c r="I22" s="638">
        <f t="shared" si="8"/>
        <v>354</v>
      </c>
      <c r="J22" s="638">
        <f t="shared" si="8"/>
        <v>353</v>
      </c>
      <c r="K22" s="638">
        <f t="shared" si="8"/>
        <v>540</v>
      </c>
      <c r="L22" s="638">
        <f t="shared" si="8"/>
        <v>1106</v>
      </c>
      <c r="M22" s="638">
        <f t="shared" si="8"/>
        <v>460</v>
      </c>
      <c r="N22" s="638">
        <f t="shared" si="8"/>
        <v>836</v>
      </c>
      <c r="O22" s="638"/>
      <c r="P22" s="638"/>
    </row>
    <row r="23" spans="2:17" ht="12.75" customHeight="1">
      <c r="B23" s="635"/>
      <c r="C23" s="635" t="s">
        <v>281</v>
      </c>
      <c r="D23" s="635"/>
      <c r="E23" s="638">
        <f t="shared" ref="E23:N23" si="9">E10+E16</f>
        <v>337</v>
      </c>
      <c r="F23" s="638">
        <f t="shared" si="9"/>
        <v>282</v>
      </c>
      <c r="G23" s="638">
        <f t="shared" si="9"/>
        <v>451</v>
      </c>
      <c r="H23" s="638">
        <f t="shared" si="9"/>
        <v>907</v>
      </c>
      <c r="I23" s="638">
        <f t="shared" si="9"/>
        <v>268</v>
      </c>
      <c r="J23" s="638">
        <f t="shared" si="9"/>
        <v>275</v>
      </c>
      <c r="K23" s="638">
        <f t="shared" si="9"/>
        <v>378</v>
      </c>
      <c r="L23" s="638">
        <f t="shared" si="9"/>
        <v>799</v>
      </c>
      <c r="M23" s="638">
        <f t="shared" si="9"/>
        <v>327</v>
      </c>
      <c r="N23" s="638">
        <f t="shared" si="9"/>
        <v>490</v>
      </c>
      <c r="O23" s="638"/>
      <c r="P23" s="638"/>
    </row>
    <row r="24" spans="2:17" ht="12.75" customHeight="1">
      <c r="B24" s="635"/>
      <c r="C24" s="635" t="s">
        <v>53</v>
      </c>
      <c r="D24" s="635"/>
      <c r="E24" s="636">
        <f t="shared" ref="E24:N24" si="10">E11+E17</f>
        <v>105</v>
      </c>
      <c r="F24" s="636">
        <f t="shared" si="10"/>
        <v>82</v>
      </c>
      <c r="G24" s="636">
        <f t="shared" si="10"/>
        <v>95</v>
      </c>
      <c r="H24" s="636">
        <f t="shared" si="10"/>
        <v>158</v>
      </c>
      <c r="I24" s="636">
        <f t="shared" si="10"/>
        <v>81</v>
      </c>
      <c r="J24" s="636">
        <f t="shared" si="10"/>
        <v>131</v>
      </c>
      <c r="K24" s="636">
        <f t="shared" si="10"/>
        <v>122</v>
      </c>
      <c r="L24" s="636">
        <f t="shared" si="10"/>
        <v>213</v>
      </c>
      <c r="M24" s="636">
        <f t="shared" si="10"/>
        <v>121</v>
      </c>
      <c r="N24" s="636">
        <f t="shared" si="10"/>
        <v>283</v>
      </c>
      <c r="O24" s="638"/>
      <c r="P24" s="638"/>
    </row>
    <row r="25" spans="2:17" ht="13.5">
      <c r="B25" s="635"/>
      <c r="C25" s="635" t="s">
        <v>282</v>
      </c>
      <c r="D25" s="635"/>
      <c r="E25" s="637">
        <f t="shared" ref="E25:J25" si="11">SUM(E22:E24)</f>
        <v>772</v>
      </c>
      <c r="F25" s="637">
        <f t="shared" si="11"/>
        <v>658</v>
      </c>
      <c r="G25" s="637">
        <f t="shared" si="11"/>
        <v>1170</v>
      </c>
      <c r="H25" s="637">
        <f t="shared" si="11"/>
        <v>2213</v>
      </c>
      <c r="I25" s="637">
        <f t="shared" si="11"/>
        <v>703</v>
      </c>
      <c r="J25" s="637">
        <f t="shared" si="11"/>
        <v>759</v>
      </c>
      <c r="K25" s="637">
        <f>SUM(K22:K24)</f>
        <v>1040</v>
      </c>
      <c r="L25" s="637">
        <f>SUM(L22:L24)</f>
        <v>2118</v>
      </c>
      <c r="M25" s="637">
        <f>SUM(M22:M24)</f>
        <v>908</v>
      </c>
      <c r="N25" s="637">
        <f>SUM(N22:N24)</f>
        <v>1609</v>
      </c>
      <c r="O25" s="638"/>
      <c r="P25" s="638"/>
    </row>
    <row r="26" spans="2:17" ht="12.75" customHeight="1">
      <c r="B26" s="289"/>
      <c r="C26" s="289"/>
      <c r="D26" s="289"/>
      <c r="E26" s="107"/>
      <c r="F26" s="107"/>
      <c r="G26" s="107"/>
      <c r="H26" s="107"/>
      <c r="I26" s="107"/>
      <c r="J26" s="107"/>
      <c r="K26" s="107"/>
      <c r="L26" s="107"/>
      <c r="M26" s="107"/>
      <c r="N26" s="107"/>
      <c r="O26" s="437"/>
      <c r="P26" s="437"/>
    </row>
    <row r="27" spans="2:17" ht="13.5">
      <c r="B27" s="289"/>
      <c r="C27" s="436" t="s">
        <v>192</v>
      </c>
      <c r="D27" s="436"/>
    </row>
    <row r="28" spans="2:17" ht="13.5" customHeight="1">
      <c r="B28" s="289"/>
      <c r="C28" s="436" t="s">
        <v>263</v>
      </c>
      <c r="D28" s="226"/>
      <c r="E28" s="227"/>
      <c r="F28" s="238"/>
      <c r="G28" s="238"/>
      <c r="H28" s="238"/>
      <c r="I28" s="238"/>
      <c r="J28" s="238"/>
      <c r="K28" s="238"/>
      <c r="L28" s="238"/>
      <c r="M28" s="238"/>
      <c r="N28" s="238"/>
      <c r="O28" s="238"/>
      <c r="P28" s="238"/>
    </row>
    <row r="29" spans="2:17" ht="53.25" customHeight="1">
      <c r="B29" s="291"/>
      <c r="C29" s="698" t="s">
        <v>276</v>
      </c>
      <c r="D29" s="698"/>
      <c r="E29" s="698"/>
      <c r="F29" s="698"/>
      <c r="G29" s="698"/>
      <c r="H29" s="698"/>
      <c r="I29" s="698"/>
      <c r="J29" s="698"/>
      <c r="K29" s="698"/>
      <c r="L29" s="698"/>
      <c r="M29" s="698"/>
      <c r="N29" s="698"/>
      <c r="O29" s="698"/>
      <c r="P29" s="698"/>
      <c r="Q29" s="698"/>
    </row>
    <row r="30" spans="2:17">
      <c r="B30" s="291"/>
      <c r="C30" s="436"/>
      <c r="D30" s="289"/>
    </row>
    <row r="31" spans="2:17">
      <c r="B31" s="291"/>
      <c r="C31" s="289"/>
      <c r="D31" s="289"/>
      <c r="E31" s="280"/>
      <c r="F31" s="280"/>
      <c r="G31" s="280"/>
      <c r="H31" s="280"/>
      <c r="I31" s="280"/>
      <c r="J31" s="280"/>
      <c r="K31" s="280"/>
      <c r="L31" s="280"/>
      <c r="M31" s="280"/>
    </row>
    <row r="32" spans="2:17">
      <c r="B32" s="291"/>
      <c r="C32" s="289"/>
      <c r="D32" s="289"/>
      <c r="E32" s="280"/>
      <c r="F32" s="280"/>
      <c r="G32" s="280"/>
      <c r="H32" s="280"/>
      <c r="I32" s="280"/>
      <c r="J32" s="280"/>
      <c r="K32" s="280"/>
      <c r="L32" s="280"/>
      <c r="M32" s="280"/>
      <c r="N32" s="280"/>
    </row>
    <row r="33" spans="2:14" ht="12.75">
      <c r="B33" s="289"/>
      <c r="C33" s="18"/>
      <c r="D33" s="161"/>
      <c r="E33" s="438"/>
      <c r="F33" s="438"/>
      <c r="G33" s="438"/>
      <c r="H33" s="438"/>
      <c r="I33" s="438"/>
      <c r="J33" s="438"/>
      <c r="K33" s="438"/>
      <c r="L33" s="438"/>
      <c r="M33" s="438"/>
      <c r="N33" s="438"/>
    </row>
    <row r="34" spans="2:14">
      <c r="B34" s="103"/>
      <c r="C34" s="103"/>
      <c r="D34" s="103"/>
      <c r="E34" s="438"/>
      <c r="F34" s="438"/>
      <c r="G34" s="438"/>
      <c r="H34" s="438"/>
      <c r="I34" s="438"/>
      <c r="J34" s="438"/>
      <c r="K34" s="438"/>
      <c r="L34" s="438"/>
      <c r="M34" s="438"/>
      <c r="N34" s="438"/>
    </row>
    <row r="35" spans="2:14">
      <c r="E35" s="434"/>
      <c r="F35" s="434"/>
      <c r="G35" s="434"/>
      <c r="H35" s="434"/>
      <c r="I35" s="434"/>
      <c r="J35" s="434"/>
      <c r="K35" s="434"/>
      <c r="L35" s="434"/>
      <c r="M35" s="434"/>
      <c r="N35" s="434"/>
    </row>
    <row r="36" spans="2:14">
      <c r="E36" s="438"/>
      <c r="F36" s="438"/>
      <c r="G36" s="438"/>
      <c r="H36" s="438"/>
      <c r="I36" s="438"/>
      <c r="J36" s="438"/>
      <c r="K36" s="438"/>
      <c r="L36" s="438"/>
      <c r="M36" s="438"/>
      <c r="N36" s="438"/>
    </row>
    <row r="37" spans="2:14">
      <c r="E37" s="437"/>
      <c r="F37" s="437"/>
      <c r="G37" s="437"/>
      <c r="H37" s="437"/>
      <c r="I37" s="437"/>
      <c r="J37" s="437"/>
      <c r="K37" s="437"/>
      <c r="L37" s="437"/>
      <c r="M37" s="437"/>
      <c r="N37" s="437"/>
    </row>
    <row r="38" spans="2:14">
      <c r="E38" s="433"/>
      <c r="F38" s="433"/>
      <c r="G38" s="433"/>
      <c r="H38" s="433"/>
      <c r="I38" s="433"/>
      <c r="J38" s="433"/>
      <c r="K38" s="433"/>
      <c r="L38" s="433"/>
      <c r="M38" s="433"/>
      <c r="N38" s="433"/>
    </row>
    <row r="39" spans="2:14">
      <c r="E39" s="433"/>
      <c r="F39" s="433"/>
      <c r="G39" s="433"/>
      <c r="H39" s="433"/>
      <c r="I39" s="433"/>
      <c r="J39" s="433"/>
      <c r="K39" s="433"/>
      <c r="L39" s="433"/>
      <c r="M39" s="433"/>
      <c r="N39" s="433"/>
    </row>
    <row r="40" spans="2:14">
      <c r="E40" s="433"/>
      <c r="F40" s="433"/>
      <c r="G40" s="433"/>
      <c r="H40" s="433"/>
      <c r="I40" s="433"/>
      <c r="J40" s="433"/>
      <c r="K40" s="433"/>
      <c r="L40" s="433"/>
      <c r="M40" s="433"/>
      <c r="N40" s="433"/>
    </row>
    <row r="41" spans="2:14">
      <c r="E41" s="437"/>
      <c r="F41" s="437"/>
      <c r="G41" s="437"/>
      <c r="H41" s="437"/>
      <c r="I41" s="437"/>
      <c r="J41" s="437"/>
      <c r="K41" s="437"/>
      <c r="L41" s="437"/>
      <c r="M41" s="437"/>
      <c r="N41" s="437"/>
    </row>
    <row r="42" spans="2:14">
      <c r="E42" s="391"/>
      <c r="F42" s="391"/>
      <c r="G42" s="391"/>
      <c r="H42" s="391"/>
      <c r="I42" s="391"/>
      <c r="J42" s="391"/>
      <c r="K42" s="391"/>
      <c r="L42" s="391"/>
      <c r="M42" s="391"/>
      <c r="N42" s="391"/>
    </row>
    <row r="43" spans="2:14">
      <c r="E43" s="391"/>
      <c r="F43" s="391"/>
      <c r="G43" s="391"/>
      <c r="H43" s="391"/>
      <c r="I43" s="391"/>
      <c r="J43" s="391"/>
      <c r="K43" s="391"/>
      <c r="L43" s="391"/>
      <c r="M43" s="391"/>
      <c r="N43" s="391"/>
    </row>
    <row r="44" spans="2:14">
      <c r="E44" s="391"/>
      <c r="F44" s="391"/>
      <c r="G44" s="391"/>
      <c r="H44" s="391"/>
      <c r="I44" s="391"/>
      <c r="J44" s="391"/>
      <c r="K44" s="391"/>
      <c r="L44" s="391"/>
      <c r="M44" s="391"/>
      <c r="N44" s="391"/>
    </row>
    <row r="45" spans="2:14">
      <c r="E45" s="391"/>
      <c r="F45" s="391"/>
      <c r="G45" s="391"/>
      <c r="H45" s="391"/>
      <c r="I45" s="391"/>
      <c r="J45" s="391"/>
      <c r="K45" s="391"/>
      <c r="L45" s="391"/>
      <c r="M45" s="391"/>
      <c r="N45" s="391"/>
    </row>
    <row r="46" spans="2:14">
      <c r="E46" s="391"/>
      <c r="F46" s="391"/>
      <c r="G46" s="391"/>
      <c r="H46" s="391"/>
      <c r="I46" s="391"/>
      <c r="J46" s="391"/>
      <c r="K46" s="391"/>
      <c r="L46" s="391"/>
      <c r="M46" s="391"/>
      <c r="N46" s="391"/>
    </row>
    <row r="47" spans="2:14">
      <c r="E47" s="391"/>
      <c r="F47" s="391"/>
      <c r="G47" s="391"/>
      <c r="H47" s="391"/>
      <c r="I47" s="391"/>
      <c r="J47" s="391"/>
      <c r="K47" s="391"/>
      <c r="L47" s="391"/>
      <c r="M47" s="391"/>
      <c r="N47" s="391"/>
    </row>
    <row r="48" spans="2:14">
      <c r="E48" s="391"/>
      <c r="F48" s="391"/>
      <c r="G48" s="391"/>
      <c r="H48" s="391"/>
      <c r="I48" s="391"/>
      <c r="J48" s="391"/>
      <c r="K48" s="391"/>
      <c r="L48" s="391"/>
      <c r="M48" s="391"/>
      <c r="N48" s="391"/>
    </row>
    <row r="49" spans="5:14">
      <c r="E49" s="391"/>
      <c r="F49" s="391"/>
      <c r="G49" s="391"/>
      <c r="H49" s="391"/>
      <c r="I49" s="391"/>
      <c r="J49" s="391"/>
      <c r="K49" s="391"/>
      <c r="L49" s="391"/>
      <c r="M49" s="391"/>
      <c r="N49" s="391"/>
    </row>
    <row r="50" spans="5:14">
      <c r="E50" s="391"/>
      <c r="F50" s="391"/>
      <c r="G50" s="391"/>
      <c r="H50" s="391"/>
      <c r="I50" s="391"/>
      <c r="J50" s="391"/>
      <c r="K50" s="391"/>
      <c r="L50" s="391"/>
      <c r="M50" s="391"/>
      <c r="N50" s="391"/>
    </row>
    <row r="51" spans="5:14">
      <c r="E51" s="391"/>
      <c r="F51" s="391"/>
      <c r="G51" s="391"/>
      <c r="H51" s="391"/>
      <c r="I51" s="391"/>
      <c r="J51" s="391"/>
      <c r="K51" s="391"/>
      <c r="L51" s="391"/>
      <c r="M51" s="391"/>
      <c r="N51" s="391"/>
    </row>
    <row r="52" spans="5:14">
      <c r="E52" s="391"/>
      <c r="F52" s="391"/>
      <c r="G52" s="391"/>
      <c r="H52" s="391"/>
      <c r="I52" s="391"/>
      <c r="J52" s="391"/>
      <c r="K52" s="391"/>
      <c r="L52" s="391"/>
      <c r="M52" s="391"/>
      <c r="N52" s="391"/>
    </row>
    <row r="53" spans="5:14">
      <c r="E53" s="391"/>
      <c r="F53" s="391"/>
      <c r="G53" s="391"/>
      <c r="H53" s="391"/>
      <c r="I53" s="391"/>
      <c r="J53" s="391"/>
      <c r="K53" s="391"/>
      <c r="L53" s="391"/>
      <c r="M53" s="391"/>
      <c r="N53" s="391"/>
    </row>
    <row r="54" spans="5:14">
      <c r="E54" s="391"/>
      <c r="F54" s="391"/>
      <c r="G54" s="391"/>
      <c r="H54" s="391"/>
      <c r="I54" s="391"/>
      <c r="J54" s="391"/>
      <c r="K54" s="391"/>
      <c r="L54" s="391"/>
      <c r="M54" s="391"/>
      <c r="N54" s="391"/>
    </row>
    <row r="55" spans="5:14">
      <c r="E55" s="391"/>
      <c r="F55" s="391"/>
      <c r="G55" s="391"/>
      <c r="H55" s="391"/>
      <c r="I55" s="391"/>
      <c r="J55" s="391"/>
      <c r="K55" s="391"/>
      <c r="L55" s="391"/>
      <c r="M55" s="391"/>
      <c r="N55" s="391"/>
    </row>
    <row r="56" spans="5:14">
      <c r="E56" s="391"/>
      <c r="F56" s="391"/>
      <c r="G56" s="391"/>
      <c r="H56" s="391"/>
      <c r="I56" s="391"/>
      <c r="J56" s="391"/>
      <c r="K56" s="391"/>
      <c r="L56" s="391"/>
      <c r="M56" s="391"/>
      <c r="N56" s="391"/>
    </row>
    <row r="57" spans="5:14">
      <c r="E57" s="391"/>
      <c r="F57" s="391"/>
      <c r="G57" s="391"/>
      <c r="H57" s="391"/>
      <c r="I57" s="391"/>
      <c r="J57" s="391"/>
      <c r="K57" s="391"/>
      <c r="L57" s="391"/>
      <c r="M57" s="391"/>
      <c r="N57" s="391"/>
    </row>
    <row r="58" spans="5:14">
      <c r="E58" s="391"/>
      <c r="F58" s="391"/>
      <c r="G58" s="391"/>
      <c r="H58" s="391"/>
      <c r="I58" s="391"/>
      <c r="J58" s="391"/>
      <c r="K58" s="391"/>
      <c r="L58" s="391"/>
      <c r="M58" s="391"/>
      <c r="N58" s="391"/>
    </row>
    <row r="59" spans="5:14">
      <c r="E59" s="391"/>
      <c r="F59" s="391"/>
      <c r="G59" s="391"/>
      <c r="H59" s="391"/>
      <c r="I59" s="391"/>
      <c r="J59" s="391"/>
      <c r="K59" s="391"/>
      <c r="L59" s="391"/>
      <c r="M59" s="391"/>
      <c r="N59" s="391"/>
    </row>
    <row r="60" spans="5:14">
      <c r="E60" s="391"/>
      <c r="F60" s="391"/>
      <c r="G60" s="391"/>
      <c r="H60" s="391"/>
      <c r="I60" s="391"/>
      <c r="J60" s="391"/>
      <c r="K60" s="391"/>
      <c r="L60" s="391"/>
      <c r="M60" s="391"/>
      <c r="N60" s="391"/>
    </row>
    <row r="61" spans="5:14">
      <c r="E61" s="391"/>
      <c r="F61" s="391"/>
      <c r="G61" s="391"/>
      <c r="H61" s="391"/>
      <c r="I61" s="391"/>
      <c r="J61" s="391"/>
      <c r="K61" s="391"/>
      <c r="L61" s="391"/>
      <c r="M61" s="391"/>
      <c r="N61" s="391"/>
    </row>
    <row r="62" spans="5:14">
      <c r="E62" s="391"/>
      <c r="F62" s="391"/>
      <c r="G62" s="391"/>
      <c r="H62" s="391"/>
      <c r="I62" s="391"/>
      <c r="J62" s="391"/>
      <c r="K62" s="391"/>
      <c r="L62" s="391"/>
      <c r="M62" s="391"/>
      <c r="N62" s="391"/>
    </row>
    <row r="63" spans="5:14">
      <c r="E63" s="391"/>
      <c r="F63" s="391"/>
      <c r="G63" s="391"/>
      <c r="H63" s="391"/>
      <c r="I63" s="391"/>
      <c r="J63" s="391"/>
      <c r="K63" s="391"/>
      <c r="L63" s="391"/>
      <c r="M63" s="391"/>
      <c r="N63" s="391"/>
    </row>
    <row r="64" spans="5:14">
      <c r="E64" s="391"/>
      <c r="F64" s="391"/>
      <c r="G64" s="391"/>
      <c r="H64" s="391"/>
      <c r="I64" s="391"/>
      <c r="J64" s="391"/>
      <c r="K64" s="391"/>
      <c r="L64" s="391"/>
      <c r="M64" s="391"/>
      <c r="N64" s="391"/>
    </row>
    <row r="65" spans="5:14">
      <c r="E65" s="391"/>
      <c r="F65" s="391"/>
      <c r="G65" s="391"/>
      <c r="H65" s="391"/>
      <c r="I65" s="391"/>
      <c r="J65" s="391"/>
      <c r="K65" s="391"/>
      <c r="L65" s="391"/>
      <c r="M65" s="391"/>
      <c r="N65" s="391"/>
    </row>
    <row r="66" spans="5:14">
      <c r="E66" s="391"/>
      <c r="F66" s="391"/>
      <c r="G66" s="391"/>
      <c r="H66" s="391"/>
      <c r="I66" s="391"/>
      <c r="J66" s="391"/>
      <c r="K66" s="391"/>
      <c r="L66" s="391"/>
      <c r="M66" s="391"/>
      <c r="N66" s="391"/>
    </row>
  </sheetData>
  <mergeCells count="5">
    <mergeCell ref="B1:Q1"/>
    <mergeCell ref="B2:Q2"/>
    <mergeCell ref="B3:Q3"/>
    <mergeCell ref="B14:D14"/>
    <mergeCell ref="C29:Q29"/>
  </mergeCells>
  <pageMargins left="0.7" right="0.7" top="0.25" bottom="0.44" header="0.3" footer="0.3"/>
  <pageSetup scale="71" orientation="landscape" r:id="rId1"/>
  <headerFooter>
    <oddFooter>&amp;LActivision Blizzard, Inc.&amp;R&amp;P of &amp; 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Q76"/>
  <sheetViews>
    <sheetView showGridLines="0" zoomScaleNormal="100" zoomScaleSheetLayoutView="100" workbookViewId="0">
      <pane xSplit="4" ySplit="7" topLeftCell="E8" activePane="bottomRight" state="frozen"/>
      <selection activeCell="P71" sqref="P71"/>
      <selection pane="topRight" activeCell="P71" sqref="P71"/>
      <selection pane="bottomLeft" activeCell="P71" sqref="P71"/>
      <selection pane="bottomRight" activeCell="N28" sqref="E28:N28"/>
    </sheetView>
  </sheetViews>
  <sheetFormatPr defaultColWidth="11.42578125" defaultRowHeight="12"/>
  <cols>
    <col min="1" max="1" width="2.7109375" style="102" customWidth="1"/>
    <col min="2" max="2" width="2" style="102" customWidth="1"/>
    <col min="3" max="3" width="2.7109375" style="102" customWidth="1"/>
    <col min="4" max="4" width="45.7109375" style="102" customWidth="1"/>
    <col min="5" max="14" width="9.7109375" style="102" customWidth="1"/>
    <col min="15" max="16" width="9.7109375" style="435" customWidth="1"/>
    <col min="17" max="17" width="1.7109375" style="102" customWidth="1"/>
    <col min="18" max="16384" width="11.42578125" style="102"/>
  </cols>
  <sheetData>
    <row r="1" spans="2:17" ht="18.75" customHeight="1">
      <c r="B1" s="694" t="s">
        <v>45</v>
      </c>
      <c r="C1" s="694"/>
      <c r="D1" s="694"/>
      <c r="E1" s="694"/>
      <c r="F1" s="694"/>
      <c r="G1" s="694"/>
      <c r="H1" s="694"/>
      <c r="I1" s="694"/>
      <c r="J1" s="694"/>
      <c r="K1" s="694"/>
      <c r="L1" s="694"/>
      <c r="M1" s="694"/>
      <c r="N1" s="694"/>
      <c r="O1" s="694"/>
      <c r="P1" s="694"/>
      <c r="Q1" s="694"/>
    </row>
    <row r="2" spans="2:17">
      <c r="B2" s="694" t="s">
        <v>110</v>
      </c>
      <c r="C2" s="694"/>
      <c r="D2" s="694"/>
      <c r="E2" s="694"/>
      <c r="F2" s="694"/>
      <c r="G2" s="694"/>
      <c r="H2" s="694"/>
      <c r="I2" s="694"/>
      <c r="J2" s="694"/>
      <c r="K2" s="694"/>
      <c r="L2" s="694"/>
      <c r="M2" s="694"/>
      <c r="N2" s="694"/>
      <c r="O2" s="694"/>
      <c r="P2" s="694"/>
      <c r="Q2" s="694"/>
    </row>
    <row r="3" spans="2:17" ht="12.75" customHeight="1">
      <c r="B3" s="694" t="s">
        <v>46</v>
      </c>
      <c r="C3" s="694"/>
      <c r="D3" s="694"/>
      <c r="E3" s="694"/>
      <c r="F3" s="694"/>
      <c r="G3" s="694"/>
      <c r="H3" s="694"/>
      <c r="I3" s="694"/>
      <c r="J3" s="694"/>
      <c r="K3" s="694"/>
      <c r="L3" s="694"/>
      <c r="M3" s="694"/>
      <c r="N3" s="694"/>
      <c r="O3" s="694"/>
      <c r="P3" s="694"/>
      <c r="Q3" s="694"/>
    </row>
    <row r="4" spans="2:17">
      <c r="E4" s="152"/>
      <c r="F4" s="152"/>
      <c r="G4" s="152"/>
      <c r="H4" s="152"/>
      <c r="I4" s="152"/>
      <c r="J4" s="152"/>
      <c r="K4" s="152"/>
      <c r="L4" s="152"/>
      <c r="M4" s="152"/>
      <c r="N4" s="152"/>
      <c r="O4" s="152"/>
      <c r="P4" s="152"/>
    </row>
    <row r="5" spans="2:17">
      <c r="E5" s="152"/>
      <c r="F5" s="152"/>
      <c r="G5" s="152"/>
      <c r="H5" s="152"/>
      <c r="I5" s="152"/>
      <c r="J5" s="152"/>
      <c r="K5" s="152"/>
      <c r="L5" s="152"/>
      <c r="M5" s="152"/>
      <c r="N5" s="152"/>
      <c r="O5" s="152"/>
      <c r="P5" s="152"/>
    </row>
    <row r="6" spans="2:17" s="103" customFormat="1" ht="12.75" customHeight="1">
      <c r="B6" s="289"/>
      <c r="C6" s="289"/>
      <c r="D6" s="289"/>
      <c r="E6" s="154" t="s">
        <v>3</v>
      </c>
      <c r="F6" s="154" t="s">
        <v>4</v>
      </c>
      <c r="G6" s="154" t="s">
        <v>5</v>
      </c>
      <c r="H6" s="154" t="s">
        <v>6</v>
      </c>
      <c r="I6" s="154" t="s">
        <v>3</v>
      </c>
      <c r="J6" s="154" t="s">
        <v>4</v>
      </c>
      <c r="K6" s="154" t="s">
        <v>5</v>
      </c>
      <c r="L6" s="154" t="s">
        <v>6</v>
      </c>
      <c r="M6" s="154" t="s">
        <v>3</v>
      </c>
      <c r="N6" s="154" t="s">
        <v>4</v>
      </c>
      <c r="O6" s="154" t="s">
        <v>5</v>
      </c>
      <c r="P6" s="154" t="s">
        <v>6</v>
      </c>
      <c r="Q6" s="289"/>
    </row>
    <row r="7" spans="2:17" s="103" customFormat="1" ht="12.75" customHeight="1" thickBot="1">
      <c r="B7" s="289"/>
      <c r="C7" s="289"/>
      <c r="D7" s="289"/>
      <c r="E7" s="154" t="s">
        <v>126</v>
      </c>
      <c r="F7" s="154" t="s">
        <v>126</v>
      </c>
      <c r="G7" s="154" t="s">
        <v>126</v>
      </c>
      <c r="H7" s="154" t="s">
        <v>126</v>
      </c>
      <c r="I7" s="154" t="s">
        <v>136</v>
      </c>
      <c r="J7" s="154" t="s">
        <v>136</v>
      </c>
      <c r="K7" s="154" t="s">
        <v>136</v>
      </c>
      <c r="L7" s="154" t="s">
        <v>136</v>
      </c>
      <c r="M7" s="154" t="s">
        <v>149</v>
      </c>
      <c r="N7" s="154" t="s">
        <v>149</v>
      </c>
      <c r="O7" s="154" t="s">
        <v>149</v>
      </c>
      <c r="P7" s="154" t="s">
        <v>149</v>
      </c>
      <c r="Q7" s="289"/>
    </row>
    <row r="8" spans="2:17" s="112" customFormat="1">
      <c r="B8" s="291" t="s">
        <v>195</v>
      </c>
      <c r="E8" s="169"/>
      <c r="F8" s="169"/>
      <c r="G8" s="169"/>
      <c r="H8" s="169"/>
      <c r="I8" s="169"/>
      <c r="J8" s="169"/>
      <c r="K8" s="169"/>
      <c r="L8" s="169"/>
      <c r="M8" s="169"/>
      <c r="N8" s="169"/>
      <c r="O8" s="169"/>
      <c r="P8" s="169"/>
    </row>
    <row r="9" spans="2:17" s="103" customFormat="1">
      <c r="B9" s="289"/>
      <c r="C9" s="289" t="s">
        <v>157</v>
      </c>
      <c r="D9" s="289"/>
      <c r="E9" s="268">
        <v>654</v>
      </c>
      <c r="F9" s="268">
        <v>479</v>
      </c>
      <c r="G9" s="268">
        <v>270</v>
      </c>
      <c r="H9" s="268">
        <v>747</v>
      </c>
      <c r="I9" s="268">
        <v>758</v>
      </c>
      <c r="J9" s="268">
        <v>559</v>
      </c>
      <c r="K9" s="268">
        <v>420</v>
      </c>
      <c r="L9" s="268">
        <v>655</v>
      </c>
      <c r="M9" s="268">
        <v>765</v>
      </c>
      <c r="N9" s="268">
        <v>650</v>
      </c>
      <c r="O9" s="442">
        <v>452</v>
      </c>
      <c r="P9" s="442">
        <v>586</v>
      </c>
      <c r="Q9" s="289"/>
    </row>
    <row r="10" spans="2:17" ht="12" customHeight="1">
      <c r="B10" s="289"/>
      <c r="C10" s="289" t="s">
        <v>159</v>
      </c>
      <c r="D10" s="289"/>
      <c r="E10" s="156">
        <v>301</v>
      </c>
      <c r="F10" s="156">
        <v>377</v>
      </c>
      <c r="G10" s="156">
        <v>370</v>
      </c>
      <c r="H10" s="156">
        <v>370</v>
      </c>
      <c r="I10" s="156">
        <v>386</v>
      </c>
      <c r="J10" s="156">
        <v>370</v>
      </c>
      <c r="K10" s="156">
        <v>359</v>
      </c>
      <c r="L10" s="156">
        <v>385</v>
      </c>
      <c r="M10" s="156">
        <v>400</v>
      </c>
      <c r="N10" s="156">
        <v>411</v>
      </c>
      <c r="O10" s="440">
        <v>609</v>
      </c>
      <c r="P10" s="440">
        <v>704</v>
      </c>
    </row>
    <row r="11" spans="2:17" s="103" customFormat="1" ht="13.5">
      <c r="B11" s="289"/>
      <c r="C11" s="289" t="s">
        <v>158</v>
      </c>
      <c r="D11" s="289"/>
      <c r="E11" s="156">
        <v>83</v>
      </c>
      <c r="F11" s="156">
        <v>48</v>
      </c>
      <c r="G11" s="156">
        <v>35</v>
      </c>
      <c r="H11" s="156">
        <v>268</v>
      </c>
      <c r="I11" s="156">
        <v>86</v>
      </c>
      <c r="J11" s="156">
        <v>54</v>
      </c>
      <c r="K11" s="156">
        <v>131</v>
      </c>
      <c r="L11" s="156">
        <v>146</v>
      </c>
      <c r="M11" s="156">
        <v>243</v>
      </c>
      <c r="N11" s="156">
        <v>454</v>
      </c>
      <c r="O11" s="440">
        <v>440</v>
      </c>
      <c r="P11" s="440">
        <v>536</v>
      </c>
      <c r="Q11" s="289"/>
    </row>
    <row r="12" spans="2:17" s="103" customFormat="1" ht="13.5">
      <c r="B12" s="289"/>
      <c r="C12" s="289" t="s">
        <v>160</v>
      </c>
      <c r="D12" s="289"/>
      <c r="E12" s="157">
        <v>73</v>
      </c>
      <c r="F12" s="157">
        <v>66</v>
      </c>
      <c r="G12" s="157">
        <v>78</v>
      </c>
      <c r="H12" s="157">
        <v>190</v>
      </c>
      <c r="I12" s="157">
        <v>48</v>
      </c>
      <c r="J12" s="157">
        <v>61</v>
      </c>
      <c r="K12" s="157">
        <v>80</v>
      </c>
      <c r="L12" s="157">
        <v>167</v>
      </c>
      <c r="M12" s="157">
        <v>47</v>
      </c>
      <c r="N12" s="157">
        <v>55</v>
      </c>
      <c r="O12" s="157">
        <v>67</v>
      </c>
      <c r="P12" s="157">
        <v>188</v>
      </c>
      <c r="Q12" s="289"/>
    </row>
    <row r="13" spans="2:17" s="103" customFormat="1" ht="12.75" thickBot="1">
      <c r="B13" s="289"/>
      <c r="C13" s="289" t="s">
        <v>194</v>
      </c>
      <c r="D13" s="289"/>
      <c r="E13" s="499">
        <f t="shared" ref="E13:M13" si="0">SUM(E9:E12)</f>
        <v>1111</v>
      </c>
      <c r="F13" s="499">
        <f t="shared" si="0"/>
        <v>970</v>
      </c>
      <c r="G13" s="499">
        <f t="shared" si="0"/>
        <v>753</v>
      </c>
      <c r="H13" s="499">
        <f t="shared" si="0"/>
        <v>1575</v>
      </c>
      <c r="I13" s="499">
        <f t="shared" si="0"/>
        <v>1278</v>
      </c>
      <c r="J13" s="499">
        <f t="shared" si="0"/>
        <v>1044</v>
      </c>
      <c r="K13" s="499">
        <f t="shared" si="0"/>
        <v>990</v>
      </c>
      <c r="L13" s="499">
        <f t="shared" si="0"/>
        <v>1353</v>
      </c>
      <c r="M13" s="499">
        <f t="shared" si="0"/>
        <v>1455</v>
      </c>
      <c r="N13" s="499">
        <f t="shared" ref="N13:O13" si="1">SUM(N9:N12)</f>
        <v>1570</v>
      </c>
      <c r="O13" s="499">
        <f t="shared" si="1"/>
        <v>1568</v>
      </c>
      <c r="P13" s="499">
        <f t="shared" ref="P13" si="2">SUM(P9:P12)</f>
        <v>2014</v>
      </c>
      <c r="Q13" s="289"/>
    </row>
    <row r="14" spans="2:17" s="103" customFormat="1" ht="12.75" thickTop="1">
      <c r="B14" s="289"/>
      <c r="C14" s="289"/>
      <c r="D14" s="289"/>
      <c r="E14" s="156"/>
      <c r="F14" s="156"/>
      <c r="G14" s="156"/>
      <c r="H14" s="156"/>
      <c r="I14" s="156"/>
      <c r="J14" s="156"/>
      <c r="K14" s="156"/>
      <c r="L14" s="156"/>
      <c r="M14" s="156"/>
      <c r="N14" s="156"/>
      <c r="O14" s="440"/>
      <c r="P14" s="440"/>
      <c r="Q14" s="289"/>
    </row>
    <row r="15" spans="2:17">
      <c r="B15" s="697" t="s">
        <v>219</v>
      </c>
      <c r="C15" s="697"/>
      <c r="D15" s="697"/>
      <c r="E15" s="156"/>
      <c r="F15" s="156"/>
      <c r="G15" s="156"/>
      <c r="H15" s="156"/>
      <c r="I15" s="156"/>
      <c r="J15" s="156"/>
      <c r="K15" s="156"/>
      <c r="L15" s="156"/>
      <c r="M15" s="156"/>
      <c r="N15" s="156"/>
      <c r="O15" s="440"/>
      <c r="P15" s="440"/>
    </row>
    <row r="16" spans="2:17" s="103" customFormat="1">
      <c r="B16" s="289"/>
      <c r="C16" s="289" t="s">
        <v>157</v>
      </c>
      <c r="D16" s="289"/>
      <c r="E16" s="107">
        <v>-504</v>
      </c>
      <c r="F16" s="107">
        <v>-278</v>
      </c>
      <c r="G16" s="107">
        <v>482</v>
      </c>
      <c r="H16" s="107">
        <v>482</v>
      </c>
      <c r="I16" s="107">
        <v>-526</v>
      </c>
      <c r="J16" s="107">
        <v>-283</v>
      </c>
      <c r="K16" s="107">
        <v>80</v>
      </c>
      <c r="L16" s="107">
        <v>705</v>
      </c>
      <c r="M16" s="107">
        <v>-437</v>
      </c>
      <c r="N16" s="107">
        <v>-210</v>
      </c>
      <c r="O16" s="437">
        <v>-35</v>
      </c>
      <c r="P16" s="437">
        <v>499</v>
      </c>
      <c r="Q16" s="289"/>
    </row>
    <row r="17" spans="2:17" s="103" customFormat="1" ht="12" customHeight="1">
      <c r="B17" s="289"/>
      <c r="C17" s="289" t="s">
        <v>159</v>
      </c>
      <c r="D17" s="289"/>
      <c r="E17" s="107">
        <v>165</v>
      </c>
      <c r="F17" s="107">
        <v>-45</v>
      </c>
      <c r="G17" s="107">
        <v>-65</v>
      </c>
      <c r="H17" s="107">
        <v>155</v>
      </c>
      <c r="I17" s="107">
        <v>-50</v>
      </c>
      <c r="J17" s="107">
        <v>-28</v>
      </c>
      <c r="K17" s="107">
        <v>-36</v>
      </c>
      <c r="L17" s="107">
        <v>57</v>
      </c>
      <c r="M17" s="107">
        <v>-99</v>
      </c>
      <c r="N17" s="107">
        <v>219</v>
      </c>
      <c r="O17" s="437">
        <v>82</v>
      </c>
      <c r="P17" s="437">
        <v>-68</v>
      </c>
      <c r="Q17" s="289"/>
    </row>
    <row r="18" spans="2:17" s="103" customFormat="1" ht="13.5">
      <c r="B18" s="289"/>
      <c r="C18" s="289" t="s">
        <v>158</v>
      </c>
      <c r="D18" s="153"/>
      <c r="E18" s="437">
        <v>0</v>
      </c>
      <c r="F18" s="437">
        <v>11</v>
      </c>
      <c r="G18" s="437">
        <v>0</v>
      </c>
      <c r="H18" s="437">
        <v>1</v>
      </c>
      <c r="I18" s="437">
        <v>1</v>
      </c>
      <c r="J18" s="437">
        <v>26</v>
      </c>
      <c r="K18" s="437">
        <v>6</v>
      </c>
      <c r="L18" s="437">
        <v>3</v>
      </c>
      <c r="M18" s="437">
        <v>-11</v>
      </c>
      <c r="N18" s="437">
        <v>30</v>
      </c>
      <c r="O18" s="437">
        <v>15</v>
      </c>
      <c r="P18" s="437">
        <v>-1</v>
      </c>
      <c r="Q18" s="436"/>
    </row>
    <row r="19" spans="2:17" s="436" customFormat="1" ht="13.5">
      <c r="C19" s="436" t="s">
        <v>160</v>
      </c>
      <c r="D19" s="153"/>
      <c r="E19" s="437">
        <v>0</v>
      </c>
      <c r="F19" s="437">
        <v>0</v>
      </c>
      <c r="G19" s="437">
        <v>0</v>
      </c>
      <c r="H19" s="437">
        <v>0</v>
      </c>
      <c r="I19" s="437">
        <v>0</v>
      </c>
      <c r="J19" s="437">
        <v>0</v>
      </c>
      <c r="K19" s="437">
        <v>0</v>
      </c>
      <c r="L19" s="437">
        <v>0</v>
      </c>
      <c r="M19" s="437">
        <v>0</v>
      </c>
      <c r="N19" s="437">
        <v>0</v>
      </c>
      <c r="O19" s="437">
        <v>0</v>
      </c>
      <c r="P19" s="437">
        <v>8</v>
      </c>
    </row>
    <row r="20" spans="2:17" s="103" customFormat="1" ht="12.75" thickBot="1">
      <c r="B20" s="289"/>
      <c r="C20" s="289" t="s">
        <v>173</v>
      </c>
      <c r="D20" s="289"/>
      <c r="E20" s="499">
        <f t="shared" ref="E20:O20" si="3">SUM(E16:E19)</f>
        <v>-339</v>
      </c>
      <c r="F20" s="499">
        <f t="shared" si="3"/>
        <v>-312</v>
      </c>
      <c r="G20" s="499">
        <f t="shared" si="3"/>
        <v>417</v>
      </c>
      <c r="H20" s="499">
        <f t="shared" si="3"/>
        <v>638</v>
      </c>
      <c r="I20" s="499">
        <f t="shared" si="3"/>
        <v>-575</v>
      </c>
      <c r="J20" s="499">
        <f t="shared" si="3"/>
        <v>-285</v>
      </c>
      <c r="K20" s="499">
        <f t="shared" si="3"/>
        <v>50</v>
      </c>
      <c r="L20" s="499">
        <f t="shared" si="3"/>
        <v>765</v>
      </c>
      <c r="M20" s="499">
        <f t="shared" si="3"/>
        <v>-547</v>
      </c>
      <c r="N20" s="499">
        <f t="shared" si="3"/>
        <v>39</v>
      </c>
      <c r="O20" s="499">
        <f t="shared" si="3"/>
        <v>62</v>
      </c>
      <c r="P20" s="499">
        <f>SUM(P16:P19)</f>
        <v>438</v>
      </c>
      <c r="Q20" s="289"/>
    </row>
    <row r="21" spans="2:17" s="103" customFormat="1" ht="4.5" customHeight="1" thickTop="1">
      <c r="B21" s="289"/>
      <c r="C21" s="289"/>
      <c r="D21" s="289"/>
      <c r="E21" s="156"/>
      <c r="F21" s="156"/>
      <c r="G21" s="156"/>
      <c r="H21" s="156"/>
      <c r="I21" s="156"/>
      <c r="J21" s="156"/>
      <c r="K21" s="156"/>
      <c r="L21" s="156"/>
      <c r="M21" s="156"/>
      <c r="N21" s="156"/>
      <c r="O21" s="440"/>
      <c r="P21" s="440"/>
      <c r="Q21" s="289"/>
    </row>
    <row r="22" spans="2:17" s="103" customFormat="1">
      <c r="B22" s="289"/>
      <c r="C22" s="289"/>
      <c r="D22" s="289"/>
      <c r="E22" s="230"/>
      <c r="F22" s="230"/>
      <c r="G22" s="230"/>
      <c r="H22" s="230"/>
      <c r="I22" s="230"/>
      <c r="J22" s="230"/>
      <c r="K22" s="230"/>
      <c r="L22" s="230"/>
      <c r="M22" s="230"/>
      <c r="N22" s="230"/>
      <c r="O22" s="441"/>
      <c r="P22" s="441"/>
      <c r="Q22" s="289"/>
    </row>
    <row r="23" spans="2:17" s="289" customFormat="1" ht="13.5">
      <c r="B23" s="632" t="s">
        <v>288</v>
      </c>
      <c r="C23" s="633"/>
      <c r="D23" s="633"/>
      <c r="E23" s="660"/>
      <c r="F23" s="660"/>
      <c r="G23" s="660"/>
      <c r="H23" s="660"/>
      <c r="I23" s="660"/>
      <c r="J23" s="660"/>
      <c r="K23" s="660"/>
      <c r="L23" s="660"/>
      <c r="M23" s="660"/>
      <c r="N23" s="660"/>
      <c r="O23" s="639"/>
      <c r="P23" s="639"/>
    </row>
    <row r="24" spans="2:17" s="289" customFormat="1">
      <c r="B24" s="635"/>
      <c r="C24" s="635" t="s">
        <v>157</v>
      </c>
      <c r="D24" s="635"/>
      <c r="E24" s="661">
        <f t="shared" ref="E24:N24" si="4">E9+E16</f>
        <v>150</v>
      </c>
      <c r="F24" s="661">
        <f t="shared" si="4"/>
        <v>201</v>
      </c>
      <c r="G24" s="661">
        <f t="shared" si="4"/>
        <v>752</v>
      </c>
      <c r="H24" s="661">
        <f t="shared" si="4"/>
        <v>1229</v>
      </c>
      <c r="I24" s="661">
        <f t="shared" si="4"/>
        <v>232</v>
      </c>
      <c r="J24" s="661">
        <f t="shared" si="4"/>
        <v>276</v>
      </c>
      <c r="K24" s="661">
        <f t="shared" si="4"/>
        <v>500</v>
      </c>
      <c r="L24" s="661">
        <f t="shared" si="4"/>
        <v>1360</v>
      </c>
      <c r="M24" s="661">
        <f t="shared" si="4"/>
        <v>328</v>
      </c>
      <c r="N24" s="661">
        <f t="shared" si="4"/>
        <v>440</v>
      </c>
      <c r="O24" s="661"/>
      <c r="P24" s="661"/>
    </row>
    <row r="25" spans="2:17" s="289" customFormat="1" ht="13.5">
      <c r="B25" s="635"/>
      <c r="C25" s="635" t="s">
        <v>289</v>
      </c>
      <c r="D25" s="635"/>
      <c r="E25" s="661">
        <f t="shared" ref="E25:N25" si="5">E10+E17</f>
        <v>466</v>
      </c>
      <c r="F25" s="661">
        <f t="shared" si="5"/>
        <v>332</v>
      </c>
      <c r="G25" s="661">
        <f t="shared" si="5"/>
        <v>305</v>
      </c>
      <c r="H25" s="661">
        <f t="shared" si="5"/>
        <v>525</v>
      </c>
      <c r="I25" s="661">
        <f t="shared" si="5"/>
        <v>336</v>
      </c>
      <c r="J25" s="661">
        <f t="shared" si="5"/>
        <v>342</v>
      </c>
      <c r="K25" s="661">
        <f t="shared" si="5"/>
        <v>323</v>
      </c>
      <c r="L25" s="661">
        <f t="shared" si="5"/>
        <v>442</v>
      </c>
      <c r="M25" s="661">
        <f t="shared" si="5"/>
        <v>301</v>
      </c>
      <c r="N25" s="661">
        <f t="shared" si="5"/>
        <v>630</v>
      </c>
      <c r="O25" s="661"/>
      <c r="P25" s="661"/>
    </row>
    <row r="26" spans="2:17" s="289" customFormat="1" ht="13.5">
      <c r="B26" s="635"/>
      <c r="C26" s="635" t="s">
        <v>290</v>
      </c>
      <c r="D26" s="635"/>
      <c r="E26" s="661">
        <f t="shared" ref="E26:N26" si="6">E11+E18</f>
        <v>83</v>
      </c>
      <c r="F26" s="661">
        <f t="shared" si="6"/>
        <v>59</v>
      </c>
      <c r="G26" s="661">
        <f t="shared" si="6"/>
        <v>35</v>
      </c>
      <c r="H26" s="661">
        <f t="shared" si="6"/>
        <v>269</v>
      </c>
      <c r="I26" s="661">
        <f t="shared" si="6"/>
        <v>87</v>
      </c>
      <c r="J26" s="661">
        <f t="shared" si="6"/>
        <v>80</v>
      </c>
      <c r="K26" s="661">
        <f t="shared" si="6"/>
        <v>137</v>
      </c>
      <c r="L26" s="661">
        <f t="shared" si="6"/>
        <v>149</v>
      </c>
      <c r="M26" s="661">
        <f t="shared" si="6"/>
        <v>232</v>
      </c>
      <c r="N26" s="661">
        <f t="shared" si="6"/>
        <v>484</v>
      </c>
      <c r="O26" s="661"/>
      <c r="P26" s="661"/>
    </row>
    <row r="27" spans="2:17" s="289" customFormat="1" ht="13.5">
      <c r="B27" s="635"/>
      <c r="C27" s="635" t="s">
        <v>291</v>
      </c>
      <c r="D27" s="635"/>
      <c r="E27" s="661">
        <f t="shared" ref="E27:M27" si="7">E12</f>
        <v>73</v>
      </c>
      <c r="F27" s="661">
        <f t="shared" si="7"/>
        <v>66</v>
      </c>
      <c r="G27" s="661">
        <f t="shared" si="7"/>
        <v>78</v>
      </c>
      <c r="H27" s="661">
        <f t="shared" si="7"/>
        <v>190</v>
      </c>
      <c r="I27" s="661">
        <f t="shared" si="7"/>
        <v>48</v>
      </c>
      <c r="J27" s="661">
        <f t="shared" si="7"/>
        <v>61</v>
      </c>
      <c r="K27" s="661">
        <f t="shared" si="7"/>
        <v>80</v>
      </c>
      <c r="L27" s="661">
        <f t="shared" si="7"/>
        <v>167</v>
      </c>
      <c r="M27" s="661">
        <f t="shared" si="7"/>
        <v>47</v>
      </c>
      <c r="N27" s="661">
        <f>N12+N19</f>
        <v>55</v>
      </c>
      <c r="O27" s="661"/>
      <c r="P27" s="661"/>
    </row>
    <row r="28" spans="2:17" s="289" customFormat="1" ht="13.5">
      <c r="B28" s="635"/>
      <c r="C28" s="635" t="s">
        <v>292</v>
      </c>
      <c r="D28" s="635"/>
      <c r="E28" s="713">
        <f t="shared" ref="E28:M28" si="8">SUM(E24:E27)</f>
        <v>772</v>
      </c>
      <c r="F28" s="713">
        <f t="shared" si="8"/>
        <v>658</v>
      </c>
      <c r="G28" s="713">
        <f t="shared" si="8"/>
        <v>1170</v>
      </c>
      <c r="H28" s="713">
        <f t="shared" si="8"/>
        <v>2213</v>
      </c>
      <c r="I28" s="713">
        <f t="shared" si="8"/>
        <v>703</v>
      </c>
      <c r="J28" s="713">
        <f t="shared" si="8"/>
        <v>759</v>
      </c>
      <c r="K28" s="713">
        <f t="shared" si="8"/>
        <v>1040</v>
      </c>
      <c r="L28" s="713">
        <f t="shared" si="8"/>
        <v>2118</v>
      </c>
      <c r="M28" s="713">
        <f t="shared" si="8"/>
        <v>908</v>
      </c>
      <c r="N28" s="713">
        <f>SUM(N24:N27)</f>
        <v>1609</v>
      </c>
      <c r="O28" s="442"/>
      <c r="P28" s="442"/>
    </row>
    <row r="29" spans="2:17">
      <c r="B29" s="289"/>
      <c r="C29" s="289"/>
      <c r="D29" s="289"/>
      <c r="E29" s="208"/>
      <c r="F29" s="208"/>
      <c r="G29" s="208"/>
      <c r="H29" s="208"/>
      <c r="I29" s="208"/>
      <c r="J29" s="208"/>
      <c r="K29" s="208"/>
      <c r="L29" s="208"/>
      <c r="M29" s="208"/>
      <c r="N29" s="208"/>
      <c r="O29" s="208"/>
      <c r="P29" s="208"/>
    </row>
    <row r="30" spans="2:17" ht="13.5">
      <c r="B30" s="289"/>
      <c r="C30" s="102" t="s">
        <v>220</v>
      </c>
      <c r="D30" s="289"/>
      <c r="E30" s="208"/>
      <c r="F30" s="208"/>
      <c r="G30" s="208"/>
      <c r="H30" s="208"/>
      <c r="I30" s="208"/>
      <c r="J30" s="208"/>
      <c r="K30" s="208"/>
      <c r="L30" s="208"/>
      <c r="M30" s="208"/>
      <c r="N30" s="208"/>
      <c r="O30" s="208"/>
      <c r="P30" s="208"/>
    </row>
    <row r="31" spans="2:17" ht="13.5">
      <c r="B31" s="289"/>
      <c r="C31" s="209" t="s">
        <v>221</v>
      </c>
      <c r="D31" s="289"/>
      <c r="E31" s="208"/>
      <c r="F31" s="208"/>
      <c r="G31" s="208"/>
      <c r="H31" s="208"/>
      <c r="I31" s="208"/>
      <c r="J31" s="208"/>
      <c r="K31" s="208"/>
      <c r="L31" s="208"/>
      <c r="M31" s="208"/>
      <c r="N31" s="208"/>
      <c r="O31" s="208"/>
      <c r="P31" s="208"/>
    </row>
    <row r="32" spans="2:17">
      <c r="B32" s="289"/>
      <c r="C32" s="153" t="s">
        <v>138</v>
      </c>
      <c r="D32" s="289"/>
      <c r="E32" s="208"/>
      <c r="F32" s="208"/>
      <c r="G32" s="208"/>
      <c r="H32" s="208"/>
      <c r="I32" s="208"/>
      <c r="J32" s="208"/>
      <c r="K32" s="208"/>
      <c r="L32" s="208"/>
      <c r="M32" s="208"/>
      <c r="N32" s="208"/>
      <c r="O32" s="208"/>
      <c r="P32" s="208"/>
    </row>
    <row r="33" spans="2:17" ht="13.5">
      <c r="B33" s="289"/>
      <c r="C33" s="57" t="s">
        <v>222</v>
      </c>
      <c r="D33" s="289"/>
      <c r="E33" s="208"/>
      <c r="F33" s="208"/>
      <c r="G33" s="208"/>
      <c r="H33" s="208"/>
      <c r="I33" s="208"/>
      <c r="J33" s="208"/>
      <c r="K33" s="208"/>
      <c r="L33" s="208"/>
      <c r="M33" s="208"/>
      <c r="N33" s="208"/>
      <c r="O33" s="208"/>
      <c r="P33" s="208"/>
    </row>
    <row r="34" spans="2:17" ht="13.5">
      <c r="B34" s="289"/>
      <c r="C34" s="185" t="s">
        <v>273</v>
      </c>
      <c r="D34" s="289"/>
      <c r="E34" s="208"/>
      <c r="F34" s="208"/>
      <c r="G34" s="208"/>
      <c r="H34" s="208"/>
      <c r="I34" s="208"/>
      <c r="J34" s="208"/>
      <c r="K34" s="208"/>
      <c r="L34" s="208"/>
      <c r="M34" s="208"/>
      <c r="N34" s="208"/>
      <c r="O34" s="208"/>
      <c r="P34" s="208"/>
    </row>
    <row r="35" spans="2:17" ht="50.25" customHeight="1">
      <c r="B35" s="289"/>
      <c r="C35" s="698" t="s">
        <v>277</v>
      </c>
      <c r="D35" s="698"/>
      <c r="E35" s="698"/>
      <c r="F35" s="698"/>
      <c r="G35" s="698"/>
      <c r="H35" s="698"/>
      <c r="I35" s="698"/>
      <c r="J35" s="698"/>
      <c r="K35" s="698"/>
      <c r="L35" s="698"/>
      <c r="M35" s="698"/>
      <c r="N35" s="698"/>
      <c r="O35" s="698"/>
      <c r="P35" s="698"/>
      <c r="Q35" s="698"/>
    </row>
    <row r="36" spans="2:17">
      <c r="B36" s="289"/>
      <c r="C36" s="289"/>
      <c r="D36" s="289"/>
      <c r="E36" s="208"/>
      <c r="F36" s="208"/>
      <c r="G36" s="208"/>
      <c r="H36" s="208"/>
      <c r="I36" s="208"/>
      <c r="J36" s="208"/>
      <c r="K36" s="208"/>
      <c r="L36" s="208"/>
      <c r="M36" s="208"/>
      <c r="N36" s="208"/>
      <c r="O36" s="208"/>
      <c r="P36" s="208"/>
    </row>
    <row r="37" spans="2:17" ht="13.5" customHeight="1">
      <c r="B37" s="289"/>
      <c r="C37" s="226"/>
      <c r="D37" s="226"/>
      <c r="E37" s="442"/>
      <c r="F37" s="442"/>
      <c r="G37" s="442"/>
      <c r="H37" s="442"/>
      <c r="I37" s="442"/>
      <c r="J37" s="442"/>
      <c r="K37" s="442"/>
      <c r="L37" s="442"/>
      <c r="M37" s="442"/>
      <c r="N37" s="442"/>
      <c r="O37" s="226"/>
      <c r="P37" s="226"/>
      <c r="Q37" s="226"/>
    </row>
    <row r="38" spans="2:17" ht="13.5">
      <c r="B38" s="103"/>
      <c r="C38" s="113"/>
      <c r="D38" s="103"/>
      <c r="E38" s="440"/>
      <c r="F38" s="440"/>
      <c r="G38" s="440"/>
      <c r="H38" s="440"/>
      <c r="I38" s="440"/>
      <c r="J38" s="440"/>
      <c r="K38" s="440"/>
      <c r="L38" s="440"/>
      <c r="M38" s="440"/>
      <c r="N38" s="440"/>
    </row>
    <row r="39" spans="2:17">
      <c r="B39" s="103"/>
      <c r="D39" s="103"/>
      <c r="E39" s="440"/>
      <c r="F39" s="440"/>
      <c r="G39" s="440"/>
      <c r="H39" s="440"/>
      <c r="I39" s="440"/>
      <c r="J39" s="440"/>
      <c r="K39" s="440"/>
      <c r="L39" s="440"/>
      <c r="M39" s="440"/>
      <c r="N39" s="440"/>
    </row>
    <row r="40" spans="2:17">
      <c r="B40" s="103"/>
      <c r="C40" s="181"/>
      <c r="D40" s="103"/>
      <c r="E40" s="440"/>
      <c r="F40" s="440"/>
      <c r="G40" s="440"/>
      <c r="H40" s="440"/>
      <c r="I40" s="440"/>
      <c r="J40" s="440"/>
      <c r="K40" s="440"/>
      <c r="L40" s="440"/>
      <c r="M40" s="440"/>
      <c r="N40" s="440"/>
    </row>
    <row r="41" spans="2:17">
      <c r="B41" s="103"/>
      <c r="C41" s="103"/>
      <c r="D41" s="103"/>
      <c r="E41" s="437"/>
      <c r="F41" s="437"/>
      <c r="G41" s="437"/>
      <c r="H41" s="437"/>
      <c r="I41" s="437"/>
      <c r="J41" s="437"/>
      <c r="K41" s="437"/>
      <c r="L41" s="437"/>
      <c r="M41" s="437"/>
      <c r="N41" s="437"/>
    </row>
    <row r="42" spans="2:17">
      <c r="E42" s="440"/>
      <c r="F42" s="440"/>
      <c r="G42" s="440"/>
      <c r="H42" s="440"/>
      <c r="I42" s="440"/>
      <c r="J42" s="440"/>
      <c r="K42" s="440"/>
      <c r="L42" s="440"/>
      <c r="M42" s="440"/>
      <c r="N42" s="440"/>
    </row>
    <row r="43" spans="2:17">
      <c r="E43" s="440"/>
      <c r="F43" s="440"/>
      <c r="G43" s="440"/>
      <c r="H43" s="440"/>
      <c r="I43" s="440"/>
      <c r="J43" s="440"/>
      <c r="K43" s="440"/>
      <c r="L43" s="440"/>
      <c r="M43" s="440"/>
      <c r="N43" s="440"/>
    </row>
    <row r="44" spans="2:17">
      <c r="E44" s="437"/>
      <c r="F44" s="437"/>
      <c r="G44" s="437"/>
      <c r="H44" s="437"/>
      <c r="I44" s="437"/>
      <c r="J44" s="437"/>
      <c r="K44" s="437"/>
      <c r="L44" s="437"/>
      <c r="M44" s="437"/>
      <c r="N44" s="437"/>
    </row>
    <row r="45" spans="2:17">
      <c r="E45" s="437"/>
      <c r="F45" s="437"/>
      <c r="G45" s="437"/>
      <c r="H45" s="437"/>
      <c r="I45" s="437"/>
      <c r="J45" s="437"/>
      <c r="K45" s="437"/>
      <c r="L45" s="437"/>
      <c r="M45" s="437"/>
      <c r="N45" s="437"/>
    </row>
    <row r="46" spans="2:17">
      <c r="E46" s="437"/>
      <c r="F46" s="437"/>
      <c r="G46" s="437"/>
      <c r="H46" s="437"/>
      <c r="I46" s="437"/>
      <c r="J46" s="437"/>
      <c r="K46" s="437"/>
      <c r="L46" s="437"/>
      <c r="M46" s="437"/>
      <c r="N46" s="437"/>
    </row>
    <row r="47" spans="2:17">
      <c r="E47" s="437"/>
      <c r="F47" s="437"/>
      <c r="G47" s="437"/>
      <c r="H47" s="437"/>
      <c r="I47" s="437"/>
      <c r="J47" s="437"/>
      <c r="K47" s="437"/>
      <c r="L47" s="437"/>
      <c r="M47" s="437"/>
      <c r="N47" s="437"/>
    </row>
    <row r="48" spans="2:17">
      <c r="E48" s="440"/>
      <c r="F48" s="440"/>
      <c r="G48" s="440"/>
      <c r="H48" s="440"/>
      <c r="I48" s="440"/>
      <c r="J48" s="440"/>
      <c r="K48" s="440"/>
      <c r="L48" s="440"/>
      <c r="M48" s="440"/>
      <c r="N48" s="440"/>
    </row>
    <row r="49" spans="5:14" s="435" customFormat="1">
      <c r="E49" s="441"/>
      <c r="F49" s="441"/>
      <c r="G49" s="441"/>
      <c r="H49" s="441"/>
      <c r="I49" s="441"/>
      <c r="J49" s="441"/>
      <c r="K49" s="441"/>
      <c r="L49" s="441"/>
      <c r="M49" s="441"/>
      <c r="N49" s="441"/>
    </row>
    <row r="50" spans="5:14">
      <c r="E50" s="576"/>
      <c r="F50" s="576"/>
      <c r="G50" s="576"/>
      <c r="H50" s="576"/>
      <c r="I50" s="576"/>
      <c r="J50" s="576"/>
      <c r="K50" s="576"/>
      <c r="L50" s="576"/>
      <c r="M50" s="576"/>
      <c r="N50" s="576"/>
    </row>
    <row r="51" spans="5:14">
      <c r="E51" s="577"/>
      <c r="F51" s="577"/>
      <c r="G51" s="577"/>
      <c r="H51" s="577"/>
      <c r="I51" s="577"/>
      <c r="J51" s="577"/>
      <c r="K51" s="577"/>
      <c r="L51" s="577"/>
      <c r="M51" s="577"/>
      <c r="N51" s="577"/>
    </row>
    <row r="52" spans="5:14">
      <c r="E52" s="577"/>
      <c r="F52" s="577"/>
      <c r="G52" s="577"/>
      <c r="H52" s="577"/>
      <c r="I52" s="577"/>
      <c r="J52" s="577"/>
      <c r="K52" s="577"/>
      <c r="L52" s="577"/>
      <c r="M52" s="577"/>
      <c r="N52" s="577"/>
    </row>
    <row r="53" spans="5:14">
      <c r="E53" s="577"/>
      <c r="F53" s="577"/>
      <c r="G53" s="577"/>
      <c r="H53" s="577"/>
      <c r="I53" s="577"/>
      <c r="J53" s="577"/>
      <c r="K53" s="577"/>
      <c r="L53" s="577"/>
      <c r="M53" s="577"/>
      <c r="N53" s="577"/>
    </row>
    <row r="54" spans="5:14">
      <c r="E54" s="577"/>
      <c r="F54" s="577"/>
      <c r="G54" s="577"/>
      <c r="H54" s="577"/>
      <c r="I54" s="577"/>
      <c r="J54" s="577"/>
      <c r="K54" s="577"/>
      <c r="L54" s="577"/>
      <c r="M54" s="577"/>
      <c r="N54" s="577"/>
    </row>
    <row r="55" spans="5:14">
      <c r="E55" s="578"/>
      <c r="F55" s="578"/>
      <c r="G55" s="578"/>
      <c r="H55" s="578"/>
      <c r="I55" s="578"/>
      <c r="J55" s="578"/>
      <c r="K55" s="578"/>
      <c r="L55" s="578"/>
      <c r="M55" s="578"/>
      <c r="N55" s="578"/>
    </row>
    <row r="56" spans="5:14">
      <c r="E56" s="436"/>
      <c r="F56" s="436"/>
      <c r="G56" s="436"/>
      <c r="H56" s="436"/>
      <c r="I56" s="436"/>
      <c r="J56" s="436"/>
      <c r="K56" s="436"/>
      <c r="L56" s="436"/>
      <c r="M56" s="436"/>
      <c r="N56" s="436"/>
    </row>
    <row r="57" spans="5:14">
      <c r="E57" s="391"/>
      <c r="F57" s="391"/>
      <c r="G57" s="391"/>
      <c r="H57" s="391"/>
      <c r="I57" s="391"/>
      <c r="J57" s="391"/>
      <c r="K57" s="391"/>
      <c r="L57" s="391"/>
      <c r="M57" s="391"/>
      <c r="N57" s="391"/>
    </row>
    <row r="58" spans="5:14">
      <c r="E58" s="391"/>
      <c r="F58" s="391"/>
      <c r="G58" s="391"/>
      <c r="H58" s="391"/>
      <c r="I58" s="391"/>
      <c r="J58" s="391"/>
      <c r="K58" s="391"/>
      <c r="L58" s="391"/>
      <c r="M58" s="391"/>
      <c r="N58" s="391"/>
    </row>
    <row r="59" spans="5:14">
      <c r="E59" s="391"/>
      <c r="F59" s="391"/>
      <c r="G59" s="391"/>
      <c r="H59" s="391"/>
      <c r="I59" s="391"/>
      <c r="J59" s="391"/>
      <c r="K59" s="391"/>
      <c r="L59" s="391"/>
      <c r="M59" s="391"/>
      <c r="N59" s="391"/>
    </row>
    <row r="60" spans="5:14">
      <c r="E60" s="391"/>
      <c r="F60" s="391"/>
      <c r="G60" s="391"/>
      <c r="H60" s="391"/>
      <c r="I60" s="391"/>
      <c r="J60" s="391"/>
      <c r="K60" s="391"/>
      <c r="L60" s="391"/>
      <c r="M60" s="391"/>
      <c r="N60" s="391"/>
    </row>
    <row r="61" spans="5:14">
      <c r="E61" s="391"/>
      <c r="F61" s="391"/>
      <c r="G61" s="391"/>
      <c r="H61" s="391"/>
      <c r="I61" s="391"/>
      <c r="J61" s="391"/>
      <c r="K61" s="391"/>
      <c r="L61" s="391"/>
      <c r="M61" s="391"/>
      <c r="N61" s="391"/>
    </row>
    <row r="62" spans="5:14">
      <c r="E62" s="391"/>
      <c r="F62" s="391"/>
      <c r="G62" s="391"/>
      <c r="H62" s="391"/>
      <c r="I62" s="391"/>
      <c r="J62" s="391"/>
      <c r="K62" s="391"/>
      <c r="L62" s="391"/>
      <c r="M62" s="391"/>
      <c r="N62" s="391"/>
    </row>
    <row r="63" spans="5:14">
      <c r="E63" s="391"/>
      <c r="F63" s="391"/>
      <c r="G63" s="391"/>
      <c r="H63" s="391"/>
      <c r="I63" s="391"/>
      <c r="J63" s="391"/>
      <c r="K63" s="391"/>
      <c r="L63" s="391"/>
      <c r="M63" s="391"/>
      <c r="N63" s="391"/>
    </row>
    <row r="64" spans="5:14">
      <c r="E64" s="391"/>
      <c r="F64" s="391"/>
      <c r="G64" s="391"/>
      <c r="H64" s="391"/>
      <c r="I64" s="391"/>
      <c r="J64" s="391"/>
      <c r="K64" s="391"/>
      <c r="L64" s="391"/>
      <c r="M64" s="391"/>
      <c r="N64" s="391"/>
    </row>
    <row r="65" spans="5:14">
      <c r="E65" s="391"/>
      <c r="F65" s="391"/>
      <c r="G65" s="391"/>
      <c r="H65" s="391"/>
      <c r="I65" s="391"/>
      <c r="J65" s="391"/>
      <c r="K65" s="391"/>
      <c r="L65" s="391"/>
      <c r="M65" s="391"/>
      <c r="N65" s="391"/>
    </row>
    <row r="66" spans="5:14">
      <c r="E66" s="391"/>
      <c r="F66" s="391"/>
      <c r="G66" s="391"/>
      <c r="H66" s="391"/>
      <c r="I66" s="391"/>
      <c r="J66" s="391"/>
      <c r="K66" s="391"/>
      <c r="L66" s="391"/>
      <c r="M66" s="391"/>
      <c r="N66" s="391"/>
    </row>
    <row r="67" spans="5:14">
      <c r="E67" s="391"/>
      <c r="F67" s="391"/>
      <c r="G67" s="391"/>
      <c r="H67" s="391"/>
      <c r="I67" s="391"/>
      <c r="J67" s="391"/>
      <c r="K67" s="391"/>
      <c r="L67" s="391"/>
      <c r="M67" s="391"/>
      <c r="N67" s="391"/>
    </row>
    <row r="68" spans="5:14">
      <c r="E68" s="391"/>
      <c r="F68" s="391"/>
      <c r="G68" s="391"/>
      <c r="H68" s="391"/>
      <c r="I68" s="391"/>
      <c r="J68" s="391"/>
      <c r="K68" s="391"/>
      <c r="L68" s="391"/>
      <c r="M68" s="391"/>
      <c r="N68" s="391"/>
    </row>
    <row r="69" spans="5:14">
      <c r="E69" s="391"/>
      <c r="F69" s="391"/>
      <c r="G69" s="391"/>
      <c r="H69" s="391"/>
      <c r="I69" s="391"/>
      <c r="J69" s="391"/>
      <c r="K69" s="391"/>
      <c r="L69" s="391"/>
      <c r="M69" s="391"/>
      <c r="N69" s="391"/>
    </row>
    <row r="70" spans="5:14">
      <c r="E70" s="391"/>
      <c r="F70" s="391"/>
      <c r="G70" s="391"/>
      <c r="H70" s="391"/>
      <c r="I70" s="391"/>
      <c r="J70" s="391"/>
      <c r="K70" s="391"/>
      <c r="L70" s="391"/>
      <c r="M70" s="391"/>
      <c r="N70" s="391"/>
    </row>
    <row r="71" spans="5:14">
      <c r="E71" s="391"/>
      <c r="F71" s="391"/>
      <c r="G71" s="391"/>
      <c r="H71" s="391"/>
      <c r="I71" s="391"/>
      <c r="J71" s="391"/>
      <c r="K71" s="391"/>
      <c r="L71" s="391"/>
      <c r="M71" s="391"/>
      <c r="N71" s="391"/>
    </row>
    <row r="72" spans="5:14">
      <c r="E72" s="391"/>
      <c r="F72" s="391"/>
      <c r="G72" s="391"/>
      <c r="H72" s="391"/>
      <c r="I72" s="391"/>
      <c r="J72" s="391"/>
      <c r="K72" s="391"/>
      <c r="L72" s="391"/>
      <c r="M72" s="391"/>
      <c r="N72" s="391"/>
    </row>
    <row r="73" spans="5:14">
      <c r="E73" s="391"/>
      <c r="F73" s="391"/>
      <c r="G73" s="391"/>
      <c r="H73" s="391"/>
      <c r="I73" s="391"/>
      <c r="J73" s="391"/>
      <c r="K73" s="391"/>
      <c r="L73" s="391"/>
      <c r="M73" s="391"/>
      <c r="N73" s="391"/>
    </row>
    <row r="74" spans="5:14">
      <c r="E74" s="391"/>
      <c r="F74" s="391"/>
      <c r="G74" s="391"/>
      <c r="H74" s="391"/>
      <c r="I74" s="391"/>
      <c r="J74" s="391"/>
      <c r="K74" s="391"/>
      <c r="L74" s="391"/>
      <c r="M74" s="391"/>
      <c r="N74" s="391"/>
    </row>
    <row r="75" spans="5:14">
      <c r="E75" s="391"/>
      <c r="F75" s="391"/>
      <c r="G75" s="391"/>
      <c r="H75" s="391"/>
      <c r="I75" s="391"/>
      <c r="J75" s="391"/>
      <c r="K75" s="391"/>
      <c r="L75" s="391"/>
      <c r="M75" s="391"/>
      <c r="N75" s="391"/>
    </row>
    <row r="76" spans="5:14">
      <c r="E76" s="390"/>
      <c r="F76" s="390"/>
      <c r="G76" s="390"/>
      <c r="H76" s="390"/>
      <c r="I76" s="390"/>
      <c r="J76" s="390"/>
      <c r="K76" s="390"/>
      <c r="L76" s="390"/>
      <c r="M76" s="390"/>
    </row>
  </sheetData>
  <mergeCells count="5">
    <mergeCell ref="B1:Q1"/>
    <mergeCell ref="B2:Q2"/>
    <mergeCell ref="B3:Q3"/>
    <mergeCell ref="B15:D15"/>
    <mergeCell ref="C35:Q35"/>
  </mergeCells>
  <pageMargins left="0.7" right="0.7" top="0.25" bottom="0.44" header="0.3" footer="0.3"/>
  <pageSetup scale="72" orientation="landscape" r:id="rId1"/>
  <headerFooter>
    <oddFooter>&amp;LActivision Blizzard, Inc.&amp;R&amp;P of &amp; 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63"/>
  <sheetViews>
    <sheetView showGridLines="0" zoomScaleNormal="100" zoomScaleSheetLayoutView="90" workbookViewId="0">
      <pane xSplit="2" ySplit="7" topLeftCell="C8" activePane="bottomRight" state="frozen"/>
      <selection activeCell="P71" sqref="P71"/>
      <selection pane="topRight" activeCell="P71" sqref="P71"/>
      <selection pane="bottomLeft" activeCell="P71" sqref="P71"/>
      <selection pane="bottomRight" activeCell="R20" sqref="R20"/>
    </sheetView>
  </sheetViews>
  <sheetFormatPr defaultColWidth="9.28515625" defaultRowHeight="12"/>
  <cols>
    <col min="1" max="1" width="2.7109375" style="60" customWidth="1"/>
    <col min="2" max="2" width="60.28515625" style="119" customWidth="1"/>
    <col min="3" max="12" width="9.7109375" style="60" customWidth="1"/>
    <col min="13" max="14" width="9.7109375" style="426" customWidth="1"/>
    <col min="15" max="15" width="1.7109375" style="60" customWidth="1"/>
    <col min="16" max="16384" width="9.28515625" style="60"/>
  </cols>
  <sheetData>
    <row r="1" spans="1:19" ht="15" customHeight="1">
      <c r="A1" s="699" t="s">
        <v>70</v>
      </c>
      <c r="B1" s="699"/>
      <c r="C1" s="699"/>
      <c r="D1" s="699"/>
      <c r="E1" s="699"/>
      <c r="F1" s="699"/>
      <c r="G1" s="699"/>
      <c r="H1" s="699"/>
      <c r="I1" s="699"/>
      <c r="J1" s="699"/>
      <c r="K1" s="699"/>
      <c r="L1" s="699"/>
      <c r="M1" s="699"/>
      <c r="N1" s="699"/>
      <c r="O1" s="699"/>
    </row>
    <row r="2" spans="1:19" ht="15" customHeight="1">
      <c r="A2" s="699" t="s">
        <v>110</v>
      </c>
      <c r="B2" s="699"/>
      <c r="C2" s="699"/>
      <c r="D2" s="699"/>
      <c r="E2" s="699"/>
      <c r="F2" s="699"/>
      <c r="G2" s="699"/>
      <c r="H2" s="699"/>
      <c r="I2" s="699"/>
      <c r="J2" s="699"/>
      <c r="K2" s="699"/>
      <c r="L2" s="699"/>
      <c r="M2" s="699"/>
      <c r="N2" s="699"/>
      <c r="O2" s="699"/>
    </row>
    <row r="3" spans="1:19" ht="15" customHeight="1">
      <c r="A3" s="699" t="s">
        <v>46</v>
      </c>
      <c r="B3" s="699"/>
      <c r="C3" s="699"/>
      <c r="D3" s="699"/>
      <c r="E3" s="699"/>
      <c r="F3" s="699"/>
      <c r="G3" s="699"/>
      <c r="H3" s="699"/>
      <c r="I3" s="699"/>
      <c r="J3" s="699"/>
      <c r="K3" s="699"/>
      <c r="L3" s="699"/>
      <c r="M3" s="699"/>
      <c r="N3" s="699"/>
      <c r="O3" s="699"/>
    </row>
    <row r="6" spans="1:19" ht="15.75" customHeight="1">
      <c r="B6" s="120"/>
      <c r="C6" s="105" t="s">
        <v>3</v>
      </c>
      <c r="D6" s="105" t="s">
        <v>4</v>
      </c>
      <c r="E6" s="105" t="s">
        <v>5</v>
      </c>
      <c r="F6" s="105" t="s">
        <v>6</v>
      </c>
      <c r="G6" s="105" t="s">
        <v>3</v>
      </c>
      <c r="H6" s="105" t="s">
        <v>4</v>
      </c>
      <c r="I6" s="105" t="s">
        <v>5</v>
      </c>
      <c r="J6" s="105" t="s">
        <v>6</v>
      </c>
      <c r="K6" s="105" t="s">
        <v>3</v>
      </c>
      <c r="L6" s="105" t="s">
        <v>4</v>
      </c>
      <c r="M6" s="105" t="s">
        <v>5</v>
      </c>
      <c r="N6" s="105" t="s">
        <v>6</v>
      </c>
    </row>
    <row r="7" spans="1:19" ht="12.75" thickBot="1">
      <c r="B7" s="53"/>
      <c r="C7" s="105" t="s">
        <v>126</v>
      </c>
      <c r="D7" s="105" t="s">
        <v>126</v>
      </c>
      <c r="E7" s="105" t="s">
        <v>126</v>
      </c>
      <c r="F7" s="105" t="s">
        <v>126</v>
      </c>
      <c r="G7" s="105" t="s">
        <v>136</v>
      </c>
      <c r="H7" s="105" t="s">
        <v>136</v>
      </c>
      <c r="I7" s="105" t="s">
        <v>136</v>
      </c>
      <c r="J7" s="105" t="s">
        <v>136</v>
      </c>
      <c r="K7" s="105" t="s">
        <v>149</v>
      </c>
      <c r="L7" s="105" t="s">
        <v>149</v>
      </c>
      <c r="M7" s="105" t="s">
        <v>149</v>
      </c>
      <c r="N7" s="105" t="s">
        <v>149</v>
      </c>
    </row>
    <row r="8" spans="1:19">
      <c r="B8" s="303" t="s">
        <v>196</v>
      </c>
      <c r="C8" s="122"/>
      <c r="D8" s="122"/>
      <c r="E8" s="122"/>
      <c r="F8" s="122"/>
      <c r="G8" s="122"/>
      <c r="H8" s="122"/>
      <c r="I8" s="122"/>
      <c r="J8" s="122"/>
      <c r="K8" s="122"/>
      <c r="L8" s="122"/>
      <c r="M8" s="122"/>
      <c r="N8" s="122"/>
    </row>
    <row r="9" spans="1:19" ht="13.5">
      <c r="B9" s="304" t="s">
        <v>174</v>
      </c>
      <c r="C9" s="271">
        <v>379</v>
      </c>
      <c r="D9" s="271">
        <v>476</v>
      </c>
      <c r="E9" s="271">
        <v>504</v>
      </c>
      <c r="F9" s="271">
        <v>539</v>
      </c>
      <c r="G9" s="271">
        <v>581</v>
      </c>
      <c r="H9" s="271">
        <v>569</v>
      </c>
      <c r="I9" s="271">
        <v>629</v>
      </c>
      <c r="J9" s="271">
        <v>724</v>
      </c>
      <c r="K9" s="271">
        <v>926</v>
      </c>
      <c r="L9" s="271">
        <v>1141</v>
      </c>
      <c r="M9" s="445">
        <v>1344</v>
      </c>
      <c r="N9" s="445">
        <v>1454</v>
      </c>
      <c r="O9" s="182"/>
    </row>
    <row r="10" spans="1:19">
      <c r="B10" s="304" t="s">
        <v>87</v>
      </c>
      <c r="C10" s="124">
        <v>659</v>
      </c>
      <c r="D10" s="124">
        <v>428</v>
      </c>
      <c r="E10" s="124">
        <v>171</v>
      </c>
      <c r="F10" s="124">
        <v>846</v>
      </c>
      <c r="G10" s="124">
        <v>649</v>
      </c>
      <c r="H10" s="124">
        <v>414</v>
      </c>
      <c r="I10" s="124">
        <v>281</v>
      </c>
      <c r="J10" s="124">
        <v>462</v>
      </c>
      <c r="K10" s="124">
        <v>482</v>
      </c>
      <c r="L10" s="124">
        <v>374</v>
      </c>
      <c r="M10" s="124">
        <v>157</v>
      </c>
      <c r="N10" s="124">
        <v>372</v>
      </c>
    </row>
    <row r="11" spans="1:19" ht="13.5">
      <c r="B11" s="304" t="s">
        <v>175</v>
      </c>
      <c r="C11" s="179">
        <v>73</v>
      </c>
      <c r="D11" s="179">
        <v>66</v>
      </c>
      <c r="E11" s="179">
        <v>78</v>
      </c>
      <c r="F11" s="179">
        <v>190</v>
      </c>
      <c r="G11" s="179">
        <v>48</v>
      </c>
      <c r="H11" s="179">
        <v>61</v>
      </c>
      <c r="I11" s="179">
        <v>80</v>
      </c>
      <c r="J11" s="179">
        <v>167</v>
      </c>
      <c r="K11" s="179">
        <v>47</v>
      </c>
      <c r="L11" s="179">
        <v>55</v>
      </c>
      <c r="M11" s="179">
        <v>67</v>
      </c>
      <c r="N11" s="179">
        <v>188</v>
      </c>
      <c r="O11" s="182"/>
    </row>
    <row r="12" spans="1:19" ht="12.75" thickBot="1">
      <c r="B12" s="304" t="s">
        <v>197</v>
      </c>
      <c r="C12" s="500">
        <f t="shared" ref="C12:J12" si="0">SUM(C9:C11)</f>
        <v>1111</v>
      </c>
      <c r="D12" s="500">
        <f t="shared" si="0"/>
        <v>970</v>
      </c>
      <c r="E12" s="500">
        <f t="shared" si="0"/>
        <v>753</v>
      </c>
      <c r="F12" s="500">
        <f t="shared" si="0"/>
        <v>1575</v>
      </c>
      <c r="G12" s="500">
        <f t="shared" si="0"/>
        <v>1278</v>
      </c>
      <c r="H12" s="500">
        <f t="shared" si="0"/>
        <v>1044</v>
      </c>
      <c r="I12" s="500">
        <f t="shared" si="0"/>
        <v>990</v>
      </c>
      <c r="J12" s="500">
        <f t="shared" si="0"/>
        <v>1353</v>
      </c>
      <c r="K12" s="500">
        <f t="shared" ref="K12:L12" si="1">SUM(K9:K11)</f>
        <v>1455</v>
      </c>
      <c r="L12" s="500">
        <f t="shared" si="1"/>
        <v>1570</v>
      </c>
      <c r="M12" s="500">
        <f t="shared" ref="M12:N12" si="2">SUM(M9:M11)</f>
        <v>1568</v>
      </c>
      <c r="N12" s="500">
        <f t="shared" si="2"/>
        <v>2014</v>
      </c>
      <c r="O12" s="182"/>
    </row>
    <row r="13" spans="1:19" ht="12.75" thickTop="1">
      <c r="B13" s="304"/>
      <c r="C13" s="217"/>
      <c r="D13" s="217"/>
      <c r="E13" s="217"/>
      <c r="F13" s="217"/>
      <c r="G13" s="217"/>
      <c r="H13" s="217"/>
      <c r="I13" s="217"/>
      <c r="J13" s="217"/>
      <c r="K13" s="217"/>
      <c r="L13" s="217"/>
      <c r="M13" s="444"/>
      <c r="N13" s="444"/>
      <c r="O13" s="201"/>
    </row>
    <row r="14" spans="1:19" ht="13.5">
      <c r="B14" s="446" t="s">
        <v>223</v>
      </c>
      <c r="C14" s="124"/>
      <c r="D14" s="124"/>
      <c r="E14" s="124"/>
      <c r="F14" s="124"/>
      <c r="G14" s="124"/>
      <c r="H14" s="124"/>
      <c r="I14" s="124"/>
      <c r="J14" s="124"/>
      <c r="K14" s="124"/>
      <c r="L14" s="124"/>
      <c r="M14" s="124"/>
      <c r="N14" s="124"/>
      <c r="O14" s="182"/>
      <c r="Q14" s="182"/>
    </row>
    <row r="15" spans="1:19" ht="13.5">
      <c r="B15" s="304" t="s">
        <v>174</v>
      </c>
      <c r="C15" s="124">
        <v>148</v>
      </c>
      <c r="D15" s="124">
        <v>5</v>
      </c>
      <c r="E15" s="124">
        <v>1</v>
      </c>
      <c r="F15" s="124">
        <v>146</v>
      </c>
      <c r="G15" s="124">
        <v>-43</v>
      </c>
      <c r="H15" s="124">
        <v>42</v>
      </c>
      <c r="I15" s="124">
        <v>68</v>
      </c>
      <c r="J15" s="124">
        <v>56</v>
      </c>
      <c r="K15" s="124">
        <v>-129</v>
      </c>
      <c r="L15" s="124">
        <v>261</v>
      </c>
      <c r="M15" s="124">
        <v>158</v>
      </c>
      <c r="N15" s="124">
        <v>61</v>
      </c>
      <c r="O15" s="182"/>
      <c r="Q15" s="182"/>
      <c r="S15" s="182"/>
    </row>
    <row r="16" spans="1:19">
      <c r="B16" s="304" t="s">
        <v>87</v>
      </c>
      <c r="C16" s="124">
        <v>-487</v>
      </c>
      <c r="D16" s="124">
        <v>-317</v>
      </c>
      <c r="E16" s="124">
        <v>416</v>
      </c>
      <c r="F16" s="124">
        <v>492</v>
      </c>
      <c r="G16" s="124">
        <v>-532</v>
      </c>
      <c r="H16" s="124">
        <v>-327</v>
      </c>
      <c r="I16" s="124">
        <v>-18</v>
      </c>
      <c r="J16" s="124">
        <v>709</v>
      </c>
      <c r="K16" s="124">
        <v>-418</v>
      </c>
      <c r="L16" s="124">
        <v>-222</v>
      </c>
      <c r="M16" s="124">
        <v>-96</v>
      </c>
      <c r="N16" s="124">
        <v>369</v>
      </c>
      <c r="O16" s="182"/>
      <c r="Q16" s="182"/>
      <c r="S16" s="182"/>
    </row>
    <row r="17" spans="2:19" s="426" customFormat="1" ht="13.5">
      <c r="B17" s="304" t="s">
        <v>175</v>
      </c>
      <c r="C17" s="668">
        <v>0</v>
      </c>
      <c r="D17" s="668">
        <v>0</v>
      </c>
      <c r="E17" s="668">
        <v>0</v>
      </c>
      <c r="F17" s="668">
        <v>0</v>
      </c>
      <c r="G17" s="668">
        <v>0</v>
      </c>
      <c r="H17" s="668">
        <v>0</v>
      </c>
      <c r="I17" s="668">
        <v>0</v>
      </c>
      <c r="J17" s="668">
        <v>0</v>
      </c>
      <c r="K17" s="668">
        <v>0</v>
      </c>
      <c r="L17" s="668">
        <v>0</v>
      </c>
      <c r="M17" s="668">
        <v>0</v>
      </c>
      <c r="N17" s="124">
        <v>8</v>
      </c>
      <c r="O17" s="182"/>
      <c r="Q17" s="182"/>
      <c r="S17" s="182"/>
    </row>
    <row r="18" spans="2:19" ht="12.75" thickBot="1">
      <c r="B18" s="304" t="s">
        <v>172</v>
      </c>
      <c r="C18" s="500">
        <f>SUM(C15:C17)</f>
        <v>-339</v>
      </c>
      <c r="D18" s="500">
        <f t="shared" ref="D18:N18" si="3">SUM(D15:D17)</f>
        <v>-312</v>
      </c>
      <c r="E18" s="500">
        <f t="shared" si="3"/>
        <v>417</v>
      </c>
      <c r="F18" s="500">
        <f t="shared" si="3"/>
        <v>638</v>
      </c>
      <c r="G18" s="500">
        <f t="shared" si="3"/>
        <v>-575</v>
      </c>
      <c r="H18" s="500">
        <f t="shared" si="3"/>
        <v>-285</v>
      </c>
      <c r="I18" s="500">
        <f t="shared" si="3"/>
        <v>50</v>
      </c>
      <c r="J18" s="500">
        <f t="shared" si="3"/>
        <v>765</v>
      </c>
      <c r="K18" s="500">
        <f t="shared" si="3"/>
        <v>-547</v>
      </c>
      <c r="L18" s="500">
        <f t="shared" si="3"/>
        <v>39</v>
      </c>
      <c r="M18" s="500">
        <f t="shared" si="3"/>
        <v>62</v>
      </c>
      <c r="N18" s="500">
        <f t="shared" si="3"/>
        <v>438</v>
      </c>
      <c r="O18" s="182"/>
      <c r="S18" s="182"/>
    </row>
    <row r="19" spans="2:19" ht="12.75" thickTop="1">
      <c r="B19" s="304"/>
      <c r="C19" s="125"/>
      <c r="D19" s="125"/>
      <c r="E19" s="125"/>
      <c r="F19" s="125"/>
      <c r="G19" s="125"/>
      <c r="H19" s="125"/>
      <c r="I19" s="125"/>
      <c r="J19" s="125"/>
      <c r="K19" s="125"/>
      <c r="L19" s="125"/>
      <c r="M19" s="443"/>
      <c r="N19" s="443"/>
      <c r="O19" s="182"/>
    </row>
    <row r="20" spans="2:19" ht="13.5">
      <c r="B20" s="640" t="s">
        <v>283</v>
      </c>
      <c r="C20" s="641"/>
      <c r="D20" s="641"/>
      <c r="E20" s="641"/>
      <c r="F20" s="641"/>
      <c r="G20" s="641"/>
      <c r="H20" s="641"/>
      <c r="I20" s="641"/>
      <c r="J20" s="641"/>
      <c r="K20" s="641"/>
      <c r="L20" s="641"/>
      <c r="M20" s="641"/>
      <c r="N20" s="641"/>
      <c r="O20" s="182"/>
    </row>
    <row r="21" spans="2:19" ht="13.5">
      <c r="B21" s="642" t="s">
        <v>284</v>
      </c>
      <c r="C21" s="643">
        <f t="shared" ref="C21:L21" si="4">C9+C15</f>
        <v>527</v>
      </c>
      <c r="D21" s="643">
        <f t="shared" si="4"/>
        <v>481</v>
      </c>
      <c r="E21" s="643">
        <f t="shared" si="4"/>
        <v>505</v>
      </c>
      <c r="F21" s="643">
        <f t="shared" si="4"/>
        <v>685</v>
      </c>
      <c r="G21" s="643">
        <f t="shared" si="4"/>
        <v>538</v>
      </c>
      <c r="H21" s="643">
        <f t="shared" si="4"/>
        <v>611</v>
      </c>
      <c r="I21" s="643">
        <f t="shared" si="4"/>
        <v>697</v>
      </c>
      <c r="J21" s="643">
        <f t="shared" si="4"/>
        <v>780</v>
      </c>
      <c r="K21" s="643">
        <f t="shared" si="4"/>
        <v>797</v>
      </c>
      <c r="L21" s="643">
        <f t="shared" si="4"/>
        <v>1402</v>
      </c>
      <c r="M21" s="643"/>
      <c r="N21" s="643"/>
      <c r="O21" s="182"/>
    </row>
    <row r="22" spans="2:19">
      <c r="B22" s="642" t="s">
        <v>87</v>
      </c>
      <c r="C22" s="643">
        <f t="shared" ref="C22:L22" si="5">C10+C16</f>
        <v>172</v>
      </c>
      <c r="D22" s="643">
        <f t="shared" si="5"/>
        <v>111</v>
      </c>
      <c r="E22" s="643">
        <f t="shared" si="5"/>
        <v>587</v>
      </c>
      <c r="F22" s="643">
        <f t="shared" si="5"/>
        <v>1338</v>
      </c>
      <c r="G22" s="643">
        <f t="shared" si="5"/>
        <v>117</v>
      </c>
      <c r="H22" s="643">
        <f t="shared" si="5"/>
        <v>87</v>
      </c>
      <c r="I22" s="643">
        <f t="shared" si="5"/>
        <v>263</v>
      </c>
      <c r="J22" s="643">
        <f t="shared" si="5"/>
        <v>1171</v>
      </c>
      <c r="K22" s="643">
        <f t="shared" si="5"/>
        <v>64</v>
      </c>
      <c r="L22" s="643">
        <f t="shared" si="5"/>
        <v>152</v>
      </c>
      <c r="M22" s="643"/>
      <c r="N22" s="643"/>
      <c r="O22" s="182"/>
    </row>
    <row r="23" spans="2:19" ht="13.5">
      <c r="B23" s="642" t="s">
        <v>285</v>
      </c>
      <c r="C23" s="644">
        <f t="shared" ref="C23:K23" si="6">C11</f>
        <v>73</v>
      </c>
      <c r="D23" s="644">
        <f t="shared" si="6"/>
        <v>66</v>
      </c>
      <c r="E23" s="644">
        <f t="shared" si="6"/>
        <v>78</v>
      </c>
      <c r="F23" s="644">
        <f t="shared" si="6"/>
        <v>190</v>
      </c>
      <c r="G23" s="644">
        <f t="shared" si="6"/>
        <v>48</v>
      </c>
      <c r="H23" s="644">
        <f t="shared" si="6"/>
        <v>61</v>
      </c>
      <c r="I23" s="644">
        <f t="shared" si="6"/>
        <v>80</v>
      </c>
      <c r="J23" s="644">
        <f t="shared" si="6"/>
        <v>167</v>
      </c>
      <c r="K23" s="644">
        <f t="shared" si="6"/>
        <v>47</v>
      </c>
      <c r="L23" s="644">
        <f>L17+L11</f>
        <v>55</v>
      </c>
      <c r="M23" s="646"/>
      <c r="N23" s="646"/>
      <c r="O23" s="182"/>
    </row>
    <row r="24" spans="2:19" ht="13.5">
      <c r="B24" s="642" t="s">
        <v>286</v>
      </c>
      <c r="C24" s="645">
        <f t="shared" ref="C24:L24" si="7">SUM(C21:C23)</f>
        <v>772</v>
      </c>
      <c r="D24" s="645">
        <f t="shared" si="7"/>
        <v>658</v>
      </c>
      <c r="E24" s="645">
        <f t="shared" si="7"/>
        <v>1170</v>
      </c>
      <c r="F24" s="645">
        <f t="shared" si="7"/>
        <v>2213</v>
      </c>
      <c r="G24" s="645">
        <f t="shared" si="7"/>
        <v>703</v>
      </c>
      <c r="H24" s="645">
        <f t="shared" si="7"/>
        <v>759</v>
      </c>
      <c r="I24" s="645">
        <f t="shared" si="7"/>
        <v>1040</v>
      </c>
      <c r="J24" s="645">
        <f t="shared" si="7"/>
        <v>2118</v>
      </c>
      <c r="K24" s="645">
        <f t="shared" si="7"/>
        <v>908</v>
      </c>
      <c r="L24" s="645">
        <f t="shared" si="7"/>
        <v>1609</v>
      </c>
      <c r="M24" s="647"/>
      <c r="N24" s="647"/>
      <c r="O24" s="182"/>
    </row>
    <row r="25" spans="2:19" ht="14.25">
      <c r="B25" s="57"/>
      <c r="C25" s="356"/>
      <c r="D25" s="356"/>
      <c r="E25" s="356"/>
      <c r="F25" s="356"/>
      <c r="G25" s="356"/>
      <c r="H25" s="356"/>
      <c r="I25" s="356"/>
      <c r="J25" s="356"/>
      <c r="K25" s="356"/>
      <c r="L25" s="356"/>
      <c r="M25" s="356"/>
      <c r="N25" s="356"/>
      <c r="O25" s="201"/>
    </row>
    <row r="26" spans="2:19">
      <c r="B26" s="57"/>
      <c r="C26" s="288"/>
      <c r="D26" s="288"/>
      <c r="E26" s="288"/>
      <c r="F26" s="288"/>
      <c r="G26" s="288"/>
      <c r="H26" s="288"/>
      <c r="I26" s="288"/>
      <c r="J26" s="288"/>
      <c r="K26" s="288"/>
      <c r="L26" s="288"/>
      <c r="M26" s="288"/>
      <c r="N26" s="288"/>
    </row>
    <row r="27" spans="2:19" ht="13.5">
      <c r="B27" s="57" t="s">
        <v>252</v>
      </c>
      <c r="C27" s="183"/>
      <c r="D27" s="183"/>
      <c r="E27" s="183"/>
      <c r="F27" s="183"/>
      <c r="G27" s="183"/>
      <c r="H27" s="183"/>
      <c r="I27" s="183"/>
      <c r="J27" s="183"/>
      <c r="K27" s="183"/>
      <c r="L27" s="183"/>
      <c r="M27" s="183"/>
      <c r="N27" s="183"/>
    </row>
    <row r="28" spans="2:19" ht="13.5">
      <c r="B28" s="57" t="s">
        <v>224</v>
      </c>
      <c r="C28" s="183"/>
      <c r="D28" s="183"/>
      <c r="E28" s="183"/>
      <c r="F28" s="183"/>
      <c r="G28" s="183"/>
      <c r="H28" s="183"/>
      <c r="I28" s="183"/>
      <c r="J28" s="183"/>
      <c r="K28" s="183"/>
      <c r="L28" s="183"/>
      <c r="M28" s="183"/>
      <c r="N28" s="183"/>
    </row>
    <row r="29" spans="2:19" ht="13.5">
      <c r="B29" s="185" t="s">
        <v>264</v>
      </c>
      <c r="C29" s="187"/>
      <c r="D29" s="187"/>
      <c r="E29" s="187"/>
      <c r="F29" s="187"/>
      <c r="G29" s="187"/>
      <c r="H29" s="187"/>
      <c r="I29" s="187"/>
      <c r="J29" s="187"/>
      <c r="K29" s="187"/>
      <c r="L29" s="187"/>
      <c r="M29" s="187"/>
      <c r="N29" s="187"/>
    </row>
    <row r="30" spans="2:19" ht="53.25" customHeight="1">
      <c r="B30" s="698" t="s">
        <v>278</v>
      </c>
      <c r="C30" s="698"/>
      <c r="D30" s="698"/>
      <c r="E30" s="698"/>
      <c r="F30" s="698"/>
      <c r="G30" s="698"/>
      <c r="H30" s="698"/>
      <c r="I30" s="698"/>
      <c r="J30" s="698"/>
      <c r="K30" s="698"/>
      <c r="L30" s="698"/>
      <c r="M30" s="698"/>
      <c r="N30" s="698"/>
      <c r="O30" s="698"/>
      <c r="P30" s="698"/>
      <c r="R30" s="182"/>
    </row>
    <row r="31" spans="2:19">
      <c r="B31" s="57"/>
      <c r="C31" s="445"/>
      <c r="D31" s="445"/>
      <c r="E31" s="445"/>
      <c r="F31" s="445"/>
      <c r="G31" s="445"/>
      <c r="H31" s="445"/>
      <c r="I31" s="445"/>
      <c r="J31" s="445"/>
      <c r="K31" s="445"/>
      <c r="R31" s="182"/>
    </row>
    <row r="32" spans="2:19">
      <c r="B32" s="57"/>
      <c r="C32" s="443"/>
      <c r="D32" s="443"/>
      <c r="E32" s="443"/>
      <c r="F32" s="443"/>
      <c r="G32" s="443"/>
      <c r="H32" s="443"/>
      <c r="I32" s="443"/>
      <c r="J32" s="443"/>
      <c r="K32" s="443"/>
      <c r="R32" s="182"/>
    </row>
    <row r="33" spans="3:14">
      <c r="C33" s="445"/>
      <c r="D33" s="445"/>
      <c r="E33" s="445"/>
      <c r="F33" s="445"/>
      <c r="G33" s="445"/>
      <c r="H33" s="445"/>
      <c r="I33" s="445"/>
      <c r="J33" s="445"/>
      <c r="K33" s="445"/>
      <c r="L33" s="445"/>
    </row>
    <row r="34" spans="3:14">
      <c r="C34" s="443"/>
      <c r="D34" s="443"/>
      <c r="E34" s="443"/>
      <c r="F34" s="443"/>
      <c r="G34" s="443"/>
      <c r="H34" s="443"/>
      <c r="I34" s="443"/>
      <c r="J34" s="443"/>
      <c r="K34" s="443"/>
      <c r="L34" s="443"/>
    </row>
    <row r="35" spans="3:14">
      <c r="C35" s="443"/>
      <c r="D35" s="443"/>
      <c r="E35" s="443"/>
      <c r="F35" s="443"/>
      <c r="G35" s="443"/>
      <c r="H35" s="443"/>
      <c r="I35" s="443"/>
      <c r="J35" s="443"/>
      <c r="K35" s="443"/>
      <c r="L35" s="443"/>
    </row>
    <row r="36" spans="3:14">
      <c r="C36" s="443"/>
      <c r="D36" s="443"/>
      <c r="E36" s="443"/>
      <c r="F36" s="443"/>
      <c r="G36" s="443"/>
      <c r="H36" s="443"/>
      <c r="I36" s="443"/>
      <c r="J36" s="443"/>
      <c r="K36" s="443"/>
      <c r="L36" s="443"/>
    </row>
    <row r="37" spans="3:14">
      <c r="C37" s="444"/>
      <c r="D37" s="444"/>
      <c r="E37" s="444"/>
      <c r="F37" s="444"/>
      <c r="G37" s="444"/>
      <c r="H37" s="444"/>
      <c r="I37" s="444"/>
      <c r="J37" s="444"/>
      <c r="K37" s="444"/>
      <c r="L37" s="444"/>
    </row>
    <row r="38" spans="3:14">
      <c r="C38" s="443"/>
      <c r="D38" s="443"/>
      <c r="E38" s="443"/>
      <c r="F38" s="443"/>
      <c r="G38" s="443"/>
      <c r="H38" s="443"/>
      <c r="I38" s="443"/>
      <c r="J38" s="443"/>
      <c r="K38" s="443"/>
      <c r="L38" s="443"/>
    </row>
    <row r="39" spans="3:14">
      <c r="C39" s="443"/>
      <c r="D39" s="443"/>
      <c r="E39" s="443"/>
      <c r="F39" s="443"/>
      <c r="G39" s="443"/>
      <c r="H39" s="443"/>
      <c r="I39" s="443"/>
      <c r="J39" s="443"/>
      <c r="K39" s="443"/>
      <c r="L39" s="443"/>
    </row>
    <row r="40" spans="3:14">
      <c r="C40" s="443"/>
      <c r="D40" s="443"/>
      <c r="E40" s="443"/>
      <c r="F40" s="443"/>
      <c r="G40" s="443"/>
      <c r="H40" s="443"/>
      <c r="I40" s="443"/>
      <c r="J40" s="443"/>
      <c r="K40" s="443"/>
      <c r="L40" s="443"/>
    </row>
    <row r="41" spans="3:14">
      <c r="C41" s="443"/>
      <c r="D41" s="443"/>
      <c r="E41" s="443"/>
      <c r="F41" s="443"/>
      <c r="G41" s="443"/>
      <c r="H41" s="443"/>
      <c r="I41" s="443"/>
      <c r="J41" s="443"/>
      <c r="K41" s="443"/>
      <c r="L41" s="443"/>
    </row>
    <row r="42" spans="3:14">
      <c r="C42" s="443"/>
      <c r="D42" s="443"/>
      <c r="E42" s="443"/>
      <c r="F42" s="443"/>
      <c r="G42" s="443"/>
      <c r="H42" s="443"/>
      <c r="I42" s="443"/>
      <c r="J42" s="443"/>
      <c r="K42" s="443"/>
      <c r="L42" s="443"/>
    </row>
    <row r="43" spans="3:14">
      <c r="C43" s="443"/>
      <c r="D43" s="443"/>
      <c r="E43" s="443"/>
      <c r="F43" s="443"/>
      <c r="G43" s="443"/>
      <c r="H43" s="443"/>
      <c r="I43" s="443"/>
      <c r="J43" s="443"/>
      <c r="K43" s="443"/>
      <c r="L43" s="443"/>
    </row>
    <row r="44" spans="3:14">
      <c r="C44" s="444"/>
      <c r="D44" s="444"/>
      <c r="E44" s="444"/>
      <c r="F44" s="444"/>
      <c r="G44" s="444"/>
      <c r="H44" s="444"/>
      <c r="I44" s="444"/>
      <c r="J44" s="444"/>
      <c r="K44" s="444"/>
      <c r="L44" s="444"/>
    </row>
    <row r="45" spans="3:14">
      <c r="C45" s="443"/>
      <c r="D45" s="443"/>
      <c r="E45" s="443"/>
      <c r="F45" s="443"/>
      <c r="G45" s="443"/>
      <c r="H45" s="443"/>
      <c r="I45" s="443"/>
      <c r="J45" s="443"/>
      <c r="K45" s="443"/>
      <c r="L45" s="443"/>
    </row>
    <row r="46" spans="3:14">
      <c r="C46" s="443"/>
      <c r="D46" s="443"/>
      <c r="E46" s="443"/>
      <c r="F46" s="443"/>
      <c r="G46" s="443"/>
      <c r="H46" s="443"/>
      <c r="I46" s="443"/>
      <c r="J46" s="443"/>
      <c r="K46" s="443"/>
      <c r="L46" s="443"/>
    </row>
    <row r="47" spans="3:14">
      <c r="C47" s="443"/>
      <c r="D47" s="443"/>
      <c r="E47" s="443"/>
      <c r="F47" s="443"/>
      <c r="G47" s="443"/>
      <c r="H47" s="443"/>
      <c r="I47" s="443"/>
      <c r="J47" s="443"/>
      <c r="K47" s="443"/>
      <c r="L47" s="443"/>
    </row>
    <row r="48" spans="3:14">
      <c r="C48" s="443"/>
      <c r="D48" s="443"/>
      <c r="E48" s="443"/>
      <c r="F48" s="443"/>
      <c r="G48" s="443"/>
      <c r="H48" s="443"/>
      <c r="I48" s="443"/>
      <c r="J48" s="443"/>
      <c r="K48" s="443"/>
      <c r="L48" s="443"/>
      <c r="M48" s="428"/>
      <c r="N48" s="428"/>
    </row>
    <row r="49" spans="3:14">
      <c r="C49" s="579"/>
      <c r="D49" s="579"/>
      <c r="E49" s="579"/>
      <c r="F49" s="579"/>
      <c r="G49" s="579"/>
      <c r="H49" s="579"/>
      <c r="I49" s="579"/>
      <c r="J49" s="579"/>
      <c r="K49" s="579"/>
      <c r="L49" s="579"/>
      <c r="M49" s="428"/>
      <c r="N49" s="428"/>
    </row>
    <row r="50" spans="3:14">
      <c r="C50" s="579"/>
      <c r="D50" s="579"/>
      <c r="E50" s="579"/>
      <c r="F50" s="579"/>
      <c r="G50" s="579"/>
      <c r="H50" s="579"/>
      <c r="I50" s="579"/>
      <c r="J50" s="579"/>
      <c r="K50" s="579"/>
      <c r="L50" s="579"/>
      <c r="M50" s="428"/>
      <c r="N50" s="428"/>
    </row>
    <row r="51" spans="3:14">
      <c r="C51" s="579"/>
      <c r="D51" s="579"/>
      <c r="E51" s="579"/>
      <c r="F51" s="579"/>
      <c r="G51" s="579"/>
      <c r="H51" s="579"/>
      <c r="I51" s="579"/>
      <c r="J51" s="579"/>
      <c r="K51" s="579"/>
      <c r="L51" s="579"/>
      <c r="M51" s="428"/>
      <c r="N51" s="428"/>
    </row>
    <row r="52" spans="3:14">
      <c r="C52" s="579"/>
      <c r="D52" s="579"/>
      <c r="E52" s="579"/>
      <c r="F52" s="579"/>
      <c r="G52" s="579"/>
      <c r="H52" s="579"/>
      <c r="I52" s="579"/>
      <c r="J52" s="579"/>
      <c r="K52" s="579"/>
      <c r="L52" s="579"/>
      <c r="M52" s="428"/>
      <c r="N52" s="428"/>
    </row>
    <row r="53" spans="3:14">
      <c r="C53" s="579"/>
      <c r="D53" s="579"/>
      <c r="E53" s="579"/>
      <c r="F53" s="579"/>
      <c r="G53" s="579"/>
      <c r="H53" s="579"/>
      <c r="I53" s="579"/>
      <c r="J53" s="579"/>
      <c r="K53" s="579"/>
      <c r="L53" s="579"/>
      <c r="M53" s="428"/>
      <c r="N53" s="428"/>
    </row>
    <row r="54" spans="3:14">
      <c r="C54" s="579"/>
      <c r="D54" s="579"/>
      <c r="E54" s="579"/>
      <c r="F54" s="579"/>
      <c r="G54" s="579"/>
      <c r="H54" s="579"/>
      <c r="I54" s="579"/>
      <c r="J54" s="579"/>
      <c r="K54" s="579"/>
      <c r="L54" s="579"/>
      <c r="M54" s="428"/>
      <c r="N54" s="428"/>
    </row>
    <row r="55" spans="3:14">
      <c r="C55" s="579"/>
      <c r="D55" s="579"/>
      <c r="E55" s="579"/>
      <c r="F55" s="579"/>
      <c r="G55" s="579"/>
      <c r="H55" s="579"/>
      <c r="I55" s="579"/>
      <c r="J55" s="579"/>
      <c r="K55" s="579"/>
      <c r="L55" s="579"/>
      <c r="M55" s="428"/>
      <c r="N55" s="428"/>
    </row>
    <row r="56" spans="3:14">
      <c r="C56" s="579"/>
      <c r="D56" s="579"/>
      <c r="E56" s="579"/>
      <c r="F56" s="579"/>
      <c r="G56" s="579"/>
      <c r="H56" s="579"/>
      <c r="I56" s="579"/>
      <c r="J56" s="579"/>
      <c r="K56" s="579"/>
      <c r="L56" s="579"/>
      <c r="M56" s="428"/>
      <c r="N56" s="428"/>
    </row>
    <row r="57" spans="3:14">
      <c r="C57" s="579"/>
      <c r="D57" s="579"/>
      <c r="E57" s="579"/>
      <c r="F57" s="579"/>
      <c r="G57" s="579"/>
      <c r="H57" s="579"/>
      <c r="I57" s="579"/>
      <c r="J57" s="579"/>
      <c r="K57" s="579"/>
      <c r="L57" s="579"/>
      <c r="M57" s="428"/>
      <c r="N57" s="428"/>
    </row>
    <row r="58" spans="3:14">
      <c r="C58" s="579"/>
      <c r="D58" s="579"/>
      <c r="E58" s="579"/>
      <c r="F58" s="579"/>
      <c r="G58" s="579"/>
      <c r="H58" s="579"/>
      <c r="I58" s="579"/>
      <c r="J58" s="579"/>
      <c r="K58" s="579"/>
      <c r="L58" s="579"/>
      <c r="M58" s="428"/>
      <c r="N58" s="428"/>
    </row>
    <row r="59" spans="3:14">
      <c r="C59" s="579"/>
      <c r="D59" s="579"/>
      <c r="E59" s="579"/>
      <c r="F59" s="579"/>
      <c r="G59" s="579"/>
      <c r="H59" s="579"/>
      <c r="I59" s="579"/>
      <c r="J59" s="579"/>
      <c r="K59" s="579"/>
      <c r="L59" s="579"/>
      <c r="M59" s="428"/>
      <c r="N59" s="428"/>
    </row>
    <row r="60" spans="3:14">
      <c r="C60" s="579"/>
      <c r="D60" s="579"/>
      <c r="E60" s="579"/>
      <c r="F60" s="579"/>
      <c r="G60" s="579"/>
      <c r="H60" s="579"/>
      <c r="I60" s="579"/>
      <c r="J60" s="579"/>
      <c r="K60" s="579"/>
      <c r="L60" s="579"/>
      <c r="M60" s="428"/>
      <c r="N60" s="428"/>
    </row>
    <row r="61" spans="3:14">
      <c r="C61" s="579"/>
      <c r="D61" s="579"/>
      <c r="E61" s="579"/>
      <c r="F61" s="579"/>
      <c r="G61" s="579"/>
      <c r="H61" s="579"/>
      <c r="I61" s="579"/>
      <c r="J61" s="579"/>
      <c r="K61" s="579"/>
      <c r="L61" s="579"/>
      <c r="M61" s="428"/>
      <c r="N61" s="428"/>
    </row>
    <row r="62" spans="3:14">
      <c r="C62" s="579"/>
      <c r="D62" s="579"/>
      <c r="E62" s="579"/>
      <c r="F62" s="579"/>
      <c r="G62" s="579"/>
      <c r="H62" s="579"/>
      <c r="I62" s="579"/>
      <c r="J62" s="579"/>
      <c r="K62" s="579"/>
      <c r="L62" s="579"/>
      <c r="M62" s="428"/>
      <c r="N62" s="428"/>
    </row>
    <row r="63" spans="3:14">
      <c r="C63" s="579"/>
      <c r="D63" s="579"/>
      <c r="E63" s="579"/>
      <c r="F63" s="579"/>
      <c r="G63" s="579"/>
      <c r="H63" s="579"/>
      <c r="I63" s="579"/>
      <c r="J63" s="579"/>
      <c r="K63" s="579"/>
      <c r="L63" s="579"/>
      <c r="M63" s="428"/>
      <c r="N63" s="428"/>
    </row>
  </sheetData>
  <sortState ref="A20:AK21">
    <sortCondition ref="B20:B21"/>
  </sortState>
  <mergeCells count="4">
    <mergeCell ref="A1:O1"/>
    <mergeCell ref="A2:O2"/>
    <mergeCell ref="A3:O3"/>
    <mergeCell ref="B30:P30"/>
  </mergeCells>
  <pageMargins left="0.7" right="0.7" top="0.25" bottom="0.44" header="0.3" footer="0.3"/>
  <pageSetup scale="69" orientation="landscape" r:id="rId1"/>
  <headerFooter>
    <oddFooter>&amp;LActivision Blizzard, Inc.&amp;R&amp;P of &amp; 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8A179F-0915-4EA1-B8FE-9C11ACF31CC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4b9f78e-1638-4d50-90be-e6eae294b66a"/>
    <ds:schemaRef ds:uri="http://www.w3.org/XML/1998/namespace"/>
    <ds:schemaRef ds:uri="http://purl.org/dc/dcmitype/"/>
  </ds:schemaRefs>
</ds:datastoreItem>
</file>

<file path=customXml/itemProps2.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4.xml><?xml version="1.0" encoding="utf-8"?>
<ds:datastoreItem xmlns:ds="http://schemas.openxmlformats.org/officeDocument/2006/customXml" ds:itemID="{0E84F52C-4B5C-4DFA-8FC9-9158506E61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Non-GAAP Financial Measures</vt:lpstr>
      <vt:lpstr>Outlook</vt:lpstr>
      <vt:lpstr>QTD P&amp;L</vt:lpstr>
      <vt:lpstr>TTM P&amp;L</vt:lpstr>
      <vt:lpstr>EBITDA and Adjusted EBITDA</vt:lpstr>
      <vt:lpstr>NR and OI by Segment</vt:lpstr>
      <vt:lpstr>Rev Mix by Geographic Region</vt:lpstr>
      <vt:lpstr>Rev Mix by Platform</vt:lpstr>
      <vt:lpstr>Rev Mix by Distribution</vt:lpstr>
      <vt:lpstr>Balance Sheet</vt:lpstr>
      <vt:lpstr>Cashflow Supplemental Qtrly</vt:lpstr>
      <vt:lpstr>Cashflow Supplemental</vt:lpstr>
      <vt:lpstr>Cashflow YE</vt:lpstr>
      <vt:lpstr>GAAP to Non-GAAP Measures 2016</vt:lpstr>
      <vt:lpstr>GAAP to Non-GAAP Measures 2015</vt:lpstr>
      <vt:lpstr>GAAP to Non-GAAP Measures 2014</vt:lpstr>
      <vt:lpstr>'Balance Sheet'!Print_Area</vt:lpstr>
      <vt:lpstr>'Cashflow Supplemental'!Print_Area</vt:lpstr>
      <vt:lpstr>'Cashflow Supplemental Qtrly'!Print_Area</vt:lpstr>
      <vt:lpstr>'Cashflow YE'!Print_Area</vt:lpstr>
      <vt:lpstr>'EBITDA and Adjusted EBITDA'!Print_Area</vt:lpstr>
      <vt:lpstr>'GAAP to Non-GAAP Measures 2014'!Print_Area</vt:lpstr>
      <vt:lpstr>'GAAP to Non-GAAP Measures 2015'!Print_Area</vt:lpstr>
      <vt:lpstr>'GAAP to Non-GAAP Measures 2016'!Print_Area</vt:lpstr>
      <vt:lpstr>'NR and OI by Segment'!Print_Area</vt:lpstr>
      <vt:lpstr>Outlook!Print_Area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Outlook!Print_Titles</vt:lpstr>
      <vt:lpstr>'QTD P&amp;L'!Print_Titles</vt:lpstr>
      <vt:lpstr>'TTM P&amp;L'!Print_Titles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Rock, James</cp:lastModifiedBy>
  <cp:lastPrinted>2017-02-09T14:12:45Z</cp:lastPrinted>
  <dcterms:created xsi:type="dcterms:W3CDTF">2010-07-21T13:25:15Z</dcterms:created>
  <dcterms:modified xsi:type="dcterms:W3CDTF">2017-02-09T19:02:29Z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ies>
</file>