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19\Q1 CY19\"/>
    </mc:Choice>
  </mc:AlternateContent>
  <xr:revisionPtr revIDLastSave="0" documentId="13_ncr:1_{E70C06C9-23B6-4DFD-9AA9-16B31073252B}" xr6:coauthVersionLast="43" xr6:coauthVersionMax="43" xr10:uidLastSave="{00000000-0000-0000-0000-000000000000}"/>
  <bookViews>
    <workbookView xWindow="-120" yWindow="-120" windowWidth="29040" windowHeight="15840" tabRatio="835" xr2:uid="{00000000-000D-0000-FFFF-FFFF00000000}"/>
  </bookViews>
  <sheets>
    <sheet name="Non-GAAP Financial Measures" sheetId="51" r:id="rId1"/>
    <sheet name="Outlook" sheetId="95" r:id="rId2"/>
    <sheet name="QTD P&amp;L" sheetId="57" r:id="rId3"/>
    <sheet name="TTM P&amp;L" sheetId="78" r:id="rId4"/>
    <sheet name="Balance Sheet" sheetId="59" r:id="rId5"/>
    <sheet name="NR and OI by Segment" sheetId="61" r:id="rId6"/>
    <sheet name="Rev Mix by Distribution" sheetId="76" r:id="rId7"/>
    <sheet name="Rev Mix by Platform" sheetId="88" r:id="rId8"/>
    <sheet name="Rev Mix by Geographic Region" sheetId="62" r:id="rId9"/>
    <sheet name="Cashflow Supplemental Qtrly" sheetId="86" r:id="rId10"/>
    <sheet name="Cashflow Supplemental" sheetId="81" r:id="rId11"/>
    <sheet name="Cashflow YE" sheetId="75" r:id="rId12"/>
    <sheet name="EBITDA and Adjusted EBITDA" sheetId="85" r:id="rId13"/>
    <sheet name="GAAP to Non-GAAP Measures 2019" sheetId="98" r:id="rId14"/>
    <sheet name="GAAP to Non-GAAP Measures 2018" sheetId="97" r:id="rId15"/>
    <sheet name="GAAP to Non-GAAP Measures 2017" sheetId="96" r:id="rId16"/>
    <sheet name="GAAP to Non-GAAP Measures 2016" sheetId="94" r:id="rId17"/>
  </sheets>
  <definedNames>
    <definedName name="d" localSheetId="9">#REF!</definedName>
    <definedName name="d" localSheetId="12">#REF!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5">#REF!</definedName>
    <definedName name="ddd" localSheetId="14">#REF!</definedName>
    <definedName name="ddd" localSheetId="13">#REF!</definedName>
    <definedName name="ddd" localSheetId="1">#REF!</definedName>
    <definedName name="ddd">#REF!</definedName>
    <definedName name="ed" localSheetId="15">#REF!</definedName>
    <definedName name="ed" localSheetId="14">#REF!</definedName>
    <definedName name="ed" localSheetId="13">#REF!</definedName>
    <definedName name="ed" localSheetId="1">#REF!</definedName>
    <definedName name="ed">#REF!</definedName>
    <definedName name="GAAP_nonGAAPreconCY" localSheetId="16">'GAAP to Non-GAAP Measures 2016'!#REF!</definedName>
    <definedName name="GAAP_nonGAAPreconCY" localSheetId="15">'GAAP to Non-GAAP Measures 2017'!#REF!</definedName>
    <definedName name="GAAP_nonGAAPreconCY" localSheetId="14">'GAAP to Non-GAAP Measures 2018'!#REF!</definedName>
    <definedName name="GAAP_nonGAAPreconCY" localSheetId="13">'GAAP to Non-GAAP Measures 2019'!#REF!</definedName>
    <definedName name="GAAP_nonGAAPreconCY" localSheetId="1">#REF!</definedName>
    <definedName name="GAAP_nonGAAPreconCY">#REF!</definedName>
    <definedName name="GAAP_nonGAAPreconCYQTR" localSheetId="16">'GAAP to Non-GAAP Measures 2016'!#REF!</definedName>
    <definedName name="GAAP_nonGAAPreconCYQTR" localSheetId="15">'GAAP to Non-GAAP Measures 2017'!#REF!</definedName>
    <definedName name="GAAP_nonGAAPreconCYQTR" localSheetId="14">'GAAP to Non-GAAP Measures 2018'!#REF!</definedName>
    <definedName name="GAAP_nonGAAPreconCYQTR" localSheetId="13">'GAAP to Non-GAAP Measures 2019'!#REF!</definedName>
    <definedName name="GAAP_nonGAAPreconCYQTR" localSheetId="1">#REF!</definedName>
    <definedName name="GAAP_nonGAAPreconCYQTR">#REF!</definedName>
    <definedName name="GAAP_NONGAAPreconPY" localSheetId="10">#REF!</definedName>
    <definedName name="GAAP_NONGAAPreconPY" localSheetId="9">#REF!</definedName>
    <definedName name="GAAP_NONGAAPreconPY" localSheetId="12">#REF!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0">#REF!</definedName>
    <definedName name="GAAP_NONGAAPreconPYQTR" localSheetId="9">#REF!</definedName>
    <definedName name="GAAP_NONGAAPreconPYQTR" localSheetId="12">#REF!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12">#REF!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4">'Balance Sheet'!$A$1:$O$47</definedName>
    <definedName name="_xlnm.Print_Area" localSheetId="9">'Cashflow Supplemental Qtrly'!$A$1:$P$21</definedName>
    <definedName name="_xlnm.Print_Area" localSheetId="11">'Cashflow YE'!$A$1:$G$61</definedName>
    <definedName name="_xlnm.Print_Area" localSheetId="12">'EBITDA and Adjusted EBITDA'!$A$1:$S$30</definedName>
    <definedName name="_xlnm.Print_Area" localSheetId="16">'GAAP to Non-GAAP Measures 2016'!$B$1:$N$92</definedName>
    <definedName name="_xlnm.Print_Area" localSheetId="15">'GAAP to Non-GAAP Measures 2017'!$B$1:$N$129</definedName>
    <definedName name="_xlnm.Print_Area" localSheetId="14">'GAAP to Non-GAAP Measures 2018'!$B$1:$N$112</definedName>
    <definedName name="_xlnm.Print_Area" localSheetId="13">'GAAP to Non-GAAP Measures 2019'!$B$1:$O$38</definedName>
    <definedName name="_xlnm.Print_Area" localSheetId="5">'NR and OI by Segment'!$A$1:$K$69</definedName>
    <definedName name="_xlnm.Print_Area" localSheetId="1">Outlook!$A$1:$F$33</definedName>
    <definedName name="_xlnm.Print_Area" localSheetId="2">'QTD P&amp;L'!$A$1:$Q$191</definedName>
    <definedName name="_xlnm.Print_Area" localSheetId="6">'Rev Mix by Distribution'!$A$1:$O$32</definedName>
    <definedName name="_xlnm.Print_Area" localSheetId="8">'Rev Mix by Geographic Region'!$B$1:$Q$34</definedName>
    <definedName name="_xlnm.Print_Area" localSheetId="7">'Rev Mix by Platform'!$A$1:$Q$38</definedName>
    <definedName name="_xlnm.Print_Area" localSheetId="3">'TTM P&amp;L'!$A$1:$O$205</definedName>
    <definedName name="_xlnm.Print_Titles" localSheetId="12">'EBITDA and Adjusted EBITDA'!$1:$4</definedName>
    <definedName name="_xlnm.Print_Titles" localSheetId="16">'GAAP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5">#REF!</definedName>
    <definedName name="wqq" localSheetId="14">#REF!</definedName>
    <definedName name="wqq" localSheetId="13">#REF!</definedName>
    <definedName name="wqq" localSheetId="1">#REF!</definedName>
    <definedName name="wqq">#REF!</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 i="94" l="1"/>
  <c r="G28" i="94"/>
  <c r="F28" i="94"/>
  <c r="E28" i="94"/>
  <c r="M15" i="94"/>
  <c r="L15" i="94"/>
  <c r="K15" i="94"/>
  <c r="J15" i="94"/>
  <c r="I15" i="94"/>
  <c r="H15" i="94"/>
  <c r="G15" i="94"/>
  <c r="F15" i="94"/>
  <c r="E15" i="94"/>
  <c r="F96" i="97" l="1"/>
  <c r="F95" i="97"/>
  <c r="F97" i="97" s="1"/>
  <c r="P100" i="57" l="1"/>
  <c r="P47" i="57"/>
  <c r="F21" i="78" l="1"/>
  <c r="F91" i="97" l="1"/>
  <c r="O12" i="85"/>
  <c r="O9" i="85"/>
  <c r="M27" i="78"/>
  <c r="O26" i="57" l="1"/>
  <c r="F22" i="78"/>
  <c r="G22" i="78"/>
  <c r="H22" i="78"/>
  <c r="I22" i="78"/>
  <c r="J22" i="78"/>
  <c r="K22" i="78"/>
  <c r="L22" i="78"/>
  <c r="M22" i="78"/>
  <c r="N22" i="78"/>
  <c r="M11" i="98" l="1"/>
  <c r="L11" i="98"/>
  <c r="K11" i="98"/>
  <c r="J11" i="98"/>
  <c r="I11" i="98"/>
  <c r="H11" i="98"/>
  <c r="G11" i="98"/>
  <c r="F11" i="98"/>
  <c r="E11" i="98"/>
  <c r="N10" i="98"/>
  <c r="E22" i="98" s="1"/>
  <c r="N13" i="98"/>
  <c r="E26" i="98" s="1"/>
  <c r="N9" i="98"/>
  <c r="N8" i="98"/>
  <c r="N7" i="98"/>
  <c r="E19" i="98" s="1"/>
  <c r="M56" i="78"/>
  <c r="I56" i="78"/>
  <c r="F56" i="78"/>
  <c r="G21" i="78"/>
  <c r="H21" i="78"/>
  <c r="J21" i="78"/>
  <c r="K21" i="78"/>
  <c r="L21" i="78"/>
  <c r="N21" i="78"/>
  <c r="E55" i="57"/>
  <c r="F55" i="57"/>
  <c r="G55" i="57"/>
  <c r="H55" i="57"/>
  <c r="I55" i="57"/>
  <c r="J55" i="57"/>
  <c r="K55" i="57"/>
  <c r="L55" i="57"/>
  <c r="M55" i="57"/>
  <c r="N55" i="57"/>
  <c r="O55" i="57"/>
  <c r="P55" i="57"/>
  <c r="P21" i="57"/>
  <c r="O21" i="57"/>
  <c r="N21" i="57"/>
  <c r="M21" i="57"/>
  <c r="L21" i="57"/>
  <c r="K21" i="57"/>
  <c r="J21" i="57"/>
  <c r="I21" i="57"/>
  <c r="H21" i="57"/>
  <c r="G21" i="57"/>
  <c r="F21" i="57"/>
  <c r="E21" i="57"/>
  <c r="N11" i="98" l="1"/>
  <c r="E20" i="98"/>
  <c r="E21" i="98"/>
  <c r="F24" i="98"/>
  <c r="B18" i="98"/>
  <c r="R24" i="85"/>
  <c r="R20" i="85"/>
  <c r="R19" i="85"/>
  <c r="R18" i="85"/>
  <c r="R17" i="85"/>
  <c r="R16" i="85"/>
  <c r="R13" i="85"/>
  <c r="R12" i="85"/>
  <c r="R11" i="85"/>
  <c r="R10" i="85"/>
  <c r="R9" i="85"/>
  <c r="P14" i="85"/>
  <c r="P21" i="85" s="1"/>
  <c r="O15" i="86"/>
  <c r="O14" i="86"/>
  <c r="O12" i="86"/>
  <c r="P18" i="62"/>
  <c r="P12" i="62"/>
  <c r="P20" i="88"/>
  <c r="P13" i="88"/>
  <c r="N18" i="76"/>
  <c r="N12" i="76"/>
  <c r="P54" i="61"/>
  <c r="P48" i="61"/>
  <c r="P24" i="61"/>
  <c r="P12" i="61"/>
  <c r="P18" i="61" s="1"/>
  <c r="N43" i="59"/>
  <c r="N31" i="59"/>
  <c r="N36" i="59" s="1"/>
  <c r="N14" i="59"/>
  <c r="N22" i="59" s="1"/>
  <c r="F146" i="78"/>
  <c r="F140" i="78"/>
  <c r="F141" i="78" s="1"/>
  <c r="N149" i="78"/>
  <c r="N148" i="78"/>
  <c r="N145" i="78"/>
  <c r="N142" i="78"/>
  <c r="N139" i="78"/>
  <c r="N138" i="78"/>
  <c r="N137" i="78"/>
  <c r="N136" i="78"/>
  <c r="N135" i="78"/>
  <c r="N133" i="78"/>
  <c r="N132" i="78"/>
  <c r="N129" i="78"/>
  <c r="N95" i="78"/>
  <c r="N94" i="78"/>
  <c r="N91" i="78"/>
  <c r="N89" i="78"/>
  <c r="N87" i="78"/>
  <c r="N86" i="78"/>
  <c r="N83" i="78"/>
  <c r="N82" i="78"/>
  <c r="N81" i="78"/>
  <c r="N80" i="78"/>
  <c r="N79" i="78"/>
  <c r="N77" i="78"/>
  <c r="N76" i="78"/>
  <c r="N73" i="78"/>
  <c r="N71" i="78"/>
  <c r="N127" i="78" s="1"/>
  <c r="N70" i="78"/>
  <c r="N126" i="78" s="1"/>
  <c r="N69" i="78"/>
  <c r="N125" i="78" s="1"/>
  <c r="N43" i="78"/>
  <c r="N42" i="78"/>
  <c r="N38" i="78"/>
  <c r="N37" i="78"/>
  <c r="N36" i="78"/>
  <c r="N33" i="78"/>
  <c r="N32" i="78"/>
  <c r="N29" i="78"/>
  <c r="N27" i="78"/>
  <c r="N25" i="78"/>
  <c r="N24" i="78"/>
  <c r="N20" i="78"/>
  <c r="N19" i="78"/>
  <c r="N18" i="78"/>
  <c r="N17" i="78"/>
  <c r="N16" i="78"/>
  <c r="N14" i="78"/>
  <c r="N13" i="78"/>
  <c r="N10" i="78"/>
  <c r="N56" i="78" s="1"/>
  <c r="P131" i="57"/>
  <c r="P132" i="57" s="1"/>
  <c r="P135" i="57" s="1"/>
  <c r="P137" i="57" s="1"/>
  <c r="P119" i="57"/>
  <c r="P118" i="57"/>
  <c r="P113" i="57"/>
  <c r="P111" i="57"/>
  <c r="P110" i="57"/>
  <c r="P107" i="57"/>
  <c r="P106" i="57"/>
  <c r="P105" i="57"/>
  <c r="P104" i="57"/>
  <c r="P103" i="57"/>
  <c r="P101" i="57"/>
  <c r="P80" i="57"/>
  <c r="P108" i="57" s="1"/>
  <c r="P67" i="57"/>
  <c r="P96" i="57" s="1"/>
  <c r="P66" i="57"/>
  <c r="P95" i="57" s="1"/>
  <c r="P61" i="57"/>
  <c r="P59" i="57"/>
  <c r="P58" i="57"/>
  <c r="P54" i="57"/>
  <c r="P53" i="57"/>
  <c r="P52" i="57"/>
  <c r="P51" i="57"/>
  <c r="P50" i="57"/>
  <c r="P48" i="57"/>
  <c r="P43" i="57"/>
  <c r="P42" i="57"/>
  <c r="P38" i="57"/>
  <c r="P22" i="57"/>
  <c r="P25" i="57" s="1"/>
  <c r="O16" i="86" l="1"/>
  <c r="E24" i="98"/>
  <c r="N45" i="59"/>
  <c r="N52" i="78"/>
  <c r="P37" i="61"/>
  <c r="P35" i="61"/>
  <c r="N140" i="78"/>
  <c r="N141" i="78" s="1"/>
  <c r="N51" i="78"/>
  <c r="N55" i="78"/>
  <c r="N39" i="78"/>
  <c r="N59" i="78"/>
  <c r="N105" i="78"/>
  <c r="N116" i="78"/>
  <c r="N60" i="78"/>
  <c r="N106" i="78"/>
  <c r="N111" i="78"/>
  <c r="N118" i="78"/>
  <c r="N49" i="78"/>
  <c r="N54" i="78"/>
  <c r="N108" i="78"/>
  <c r="N112" i="78"/>
  <c r="N109" i="78"/>
  <c r="N115" i="78"/>
  <c r="N110" i="78"/>
  <c r="N99" i="78"/>
  <c r="N57" i="78"/>
  <c r="N48" i="78"/>
  <c r="N53" i="78"/>
  <c r="N62" i="78"/>
  <c r="N100" i="78"/>
  <c r="N84" i="78"/>
  <c r="N113" i="78" s="1"/>
  <c r="N101" i="78"/>
  <c r="P56" i="57"/>
  <c r="P27" i="57"/>
  <c r="P62" i="57" s="1"/>
  <c r="P60" i="57"/>
  <c r="P57" i="57"/>
  <c r="P81" i="57"/>
  <c r="M105" i="78"/>
  <c r="M48" i="78"/>
  <c r="O100" i="57"/>
  <c r="O47" i="57"/>
  <c r="O38" i="57"/>
  <c r="O22" i="57"/>
  <c r="O25" i="57" s="1"/>
  <c r="O27" i="57" s="1"/>
  <c r="N23" i="78" l="1"/>
  <c r="N85" i="78"/>
  <c r="P84" i="57"/>
  <c r="P109" i="57"/>
  <c r="E97" i="97"/>
  <c r="N114" i="78" l="1"/>
  <c r="N88" i="78"/>
  <c r="N58" i="78"/>
  <c r="N26" i="78"/>
  <c r="P112" i="57"/>
  <c r="P86" i="57"/>
  <c r="P114" i="57" s="1"/>
  <c r="L83" i="97"/>
  <c r="K83" i="97"/>
  <c r="J83" i="97"/>
  <c r="I83" i="97"/>
  <c r="H83" i="97"/>
  <c r="G83" i="97"/>
  <c r="F83" i="97"/>
  <c r="E83" i="97"/>
  <c r="M82" i="97"/>
  <c r="N28" i="78" l="1"/>
  <c r="N63" i="78" s="1"/>
  <c r="N61" i="78"/>
  <c r="N90" i="78"/>
  <c r="N119" i="78" s="1"/>
  <c r="N117" i="78"/>
  <c r="B90" i="97"/>
  <c r="M85" i="97"/>
  <c r="E99" i="97" s="1"/>
  <c r="M81" i="97"/>
  <c r="M80" i="97"/>
  <c r="M79" i="97"/>
  <c r="H10" i="81"/>
  <c r="H48" i="75"/>
  <c r="H37" i="75"/>
  <c r="H28" i="75"/>
  <c r="H9" i="81" s="1"/>
  <c r="N15" i="86"/>
  <c r="N14" i="86"/>
  <c r="N12" i="86"/>
  <c r="M43" i="59"/>
  <c r="M31" i="59"/>
  <c r="M36" i="59" s="1"/>
  <c r="M14" i="59"/>
  <c r="M22" i="59" s="1"/>
  <c r="O18" i="62"/>
  <c r="O12" i="62"/>
  <c r="O20" i="88"/>
  <c r="O13" i="88"/>
  <c r="M18" i="76"/>
  <c r="M12" i="76"/>
  <c r="O54" i="61"/>
  <c r="O48" i="61"/>
  <c r="O24" i="61"/>
  <c r="O37" i="61" s="1"/>
  <c r="O12" i="61"/>
  <c r="O18" i="61" s="1"/>
  <c r="O14" i="85"/>
  <c r="O21" i="85" s="1"/>
  <c r="M139" i="78"/>
  <c r="M138" i="78"/>
  <c r="M137" i="78"/>
  <c r="M83" i="97" l="1"/>
  <c r="M140" i="78"/>
  <c r="M141" i="78" s="1"/>
  <c r="M144" i="78"/>
  <c r="M146" i="78" s="1"/>
  <c r="M45" i="59"/>
  <c r="H11" i="81"/>
  <c r="H52" i="75"/>
  <c r="N16" i="86"/>
  <c r="O35" i="61"/>
  <c r="M87" i="78"/>
  <c r="M71" i="78"/>
  <c r="M101" i="78" s="1"/>
  <c r="M70" i="78"/>
  <c r="M126" i="78" s="1"/>
  <c r="M69" i="78"/>
  <c r="M125" i="78" s="1"/>
  <c r="M43" i="78"/>
  <c r="M42" i="78"/>
  <c r="M38" i="78"/>
  <c r="M39" i="78" s="1"/>
  <c r="M62" i="78"/>
  <c r="M60" i="78"/>
  <c r="M55" i="78"/>
  <c r="M54" i="78"/>
  <c r="M53" i="78"/>
  <c r="M49" i="78"/>
  <c r="O131" i="57"/>
  <c r="O132" i="57" s="1"/>
  <c r="O135" i="57" s="1"/>
  <c r="O137" i="57" s="1"/>
  <c r="O119" i="57"/>
  <c r="O118" i="57"/>
  <c r="O113" i="57"/>
  <c r="O111" i="57"/>
  <c r="O110" i="57"/>
  <c r="O107" i="57"/>
  <c r="O106" i="57"/>
  <c r="O105" i="57"/>
  <c r="O104" i="57"/>
  <c r="O103" i="57"/>
  <c r="O101" i="57"/>
  <c r="O80" i="57"/>
  <c r="O108" i="57" s="1"/>
  <c r="O67" i="57"/>
  <c r="O96" i="57" s="1"/>
  <c r="O66" i="57"/>
  <c r="O95" i="57" s="1"/>
  <c r="O61" i="57"/>
  <c r="O59" i="57"/>
  <c r="O58" i="57"/>
  <c r="O54" i="57"/>
  <c r="O53" i="57"/>
  <c r="O52" i="57"/>
  <c r="O51" i="57"/>
  <c r="O50" i="57"/>
  <c r="O48" i="57"/>
  <c r="O43" i="57"/>
  <c r="O42" i="57"/>
  <c r="O56" i="57"/>
  <c r="O81" i="57" l="1"/>
  <c r="O109" i="57" s="1"/>
  <c r="M51" i="78"/>
  <c r="M52" i="78"/>
  <c r="M115" i="78"/>
  <c r="M84" i="78"/>
  <c r="M113" i="78" s="1"/>
  <c r="M59" i="78"/>
  <c r="M106" i="78"/>
  <c r="M127" i="78"/>
  <c r="M118" i="78"/>
  <c r="M99" i="78"/>
  <c r="M111" i="78"/>
  <c r="M57" i="78"/>
  <c r="M100" i="78"/>
  <c r="M108" i="78"/>
  <c r="M112" i="78"/>
  <c r="M116" i="78"/>
  <c r="M110" i="78"/>
  <c r="M109" i="78"/>
  <c r="E187" i="78"/>
  <c r="E186" i="78"/>
  <c r="E185" i="78"/>
  <c r="E180" i="78"/>
  <c r="E179" i="78"/>
  <c r="E175" i="78"/>
  <c r="E174" i="78"/>
  <c r="E173" i="78"/>
  <c r="E172" i="78"/>
  <c r="E171" i="78"/>
  <c r="E170" i="78"/>
  <c r="E169" i="78"/>
  <c r="E168" i="78"/>
  <c r="E167" i="78"/>
  <c r="E166" i="78"/>
  <c r="E165" i="78"/>
  <c r="E164" i="78"/>
  <c r="E162" i="78"/>
  <c r="E161" i="78"/>
  <c r="E158" i="78"/>
  <c r="E205" i="78" s="1"/>
  <c r="E156" i="78"/>
  <c r="E155" i="78"/>
  <c r="E154" i="78"/>
  <c r="O84" i="57" l="1"/>
  <c r="O86" i="57" s="1"/>
  <c r="O114" i="57" s="1"/>
  <c r="E194" i="78"/>
  <c r="E198" i="78"/>
  <c r="M85" i="78"/>
  <c r="M88" i="78" s="1"/>
  <c r="E202" i="78"/>
  <c r="M23" i="78"/>
  <c r="O112" i="57"/>
  <c r="O57" i="57"/>
  <c r="E195" i="78"/>
  <c r="E199" i="78"/>
  <c r="E203" i="78"/>
  <c r="E191" i="78"/>
  <c r="E196" i="78"/>
  <c r="E200" i="78"/>
  <c r="E204" i="78"/>
  <c r="E192" i="78"/>
  <c r="E197" i="78"/>
  <c r="E201" i="78"/>
  <c r="F71" i="97"/>
  <c r="B64" i="97"/>
  <c r="M59" i="97"/>
  <c r="E73" i="97" s="1"/>
  <c r="L57" i="97"/>
  <c r="K57" i="97"/>
  <c r="J57" i="97"/>
  <c r="I57" i="97"/>
  <c r="H57" i="97"/>
  <c r="G57" i="97"/>
  <c r="F57" i="97"/>
  <c r="E57" i="97"/>
  <c r="M56" i="97"/>
  <c r="E67" i="97" s="1"/>
  <c r="M55" i="97"/>
  <c r="E66" i="97" s="1"/>
  <c r="M54" i="97"/>
  <c r="E65" i="97" s="1"/>
  <c r="M15" i="86"/>
  <c r="M14" i="86"/>
  <c r="M12" i="86"/>
  <c r="L43" i="59"/>
  <c r="L31" i="59"/>
  <c r="L14" i="59"/>
  <c r="N18" i="62"/>
  <c r="N12" i="62"/>
  <c r="N20" i="88"/>
  <c r="N13" i="88"/>
  <c r="L18" i="76"/>
  <c r="L12" i="76"/>
  <c r="N54" i="61"/>
  <c r="N48" i="61"/>
  <c r="N24" i="61"/>
  <c r="N12" i="61"/>
  <c r="N18" i="61" s="1"/>
  <c r="N14" i="85"/>
  <c r="N21" i="85" s="1"/>
  <c r="L149" i="78"/>
  <c r="L148" i="78"/>
  <c r="L145" i="78"/>
  <c r="L142" i="78"/>
  <c r="L139" i="78"/>
  <c r="L138" i="78"/>
  <c r="L137" i="78"/>
  <c r="L136" i="78"/>
  <c r="L135" i="78"/>
  <c r="L133" i="78"/>
  <c r="L132" i="78"/>
  <c r="L129" i="78"/>
  <c r="L95" i="78"/>
  <c r="L94" i="78"/>
  <c r="L91" i="78"/>
  <c r="L89" i="78"/>
  <c r="L87" i="78"/>
  <c r="L86" i="78"/>
  <c r="L83" i="78"/>
  <c r="L82" i="78"/>
  <c r="L81" i="78"/>
  <c r="L80" i="78"/>
  <c r="L79" i="78"/>
  <c r="L77" i="78"/>
  <c r="L76" i="78"/>
  <c r="L73" i="78"/>
  <c r="L71" i="78"/>
  <c r="L127" i="78" s="1"/>
  <c r="L70" i="78"/>
  <c r="L126" i="78" s="1"/>
  <c r="L69" i="78"/>
  <c r="L99" i="78" s="1"/>
  <c r="L43" i="78"/>
  <c r="L42" i="78"/>
  <c r="L38" i="78"/>
  <c r="L37" i="78"/>
  <c r="L36" i="78"/>
  <c r="L33" i="78"/>
  <c r="L32" i="78"/>
  <c r="L29" i="78"/>
  <c r="L27" i="78"/>
  <c r="L25" i="78"/>
  <c r="L24" i="78"/>
  <c r="L20" i="78"/>
  <c r="L19" i="78"/>
  <c r="L18" i="78"/>
  <c r="L17" i="78"/>
  <c r="L16" i="78"/>
  <c r="L14" i="78"/>
  <c r="L13" i="78"/>
  <c r="L10" i="78"/>
  <c r="L56" i="78" s="1"/>
  <c r="N131" i="57"/>
  <c r="N132" i="57" s="1"/>
  <c r="N135" i="57" s="1"/>
  <c r="N137" i="57" s="1"/>
  <c r="N119" i="57"/>
  <c r="N118" i="57"/>
  <c r="N113" i="57"/>
  <c r="N111" i="57"/>
  <c r="N110" i="57"/>
  <c r="N107" i="57"/>
  <c r="N106" i="57"/>
  <c r="N105" i="57"/>
  <c r="N104" i="57"/>
  <c r="N103" i="57"/>
  <c r="N101" i="57"/>
  <c r="N100" i="57"/>
  <c r="N80" i="57"/>
  <c r="N108" i="57" s="1"/>
  <c r="N67" i="57"/>
  <c r="N96" i="57" s="1"/>
  <c r="N66" i="57"/>
  <c r="N95" i="57" s="1"/>
  <c r="N61" i="57"/>
  <c r="N59" i="57"/>
  <c r="N58" i="57"/>
  <c r="N54" i="57"/>
  <c r="N53" i="57"/>
  <c r="N52" i="57"/>
  <c r="N51" i="57"/>
  <c r="N50" i="57"/>
  <c r="N48" i="57"/>
  <c r="N47" i="57"/>
  <c r="N43" i="57"/>
  <c r="N42" i="57"/>
  <c r="N38" i="57"/>
  <c r="N56" i="57"/>
  <c r="L140" i="78" l="1"/>
  <c r="L141" i="78" s="1"/>
  <c r="L22" i="59"/>
  <c r="L36" i="59"/>
  <c r="M114" i="78"/>
  <c r="M117" i="78"/>
  <c r="M90" i="78"/>
  <c r="M119" i="78" s="1"/>
  <c r="M58" i="78"/>
  <c r="M26" i="78"/>
  <c r="O62" i="57"/>
  <c r="O60" i="57"/>
  <c r="M16" i="86"/>
  <c r="L49" i="78"/>
  <c r="E71" i="97"/>
  <c r="M57" i="97"/>
  <c r="N37" i="61"/>
  <c r="N35" i="61"/>
  <c r="L51" i="78"/>
  <c r="L55" i="78"/>
  <c r="L116" i="78"/>
  <c r="L52" i="78"/>
  <c r="L39" i="78"/>
  <c r="L100" i="78"/>
  <c r="L60" i="78"/>
  <c r="L125" i="78"/>
  <c r="L57" i="78"/>
  <c r="L112" i="78"/>
  <c r="L54" i="78"/>
  <c r="L84" i="78"/>
  <c r="L113" i="78" s="1"/>
  <c r="L101" i="78"/>
  <c r="L109" i="78"/>
  <c r="L105" i="78"/>
  <c r="L110" i="78"/>
  <c r="L118" i="78"/>
  <c r="L48" i="78"/>
  <c r="L62" i="78"/>
  <c r="L108" i="78"/>
  <c r="L59" i="78"/>
  <c r="L106" i="78"/>
  <c r="L111" i="78"/>
  <c r="L115" i="78"/>
  <c r="L53" i="78"/>
  <c r="N81" i="57"/>
  <c r="N109" i="57" s="1"/>
  <c r="N22" i="57"/>
  <c r="L119" i="57"/>
  <c r="K119" i="57"/>
  <c r="J119" i="57"/>
  <c r="I119" i="57"/>
  <c r="H119" i="57"/>
  <c r="G119" i="57"/>
  <c r="F119" i="57"/>
  <c r="E119" i="57"/>
  <c r="L118" i="57"/>
  <c r="K118" i="57"/>
  <c r="J118" i="57"/>
  <c r="I118" i="57"/>
  <c r="H118" i="57"/>
  <c r="G118" i="57"/>
  <c r="F118" i="57"/>
  <c r="E118" i="57"/>
  <c r="M119" i="57"/>
  <c r="L45" i="59" l="1"/>
  <c r="M28" i="78"/>
  <c r="M63" i="78" s="1"/>
  <c r="M61" i="78"/>
  <c r="L85" i="78"/>
  <c r="L114" i="78" s="1"/>
  <c r="L23" i="78"/>
  <c r="L26" i="78" s="1"/>
  <c r="N84" i="57"/>
  <c r="N112" i="57" s="1"/>
  <c r="N57" i="57"/>
  <c r="N25" i="57"/>
  <c r="F46" i="97"/>
  <c r="L88" i="78" l="1"/>
  <c r="L90" i="78" s="1"/>
  <c r="L119" i="78" s="1"/>
  <c r="N86" i="57"/>
  <c r="N114" i="57" s="1"/>
  <c r="L58" i="78"/>
  <c r="L61" i="78"/>
  <c r="L28" i="78"/>
  <c r="L63" i="78" s="1"/>
  <c r="N27" i="57"/>
  <c r="N62" i="57" s="1"/>
  <c r="N60" i="57"/>
  <c r="M47" i="57"/>
  <c r="L117" i="78" l="1"/>
  <c r="B40" i="97"/>
  <c r="M35" i="97"/>
  <c r="E48" i="97" s="1"/>
  <c r="L33" i="97"/>
  <c r="K33" i="97"/>
  <c r="J33" i="97"/>
  <c r="I33" i="97"/>
  <c r="H33" i="97"/>
  <c r="G33" i="97"/>
  <c r="F33" i="97"/>
  <c r="E33" i="97"/>
  <c r="M32" i="97"/>
  <c r="E43" i="97" s="1"/>
  <c r="M31" i="97"/>
  <c r="E42" i="97" s="1"/>
  <c r="M30" i="97"/>
  <c r="E41" i="97" s="1"/>
  <c r="L15" i="86"/>
  <c r="L14" i="86"/>
  <c r="L12" i="86"/>
  <c r="K43" i="59"/>
  <c r="K31" i="59"/>
  <c r="K14" i="59"/>
  <c r="E46" i="97" l="1"/>
  <c r="K22" i="59"/>
  <c r="K36" i="59"/>
  <c r="M33" i="97"/>
  <c r="L16" i="86"/>
  <c r="K18" i="76"/>
  <c r="K12" i="76"/>
  <c r="M20" i="88"/>
  <c r="M13" i="88"/>
  <c r="M18" i="62"/>
  <c r="M12" i="62"/>
  <c r="M54" i="61"/>
  <c r="M48" i="61"/>
  <c r="M24" i="61"/>
  <c r="M12" i="61"/>
  <c r="M18" i="61" s="1"/>
  <c r="M14" i="85"/>
  <c r="M21" i="85" s="1"/>
  <c r="K149" i="78"/>
  <c r="K148" i="78"/>
  <c r="K145" i="78"/>
  <c r="K142" i="78"/>
  <c r="K139" i="78"/>
  <c r="K138" i="78"/>
  <c r="K137" i="78"/>
  <c r="K136" i="78"/>
  <c r="K135" i="78"/>
  <c r="K133" i="78"/>
  <c r="K132" i="78"/>
  <c r="K129" i="78"/>
  <c r="K95" i="78"/>
  <c r="K94" i="78"/>
  <c r="K91" i="78"/>
  <c r="K89" i="78"/>
  <c r="K87" i="78"/>
  <c r="K86" i="78"/>
  <c r="K83" i="78"/>
  <c r="K82" i="78"/>
  <c r="K81" i="78"/>
  <c r="K80" i="78"/>
  <c r="K79" i="78"/>
  <c r="K77" i="78"/>
  <c r="K76" i="78"/>
  <c r="K73" i="78"/>
  <c r="K71" i="78"/>
  <c r="K127" i="78" s="1"/>
  <c r="K70" i="78"/>
  <c r="K100" i="78" s="1"/>
  <c r="K69" i="78"/>
  <c r="K125" i="78" s="1"/>
  <c r="K43" i="78"/>
  <c r="K42" i="78"/>
  <c r="K38" i="78"/>
  <c r="K37" i="78"/>
  <c r="K36" i="78"/>
  <c r="K33" i="78"/>
  <c r="K32" i="78"/>
  <c r="K29" i="78"/>
  <c r="K27" i="78"/>
  <c r="K25" i="78"/>
  <c r="K24" i="78"/>
  <c r="K20" i="78"/>
  <c r="K19" i="78"/>
  <c r="K18" i="78"/>
  <c r="K17" i="78"/>
  <c r="K16" i="78"/>
  <c r="K14" i="78"/>
  <c r="K13" i="78"/>
  <c r="K10" i="78"/>
  <c r="K56" i="78" s="1"/>
  <c r="M131" i="57"/>
  <c r="M132" i="57" s="1"/>
  <c r="M135" i="57" s="1"/>
  <c r="M118" i="57"/>
  <c r="M113" i="57"/>
  <c r="M111" i="57"/>
  <c r="M110" i="57"/>
  <c r="M107" i="57"/>
  <c r="M106" i="57"/>
  <c r="M105" i="57"/>
  <c r="M104" i="57"/>
  <c r="M103" i="57"/>
  <c r="M101" i="57"/>
  <c r="M100" i="57"/>
  <c r="M80" i="57"/>
  <c r="M108" i="57" s="1"/>
  <c r="M67" i="57"/>
  <c r="M96" i="57" s="1"/>
  <c r="M66" i="57"/>
  <c r="M95" i="57" s="1"/>
  <c r="M61" i="57"/>
  <c r="M59" i="57"/>
  <c r="M58" i="57"/>
  <c r="M54" i="57"/>
  <c r="M53" i="57"/>
  <c r="M52" i="57"/>
  <c r="M51" i="57"/>
  <c r="M50" i="57"/>
  <c r="M48" i="57"/>
  <c r="M43" i="57"/>
  <c r="M42" i="57"/>
  <c r="M38" i="57"/>
  <c r="M22" i="57"/>
  <c r="M137" i="57" l="1"/>
  <c r="N144" i="78"/>
  <c r="N146" i="78" s="1"/>
  <c r="K140" i="78"/>
  <c r="K141" i="78" s="1"/>
  <c r="K45" i="59"/>
  <c r="K39" i="78"/>
  <c r="K99" i="78"/>
  <c r="K101" i="78"/>
  <c r="M35" i="61"/>
  <c r="M37" i="61"/>
  <c r="M81" i="57"/>
  <c r="M109" i="57" s="1"/>
  <c r="K49" i="78"/>
  <c r="K48" i="78"/>
  <c r="K53" i="78"/>
  <c r="K60" i="78"/>
  <c r="K52" i="78"/>
  <c r="K62" i="78"/>
  <c r="K54" i="78"/>
  <c r="K51" i="78"/>
  <c r="K55" i="78"/>
  <c r="K59" i="78"/>
  <c r="K84" i="78"/>
  <c r="K113" i="78" s="1"/>
  <c r="K109" i="78"/>
  <c r="K126" i="78"/>
  <c r="K105" i="78"/>
  <c r="K110" i="78"/>
  <c r="K118" i="78"/>
  <c r="K106" i="78"/>
  <c r="K111" i="78"/>
  <c r="K115" i="78"/>
  <c r="K108" i="78"/>
  <c r="K112" i="78"/>
  <c r="K116" i="78"/>
  <c r="M57" i="57"/>
  <c r="M25" i="57"/>
  <c r="M56" i="57"/>
  <c r="K15" i="86"/>
  <c r="K14" i="86"/>
  <c r="M84" i="57" l="1"/>
  <c r="M86" i="57" s="1"/>
  <c r="M114" i="57" s="1"/>
  <c r="K85" i="78"/>
  <c r="K57" i="78"/>
  <c r="K23" i="78"/>
  <c r="M27" i="57"/>
  <c r="M62" i="57" s="1"/>
  <c r="M60" i="57"/>
  <c r="M9" i="97"/>
  <c r="M7" i="97"/>
  <c r="M8" i="97"/>
  <c r="L100" i="57"/>
  <c r="L47" i="57"/>
  <c r="M10" i="97" l="1"/>
  <c r="M112" i="57"/>
  <c r="K58" i="78"/>
  <c r="K26" i="78"/>
  <c r="K114" i="78"/>
  <c r="K88" i="78"/>
  <c r="F22" i="97"/>
  <c r="B17" i="97"/>
  <c r="M12" i="97"/>
  <c r="L10" i="97"/>
  <c r="K10" i="97"/>
  <c r="J10" i="97"/>
  <c r="I10" i="97"/>
  <c r="H10" i="97"/>
  <c r="G10" i="97"/>
  <c r="F10" i="97"/>
  <c r="E10" i="97"/>
  <c r="E20" i="97"/>
  <c r="E19" i="97"/>
  <c r="K12" i="86"/>
  <c r="J43" i="59"/>
  <c r="J31" i="59"/>
  <c r="J14" i="59"/>
  <c r="J18" i="76"/>
  <c r="J12" i="76"/>
  <c r="L20" i="88"/>
  <c r="L13" i="88"/>
  <c r="L18" i="62"/>
  <c r="L12" i="62"/>
  <c r="L54" i="61"/>
  <c r="L48" i="61"/>
  <c r="L24" i="61"/>
  <c r="L35" i="61" s="1"/>
  <c r="L12" i="61"/>
  <c r="L18" i="61" s="1"/>
  <c r="R14" i="85"/>
  <c r="R21" i="85" s="1"/>
  <c r="L14" i="85"/>
  <c r="L21" i="85" s="1"/>
  <c r="J149" i="78"/>
  <c r="J148" i="78"/>
  <c r="J145" i="78"/>
  <c r="J142" i="78"/>
  <c r="J139" i="78"/>
  <c r="J138" i="78"/>
  <c r="J137" i="78"/>
  <c r="J136" i="78"/>
  <c r="J135" i="78"/>
  <c r="J133" i="78"/>
  <c r="J132" i="78"/>
  <c r="J129" i="78"/>
  <c r="J95" i="78"/>
  <c r="J94" i="78"/>
  <c r="J91" i="78"/>
  <c r="J89" i="78"/>
  <c r="J87" i="78"/>
  <c r="J86" i="78"/>
  <c r="J83" i="78"/>
  <c r="J82" i="78"/>
  <c r="J81" i="78"/>
  <c r="J80" i="78"/>
  <c r="J79" i="78"/>
  <c r="J77" i="78"/>
  <c r="J76" i="78"/>
  <c r="J73" i="78"/>
  <c r="J71" i="78"/>
  <c r="J127" i="78" s="1"/>
  <c r="J70" i="78"/>
  <c r="J100" i="78" s="1"/>
  <c r="J69" i="78"/>
  <c r="J125" i="78" s="1"/>
  <c r="J43" i="78"/>
  <c r="J42" i="78"/>
  <c r="J38" i="78"/>
  <c r="J37" i="78"/>
  <c r="J36" i="78"/>
  <c r="J33" i="78"/>
  <c r="J32" i="78"/>
  <c r="J29" i="78"/>
  <c r="J27" i="78"/>
  <c r="J25" i="78"/>
  <c r="J24" i="78"/>
  <c r="J20" i="78"/>
  <c r="J19" i="78"/>
  <c r="J18" i="78"/>
  <c r="J17" i="78"/>
  <c r="J16" i="78"/>
  <c r="J14" i="78"/>
  <c r="J13" i="78"/>
  <c r="J10" i="78"/>
  <c r="J56" i="78" s="1"/>
  <c r="L131" i="57"/>
  <c r="L113" i="57"/>
  <c r="L111" i="57"/>
  <c r="L110" i="57"/>
  <c r="L107" i="57"/>
  <c r="L106" i="57"/>
  <c r="L105" i="57"/>
  <c r="L104" i="57"/>
  <c r="L103" i="57"/>
  <c r="L101" i="57"/>
  <c r="L80" i="57"/>
  <c r="L108" i="57" s="1"/>
  <c r="L67" i="57"/>
  <c r="L96" i="57" s="1"/>
  <c r="L66" i="57"/>
  <c r="L95" i="57" s="1"/>
  <c r="L61" i="57"/>
  <c r="L59" i="57"/>
  <c r="L58" i="57"/>
  <c r="L54" i="57"/>
  <c r="L53" i="57"/>
  <c r="L52" i="57"/>
  <c r="L51" i="57"/>
  <c r="L50" i="57"/>
  <c r="L48" i="57"/>
  <c r="L43" i="57"/>
  <c r="L42" i="57"/>
  <c r="L38" i="57"/>
  <c r="L22" i="57"/>
  <c r="J140" i="78" l="1"/>
  <c r="J141" i="78" s="1"/>
  <c r="J36" i="59"/>
  <c r="J45" i="59" s="1"/>
  <c r="J22" i="59"/>
  <c r="L132" i="57"/>
  <c r="K90" i="78"/>
  <c r="K119" i="78" s="1"/>
  <c r="K117" i="78"/>
  <c r="K61" i="78"/>
  <c r="K28" i="78"/>
  <c r="K63" i="78" s="1"/>
  <c r="J39" i="78"/>
  <c r="J51" i="78"/>
  <c r="J48" i="78"/>
  <c r="K16" i="86"/>
  <c r="J101" i="78"/>
  <c r="J105" i="78"/>
  <c r="J99" i="78"/>
  <c r="J59" i="78"/>
  <c r="J55" i="78"/>
  <c r="J49" i="78"/>
  <c r="J52" i="78"/>
  <c r="J53" i="78"/>
  <c r="J60" i="78"/>
  <c r="J54" i="78"/>
  <c r="J62" i="78"/>
  <c r="E22" i="97"/>
  <c r="L37" i="61"/>
  <c r="J84" i="78"/>
  <c r="J113" i="78" s="1"/>
  <c r="J109" i="78"/>
  <c r="J126" i="78"/>
  <c r="J110" i="78"/>
  <c r="J118" i="78"/>
  <c r="J106" i="78"/>
  <c r="J111" i="78"/>
  <c r="J115" i="78"/>
  <c r="J23" i="78"/>
  <c r="J26" i="78" s="1"/>
  <c r="J28" i="78" s="1"/>
  <c r="J108" i="78"/>
  <c r="J112" i="78"/>
  <c r="J116" i="78"/>
  <c r="L81" i="57"/>
  <c r="L109" i="57" s="1"/>
  <c r="L57" i="57"/>
  <c r="L25" i="57"/>
  <c r="L56" i="57"/>
  <c r="L135" i="57" l="1"/>
  <c r="L84" i="57"/>
  <c r="L112" i="57" s="1"/>
  <c r="J85" i="78"/>
  <c r="J88" i="78" s="1"/>
  <c r="J57" i="78"/>
  <c r="L27" i="57"/>
  <c r="L62" i="57" s="1"/>
  <c r="L60" i="57"/>
  <c r="I105" i="78"/>
  <c r="I48" i="78"/>
  <c r="L137" i="57" l="1"/>
  <c r="L86" i="57"/>
  <c r="L114" i="57" s="1"/>
  <c r="J114" i="78"/>
  <c r="J58" i="78"/>
  <c r="J90" i="78"/>
  <c r="J119" i="78" s="1"/>
  <c r="J117" i="78"/>
  <c r="K100" i="57"/>
  <c r="K47" i="57"/>
  <c r="J61" i="78" l="1"/>
  <c r="J63" i="78"/>
  <c r="Q167" i="57" l="1"/>
  <c r="Q168" i="57"/>
  <c r="F112" i="96" l="1"/>
  <c r="M95" i="96"/>
  <c r="E109" i="96" s="1"/>
  <c r="B104" i="96" l="1"/>
  <c r="M99" i="96"/>
  <c r="L97" i="96"/>
  <c r="K97" i="96"/>
  <c r="J97" i="96"/>
  <c r="I97" i="96"/>
  <c r="H97" i="96"/>
  <c r="G97" i="96"/>
  <c r="F97" i="96"/>
  <c r="E97" i="96"/>
  <c r="M96" i="96"/>
  <c r="E111" i="96" s="1"/>
  <c r="M94" i="96"/>
  <c r="E108" i="96" s="1"/>
  <c r="M93" i="96"/>
  <c r="E107" i="96" s="1"/>
  <c r="M92" i="96"/>
  <c r="E106" i="96" s="1"/>
  <c r="M91" i="96"/>
  <c r="F10" i="81"/>
  <c r="G28" i="75"/>
  <c r="F9" i="81" s="1"/>
  <c r="G37" i="75"/>
  <c r="G48" i="75"/>
  <c r="J15" i="86"/>
  <c r="J14" i="86"/>
  <c r="J12" i="86"/>
  <c r="I43" i="59"/>
  <c r="I31" i="59"/>
  <c r="I14" i="59"/>
  <c r="I18" i="76"/>
  <c r="I12" i="76"/>
  <c r="K20" i="88"/>
  <c r="K13" i="88"/>
  <c r="K18" i="62"/>
  <c r="K12" i="62"/>
  <c r="K14" i="85"/>
  <c r="K21" i="85" s="1"/>
  <c r="I139" i="78"/>
  <c r="I138" i="78"/>
  <c r="I137" i="78"/>
  <c r="I87" i="78"/>
  <c r="I71" i="78"/>
  <c r="I101" i="78" s="1"/>
  <c r="I70" i="78"/>
  <c r="I126" i="78" s="1"/>
  <c r="I69" i="78"/>
  <c r="I125" i="78" s="1"/>
  <c r="I43" i="78"/>
  <c r="I42" i="78"/>
  <c r="I38" i="78"/>
  <c r="I39" i="78" s="1"/>
  <c r="K131" i="57"/>
  <c r="K113" i="57"/>
  <c r="K111" i="57"/>
  <c r="K110" i="57"/>
  <c r="K107" i="57"/>
  <c r="K106" i="57"/>
  <c r="K105" i="57"/>
  <c r="K104" i="57"/>
  <c r="K103" i="57"/>
  <c r="K101" i="57"/>
  <c r="K80" i="57"/>
  <c r="K108" i="57" s="1"/>
  <c r="K67" i="57"/>
  <c r="K96" i="57" s="1"/>
  <c r="K66" i="57"/>
  <c r="K95" i="57" s="1"/>
  <c r="K61" i="57"/>
  <c r="K59" i="57"/>
  <c r="K58" i="57"/>
  <c r="K54" i="57"/>
  <c r="K53" i="57"/>
  <c r="K52" i="57"/>
  <c r="K51" i="57"/>
  <c r="K50" i="57"/>
  <c r="K48" i="57"/>
  <c r="K43" i="57"/>
  <c r="K42" i="57"/>
  <c r="K38" i="57"/>
  <c r="K56" i="57"/>
  <c r="I140" i="78" l="1"/>
  <c r="I141" i="78" s="1"/>
  <c r="I144" i="78" s="1"/>
  <c r="I146" i="78" s="1"/>
  <c r="I36" i="59"/>
  <c r="I22" i="59"/>
  <c r="K132" i="57"/>
  <c r="J16" i="86"/>
  <c r="F11" i="81"/>
  <c r="K81" i="57"/>
  <c r="K109" i="57" s="1"/>
  <c r="I49" i="78"/>
  <c r="I54" i="78"/>
  <c r="M97" i="96"/>
  <c r="E105" i="96"/>
  <c r="E112" i="96" s="1"/>
  <c r="G52" i="75"/>
  <c r="I45" i="59"/>
  <c r="I109" i="78"/>
  <c r="I115" i="78"/>
  <c r="I84" i="78"/>
  <c r="I113" i="78" s="1"/>
  <c r="I110" i="78"/>
  <c r="I116" i="78"/>
  <c r="I57" i="78"/>
  <c r="I59" i="78"/>
  <c r="I106" i="78"/>
  <c r="I111" i="78"/>
  <c r="I118" i="78"/>
  <c r="I100" i="78"/>
  <c r="I108" i="78"/>
  <c r="I112" i="78"/>
  <c r="I51" i="78"/>
  <c r="I55" i="78"/>
  <c r="I60" i="78"/>
  <c r="I127" i="78"/>
  <c r="I52" i="78"/>
  <c r="I99" i="78"/>
  <c r="I53" i="78"/>
  <c r="I62" i="78"/>
  <c r="K22" i="57"/>
  <c r="K135" i="57" l="1"/>
  <c r="K84" i="57"/>
  <c r="K112" i="57" s="1"/>
  <c r="I85" i="78"/>
  <c r="I88" i="78" s="1"/>
  <c r="I23" i="78"/>
  <c r="I26" i="78" s="1"/>
  <c r="K57" i="57"/>
  <c r="K25" i="57"/>
  <c r="K54" i="61"/>
  <c r="K45" i="61"/>
  <c r="K24" i="61"/>
  <c r="K12" i="61"/>
  <c r="I47" i="61"/>
  <c r="H47" i="61"/>
  <c r="G47" i="61"/>
  <c r="F47" i="61"/>
  <c r="E47" i="61"/>
  <c r="I46" i="61"/>
  <c r="H46" i="61"/>
  <c r="G46" i="61"/>
  <c r="F46" i="61"/>
  <c r="E46" i="61"/>
  <c r="I45" i="61"/>
  <c r="H45" i="61"/>
  <c r="G45" i="61"/>
  <c r="F45" i="61"/>
  <c r="E45" i="61"/>
  <c r="J47" i="61"/>
  <c r="J46" i="61"/>
  <c r="J45" i="61"/>
  <c r="K137" i="57" l="1"/>
  <c r="L144" i="78"/>
  <c r="L146" i="78" s="1"/>
  <c r="G48" i="61"/>
  <c r="E48" i="61"/>
  <c r="I48" i="61"/>
  <c r="J48" i="61"/>
  <c r="F48" i="61"/>
  <c r="H48" i="61"/>
  <c r="K35" i="61"/>
  <c r="K37" i="61"/>
  <c r="K86" i="57"/>
  <c r="K114" i="57" s="1"/>
  <c r="I114" i="78"/>
  <c r="K48" i="61"/>
  <c r="K18" i="61"/>
  <c r="I58" i="78"/>
  <c r="I117" i="78"/>
  <c r="I90" i="78"/>
  <c r="I119" i="78" s="1"/>
  <c r="I61" i="78"/>
  <c r="I28" i="78"/>
  <c r="I63" i="78" s="1"/>
  <c r="K27" i="57"/>
  <c r="K62" i="57" s="1"/>
  <c r="K60" i="57"/>
  <c r="J54" i="61"/>
  <c r="I54" i="61"/>
  <c r="H54" i="61"/>
  <c r="G54" i="61"/>
  <c r="F54" i="61"/>
  <c r="E54" i="61"/>
  <c r="J47" i="57" l="1"/>
  <c r="I14" i="86" l="1"/>
  <c r="I15" i="86"/>
  <c r="I16" i="86" l="1"/>
  <c r="F83" i="96"/>
  <c r="B76" i="96"/>
  <c r="M71" i="96"/>
  <c r="L69" i="96"/>
  <c r="K69" i="96"/>
  <c r="J69" i="96"/>
  <c r="I69" i="96"/>
  <c r="H69" i="96"/>
  <c r="G69" i="96"/>
  <c r="F69" i="96"/>
  <c r="E69" i="96"/>
  <c r="M68" i="96"/>
  <c r="E81" i="96" s="1"/>
  <c r="M67" i="96"/>
  <c r="E80" i="96" s="1"/>
  <c r="M66" i="96"/>
  <c r="E79" i="96" s="1"/>
  <c r="M65" i="96"/>
  <c r="E78" i="96" s="1"/>
  <c r="M64" i="96"/>
  <c r="I12" i="86"/>
  <c r="H43" i="59"/>
  <c r="H31" i="59"/>
  <c r="H14" i="59"/>
  <c r="H18" i="76"/>
  <c r="H12" i="76"/>
  <c r="J20" i="88"/>
  <c r="J13" i="88"/>
  <c r="J18" i="62"/>
  <c r="J12" i="62"/>
  <c r="J24" i="61"/>
  <c r="J35" i="61" s="1"/>
  <c r="J12" i="61"/>
  <c r="J18" i="61" s="1"/>
  <c r="J14" i="85"/>
  <c r="J21" i="85" s="1"/>
  <c r="H149" i="78"/>
  <c r="H148" i="78"/>
  <c r="H145" i="78"/>
  <c r="H142" i="78"/>
  <c r="H139" i="78"/>
  <c r="H138" i="78"/>
  <c r="H137" i="78"/>
  <c r="H136" i="78"/>
  <c r="H135" i="78"/>
  <c r="H133" i="78"/>
  <c r="H132" i="78"/>
  <c r="H129" i="78"/>
  <c r="H95" i="78"/>
  <c r="H94" i="78"/>
  <c r="H91" i="78"/>
  <c r="H89" i="78"/>
  <c r="H87" i="78"/>
  <c r="H86" i="78"/>
  <c r="H83" i="78"/>
  <c r="H82" i="78"/>
  <c r="H81" i="78"/>
  <c r="H80" i="78"/>
  <c r="H79" i="78"/>
  <c r="H77" i="78"/>
  <c r="H76" i="78"/>
  <c r="H73" i="78"/>
  <c r="H71" i="78"/>
  <c r="H127" i="78" s="1"/>
  <c r="H70" i="78"/>
  <c r="H126" i="78" s="1"/>
  <c r="H69" i="78"/>
  <c r="H125" i="78" s="1"/>
  <c r="H43" i="78"/>
  <c r="H42" i="78"/>
  <c r="H38" i="78"/>
  <c r="H37" i="78"/>
  <c r="H36" i="78"/>
  <c r="H33" i="78"/>
  <c r="H32" i="78"/>
  <c r="H29" i="78"/>
  <c r="H27" i="78"/>
  <c r="H25" i="78"/>
  <c r="H24" i="78"/>
  <c r="H20" i="78"/>
  <c r="H19" i="78"/>
  <c r="H18" i="78"/>
  <c r="H17" i="78"/>
  <c r="H16" i="78"/>
  <c r="H14" i="78"/>
  <c r="H13" i="78"/>
  <c r="H10" i="78"/>
  <c r="H56" i="78" s="1"/>
  <c r="J131" i="57"/>
  <c r="J113" i="57"/>
  <c r="J111" i="57"/>
  <c r="J110" i="57"/>
  <c r="J107" i="57"/>
  <c r="J106" i="57"/>
  <c r="J105" i="57"/>
  <c r="J104" i="57"/>
  <c r="J103" i="57"/>
  <c r="J101" i="57"/>
  <c r="J100" i="57"/>
  <c r="J80" i="57"/>
  <c r="J108" i="57" s="1"/>
  <c r="J67" i="57"/>
  <c r="J96" i="57" s="1"/>
  <c r="J66" i="57"/>
  <c r="J95" i="57" s="1"/>
  <c r="J61" i="57"/>
  <c r="J59" i="57"/>
  <c r="J58" i="57"/>
  <c r="J54" i="57"/>
  <c r="J53" i="57"/>
  <c r="J52" i="57"/>
  <c r="J51" i="57"/>
  <c r="J50" i="57"/>
  <c r="J48" i="57"/>
  <c r="J43" i="57"/>
  <c r="J42" i="57"/>
  <c r="J38" i="57"/>
  <c r="J56" i="57"/>
  <c r="H140" i="78" l="1"/>
  <c r="H141" i="78" s="1"/>
  <c r="H36" i="59"/>
  <c r="H45" i="59" s="1"/>
  <c r="H22" i="59"/>
  <c r="J132" i="57"/>
  <c r="J81" i="57"/>
  <c r="J109" i="57" s="1"/>
  <c r="H60" i="78"/>
  <c r="H115" i="78"/>
  <c r="H49" i="78"/>
  <c r="H54" i="78"/>
  <c r="M69" i="96"/>
  <c r="E77" i="96"/>
  <c r="E83" i="96" s="1"/>
  <c r="J37" i="61"/>
  <c r="H59" i="78"/>
  <c r="H111" i="78"/>
  <c r="H118" i="78"/>
  <c r="H108" i="78"/>
  <c r="H112" i="78"/>
  <c r="H109" i="78"/>
  <c r="H39" i="78"/>
  <c r="H105" i="78"/>
  <c r="H110" i="78"/>
  <c r="H116" i="78"/>
  <c r="H52" i="78"/>
  <c r="H106" i="78"/>
  <c r="H100" i="78"/>
  <c r="H55" i="78"/>
  <c r="H99" i="78"/>
  <c r="H48" i="78"/>
  <c r="H62" i="78"/>
  <c r="H57" i="78"/>
  <c r="H53" i="78"/>
  <c r="H84" i="78"/>
  <c r="H101" i="78"/>
  <c r="H51" i="78"/>
  <c r="J22" i="57"/>
  <c r="J84" i="57"/>
  <c r="J135" i="57" l="1"/>
  <c r="H85" i="78"/>
  <c r="H113" i="78"/>
  <c r="H23" i="78"/>
  <c r="J57" i="57"/>
  <c r="J25" i="57"/>
  <c r="J86" i="57"/>
  <c r="J114" i="57" s="1"/>
  <c r="J112" i="57"/>
  <c r="J137" i="57" l="1"/>
  <c r="K144" i="78"/>
  <c r="K146" i="78" s="1"/>
  <c r="H58" i="78"/>
  <c r="H26" i="78"/>
  <c r="H114" i="78"/>
  <c r="H88" i="78"/>
  <c r="J27" i="57"/>
  <c r="J62" i="57" s="1"/>
  <c r="J60" i="57"/>
  <c r="H15" i="86"/>
  <c r="H14" i="86"/>
  <c r="G14" i="86"/>
  <c r="H12" i="86"/>
  <c r="G12" i="86"/>
  <c r="G18" i="76"/>
  <c r="I20" i="88"/>
  <c r="H16" i="86" l="1"/>
  <c r="H117" i="78"/>
  <c r="H90" i="78"/>
  <c r="H119" i="78" s="1"/>
  <c r="H61" i="78"/>
  <c r="H28" i="78"/>
  <c r="H63" i="78" s="1"/>
  <c r="E22" i="62"/>
  <c r="E23" i="62"/>
  <c r="E24" i="62"/>
  <c r="E25" i="62" l="1"/>
  <c r="I24" i="61"/>
  <c r="I35" i="61" s="1"/>
  <c r="I12" i="61"/>
  <c r="I18" i="61" s="1"/>
  <c r="I37" i="61" l="1"/>
  <c r="B48" i="96"/>
  <c r="M43" i="96"/>
  <c r="L41" i="96"/>
  <c r="K41" i="96"/>
  <c r="J41" i="96"/>
  <c r="I41" i="96"/>
  <c r="H41" i="96"/>
  <c r="G41" i="96"/>
  <c r="F41" i="96"/>
  <c r="E41" i="96"/>
  <c r="M40" i="96"/>
  <c r="E53" i="96" s="1"/>
  <c r="M39" i="96"/>
  <c r="E52" i="96" s="1"/>
  <c r="M38" i="96"/>
  <c r="E51" i="96" s="1"/>
  <c r="M37" i="96"/>
  <c r="E50" i="96" s="1"/>
  <c r="M36" i="96"/>
  <c r="G43" i="59"/>
  <c r="G31" i="59"/>
  <c r="G14" i="59"/>
  <c r="G12" i="76"/>
  <c r="I13" i="88"/>
  <c r="I18" i="62"/>
  <c r="I12" i="62"/>
  <c r="I14" i="85"/>
  <c r="I21" i="85" s="1"/>
  <c r="G149" i="78"/>
  <c r="G148" i="78"/>
  <c r="G145" i="78"/>
  <c r="G142" i="78"/>
  <c r="G139" i="78"/>
  <c r="G138" i="78"/>
  <c r="G137" i="78"/>
  <c r="G136" i="78"/>
  <c r="G135" i="78"/>
  <c r="G133" i="78"/>
  <c r="G132" i="78"/>
  <c r="G129" i="78"/>
  <c r="G95" i="78"/>
  <c r="G94" i="78"/>
  <c r="G91" i="78"/>
  <c r="G89" i="78"/>
  <c r="G87" i="78"/>
  <c r="G86" i="78"/>
  <c r="G83" i="78"/>
  <c r="G82" i="78"/>
  <c r="G81" i="78"/>
  <c r="G80" i="78"/>
  <c r="G79" i="78"/>
  <c r="G77" i="78"/>
  <c r="G76" i="78"/>
  <c r="G73" i="78"/>
  <c r="G71" i="78"/>
  <c r="G101" i="78" s="1"/>
  <c r="G70" i="78"/>
  <c r="G126" i="78" s="1"/>
  <c r="G69" i="78"/>
  <c r="G125" i="78" s="1"/>
  <c r="G43" i="78"/>
  <c r="G42" i="78"/>
  <c r="G38" i="78"/>
  <c r="G37" i="78"/>
  <c r="G36" i="78"/>
  <c r="G33" i="78"/>
  <c r="G32" i="78"/>
  <c r="G29" i="78"/>
  <c r="G27" i="78"/>
  <c r="G25" i="78"/>
  <c r="G24" i="78"/>
  <c r="G20" i="78"/>
  <c r="G19" i="78"/>
  <c r="G18" i="78"/>
  <c r="G17" i="78"/>
  <c r="G16" i="78"/>
  <c r="G14" i="78"/>
  <c r="G13" i="78"/>
  <c r="G10" i="78"/>
  <c r="G56" i="78" s="1"/>
  <c r="G140" i="78" l="1"/>
  <c r="G141" i="78" s="1"/>
  <c r="G22" i="59"/>
  <c r="G36" i="59"/>
  <c r="G45" i="59" s="1"/>
  <c r="G52" i="78"/>
  <c r="G49" i="78"/>
  <c r="F56" i="96"/>
  <c r="M41" i="96"/>
  <c r="E49" i="96"/>
  <c r="E56" i="96" s="1"/>
  <c r="G59" i="78"/>
  <c r="G106" i="78"/>
  <c r="G111" i="78"/>
  <c r="G118" i="78"/>
  <c r="G100" i="78"/>
  <c r="G108" i="78"/>
  <c r="G112" i="78"/>
  <c r="G54" i="78"/>
  <c r="G109" i="78"/>
  <c r="G115" i="78"/>
  <c r="G39" i="78"/>
  <c r="G84" i="78"/>
  <c r="G113" i="78" s="1"/>
  <c r="G110" i="78"/>
  <c r="G116" i="78"/>
  <c r="G51" i="78"/>
  <c r="G55" i="78"/>
  <c r="G60" i="78"/>
  <c r="G105" i="78"/>
  <c r="G127" i="78"/>
  <c r="G99" i="78"/>
  <c r="G57" i="78"/>
  <c r="G48" i="78"/>
  <c r="G53" i="78"/>
  <c r="G62" i="78"/>
  <c r="I131" i="57"/>
  <c r="I113" i="57"/>
  <c r="I111" i="57"/>
  <c r="I110" i="57"/>
  <c r="I107" i="57"/>
  <c r="I106" i="57"/>
  <c r="I105" i="57"/>
  <c r="I104" i="57"/>
  <c r="I103" i="57"/>
  <c r="I101" i="57"/>
  <c r="I100" i="57"/>
  <c r="I80" i="57"/>
  <c r="I108" i="57" s="1"/>
  <c r="I67" i="57"/>
  <c r="I96" i="57" s="1"/>
  <c r="I66" i="57"/>
  <c r="I95" i="57" s="1"/>
  <c r="I61" i="57"/>
  <c r="I59" i="57"/>
  <c r="I58" i="57"/>
  <c r="I54" i="57"/>
  <c r="I53" i="57"/>
  <c r="I52" i="57"/>
  <c r="I51" i="57"/>
  <c r="I50" i="57"/>
  <c r="I48" i="57"/>
  <c r="I47" i="57"/>
  <c r="I43" i="57"/>
  <c r="I42" i="57"/>
  <c r="I38" i="57"/>
  <c r="I22" i="57"/>
  <c r="I132" i="57" l="1"/>
  <c r="G85" i="78"/>
  <c r="G88" i="78" s="1"/>
  <c r="G23" i="78"/>
  <c r="G58" i="78" s="1"/>
  <c r="I56" i="57"/>
  <c r="I25" i="57"/>
  <c r="I57" i="57"/>
  <c r="I81" i="57"/>
  <c r="E173" i="57"/>
  <c r="E145" i="57"/>
  <c r="I135" i="57" l="1"/>
  <c r="G114" i="78"/>
  <c r="G26" i="78"/>
  <c r="G61" i="78" s="1"/>
  <c r="G117" i="78"/>
  <c r="G90" i="78"/>
  <c r="G119" i="78" s="1"/>
  <c r="I27" i="57"/>
  <c r="I62" i="57" s="1"/>
  <c r="I60" i="57"/>
  <c r="I109" i="57"/>
  <c r="I84" i="57"/>
  <c r="H100" i="57"/>
  <c r="H47" i="57"/>
  <c r="I137" i="57" l="1"/>
  <c r="J144" i="78"/>
  <c r="J146" i="78" s="1"/>
  <c r="G28" i="78"/>
  <c r="G63" i="78" s="1"/>
  <c r="I112" i="57"/>
  <c r="I86" i="57"/>
  <c r="I114"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G15" i="86"/>
  <c r="F43" i="59"/>
  <c r="F31" i="59"/>
  <c r="F14" i="59"/>
  <c r="F18" i="76"/>
  <c r="F12" i="76"/>
  <c r="H20" i="88"/>
  <c r="H13" i="88"/>
  <c r="H18" i="62"/>
  <c r="H12" i="62"/>
  <c r="F36" i="59" l="1"/>
  <c r="F22" i="59"/>
  <c r="G16" i="86"/>
  <c r="F45" i="59"/>
  <c r="H24" i="61"/>
  <c r="H35" i="61" s="1"/>
  <c r="H12" i="61"/>
  <c r="H18" i="61" s="1"/>
  <c r="H14" i="85"/>
  <c r="H21" i="85" s="1"/>
  <c r="H37" i="61" l="1"/>
  <c r="F48" i="78" l="1"/>
  <c r="F23" i="78"/>
  <c r="F26" i="78" s="1"/>
  <c r="F105" i="78"/>
  <c r="F84" i="78"/>
  <c r="F85" i="78" s="1"/>
  <c r="F88" i="78" s="1"/>
  <c r="F39" i="78"/>
  <c r="F116" i="78"/>
  <c r="F115" i="78"/>
  <c r="F112" i="78"/>
  <c r="F111" i="78"/>
  <c r="F110" i="78"/>
  <c r="F109" i="78"/>
  <c r="F108" i="78"/>
  <c r="F106" i="78"/>
  <c r="F71" i="78"/>
  <c r="F101" i="78" s="1"/>
  <c r="F70" i="78"/>
  <c r="F126" i="78" s="1"/>
  <c r="F69" i="78"/>
  <c r="F125" i="78" s="1"/>
  <c r="F60" i="78"/>
  <c r="F59" i="78"/>
  <c r="F55" i="78"/>
  <c r="F54" i="78"/>
  <c r="F53" i="78"/>
  <c r="F52" i="78"/>
  <c r="F51" i="78"/>
  <c r="F49" i="78"/>
  <c r="F43" i="78"/>
  <c r="F42" i="78"/>
  <c r="F113" i="78" l="1"/>
  <c r="F57" i="78"/>
  <c r="F100" i="78"/>
  <c r="F61" i="78"/>
  <c r="F58" i="78"/>
  <c r="F127" i="78"/>
  <c r="F99" i="78"/>
  <c r="H131" i="57"/>
  <c r="H113" i="57"/>
  <c r="H111" i="57"/>
  <c r="H110" i="57"/>
  <c r="H107" i="57"/>
  <c r="H106" i="57"/>
  <c r="H105" i="57"/>
  <c r="H104" i="57"/>
  <c r="H103" i="57"/>
  <c r="H101" i="57"/>
  <c r="H80" i="57"/>
  <c r="H108" i="57" s="1"/>
  <c r="H67" i="57"/>
  <c r="H96" i="57" s="1"/>
  <c r="H66" i="57"/>
  <c r="H95" i="57" s="1"/>
  <c r="H61" i="57"/>
  <c r="H59" i="57"/>
  <c r="H58" i="57"/>
  <c r="H54" i="57"/>
  <c r="H53" i="57"/>
  <c r="H52" i="57"/>
  <c r="H51" i="57"/>
  <c r="H50" i="57"/>
  <c r="H48" i="57"/>
  <c r="H43" i="57"/>
  <c r="H42" i="57"/>
  <c r="H38" i="57"/>
  <c r="H56" i="57"/>
  <c r="H132" i="57" l="1"/>
  <c r="H135" i="57" s="1"/>
  <c r="F114" i="78"/>
  <c r="F117" i="78"/>
  <c r="H81" i="57"/>
  <c r="H109" i="57" s="1"/>
  <c r="H22" i="57"/>
  <c r="H137" i="57" l="1"/>
  <c r="H84" i="57"/>
  <c r="H57" i="57"/>
  <c r="H25" i="57"/>
  <c r="M58" i="94"/>
  <c r="F28" i="75"/>
  <c r="F48" i="75"/>
  <c r="F37" i="75"/>
  <c r="C23" i="76"/>
  <c r="E27" i="88"/>
  <c r="H86" i="57" l="1"/>
  <c r="H114" i="57" s="1"/>
  <c r="H112" i="57"/>
  <c r="H27" i="57"/>
  <c r="H62" i="57" s="1"/>
  <c r="H60" i="57"/>
  <c r="O172" i="78" l="1"/>
  <c r="G100" i="57" l="1"/>
  <c r="G47" i="57"/>
  <c r="E160" i="57" l="1"/>
  <c r="G111" i="57"/>
  <c r="F111" i="57"/>
  <c r="E111" i="57"/>
  <c r="G59" i="57"/>
  <c r="F59" i="57"/>
  <c r="E59" i="57"/>
  <c r="E18" i="76" l="1"/>
  <c r="D18" i="76"/>
  <c r="C18" i="76"/>
  <c r="F20" i="88"/>
  <c r="E20" i="88"/>
  <c r="G20" i="88"/>
  <c r="F76" i="94" l="1"/>
  <c r="B69" i="94"/>
  <c r="M64" i="94"/>
  <c r="E78" i="94" s="1"/>
  <c r="L62" i="94"/>
  <c r="K62" i="94"/>
  <c r="J62" i="94"/>
  <c r="I62" i="94"/>
  <c r="H62" i="94"/>
  <c r="G62" i="94"/>
  <c r="F62" i="94"/>
  <c r="E62" i="94"/>
  <c r="M61" i="94"/>
  <c r="E73" i="94" s="1"/>
  <c r="M60" i="94"/>
  <c r="E72" i="94" s="1"/>
  <c r="M59" i="94"/>
  <c r="E71" i="94" s="1"/>
  <c r="M62" i="94" l="1"/>
  <c r="E70" i="94"/>
  <c r="E76" i="94" s="1"/>
  <c r="D10" i="81"/>
  <c r="F12" i="86"/>
  <c r="E43" i="59"/>
  <c r="E31" i="59"/>
  <c r="E14" i="59"/>
  <c r="E12" i="76"/>
  <c r="G13" i="88"/>
  <c r="G18" i="62"/>
  <c r="G12" i="62"/>
  <c r="G24" i="61"/>
  <c r="G35" i="61" s="1"/>
  <c r="G12" i="61"/>
  <c r="G18" i="61" s="1"/>
  <c r="G14" i="85"/>
  <c r="G21" i="85" s="1"/>
  <c r="G131" i="57"/>
  <c r="G113" i="57"/>
  <c r="G110" i="57"/>
  <c r="G107" i="57"/>
  <c r="G106" i="57"/>
  <c r="G105" i="57"/>
  <c r="G104" i="57"/>
  <c r="G103" i="57"/>
  <c r="G101" i="57"/>
  <c r="G80" i="57"/>
  <c r="G108" i="57" s="1"/>
  <c r="G67" i="57"/>
  <c r="G96" i="57" s="1"/>
  <c r="G66" i="57"/>
  <c r="G95" i="57" s="1"/>
  <c r="G61" i="57"/>
  <c r="G58" i="57"/>
  <c r="G54" i="57"/>
  <c r="G53" i="57"/>
  <c r="G52" i="57"/>
  <c r="G51" i="57"/>
  <c r="G50" i="57"/>
  <c r="G48" i="57"/>
  <c r="G43" i="57"/>
  <c r="G42" i="57"/>
  <c r="G38" i="57"/>
  <c r="G56" i="57"/>
  <c r="E36" i="59" l="1"/>
  <c r="E22" i="59"/>
  <c r="G132" i="57"/>
  <c r="D9" i="81"/>
  <c r="D11" i="81" s="1"/>
  <c r="F16" i="86"/>
  <c r="F52" i="75"/>
  <c r="E45" i="59"/>
  <c r="G37" i="61"/>
  <c r="G22" i="57"/>
  <c r="G57" i="57" s="1"/>
  <c r="G81" i="57"/>
  <c r="G84" i="57" s="1"/>
  <c r="G135" i="57" l="1"/>
  <c r="G137" i="57" s="1"/>
  <c r="G25" i="57"/>
  <c r="G27" i="57" s="1"/>
  <c r="G62" i="57" s="1"/>
  <c r="G109" i="57"/>
  <c r="G112" i="57"/>
  <c r="H144" i="78" l="1"/>
  <c r="H146" i="78" s="1"/>
  <c r="G60" i="57"/>
  <c r="G86" i="57"/>
  <c r="G114" i="57" s="1"/>
  <c r="E16" i="86" l="1"/>
  <c r="F100" i="57"/>
  <c r="F80" i="57"/>
  <c r="F81" i="57" s="1"/>
  <c r="F47" i="57"/>
  <c r="F38" i="57"/>
  <c r="F22" i="57"/>
  <c r="E168" i="57"/>
  <c r="F84" i="57" l="1"/>
  <c r="F86" i="57" s="1"/>
  <c r="F25" i="57"/>
  <c r="F27" i="57" s="1"/>
  <c r="M38" i="94"/>
  <c r="F19" i="94" l="1"/>
  <c r="C41" i="59"/>
  <c r="C39" i="59"/>
  <c r="E85" i="57"/>
  <c r="F118" i="78" l="1"/>
  <c r="F90" i="78"/>
  <c r="F119" i="78" s="1"/>
  <c r="E26" i="57"/>
  <c r="F50" i="94"/>
  <c r="B43" i="94"/>
  <c r="E52" i="94"/>
  <c r="L36" i="94"/>
  <c r="K36" i="94"/>
  <c r="J36" i="94"/>
  <c r="I36" i="94"/>
  <c r="H36" i="94"/>
  <c r="G36" i="94"/>
  <c r="F36" i="94"/>
  <c r="E36" i="94"/>
  <c r="M35" i="94"/>
  <c r="E47" i="94" s="1"/>
  <c r="M34" i="94"/>
  <c r="E46" i="94" s="1"/>
  <c r="M33" i="94"/>
  <c r="E45" i="94" s="1"/>
  <c r="M32" i="94"/>
  <c r="E44" i="94" s="1"/>
  <c r="E12" i="86"/>
  <c r="D43" i="59"/>
  <c r="D31" i="59"/>
  <c r="D14" i="59"/>
  <c r="D12" i="76"/>
  <c r="F13" i="88"/>
  <c r="F18" i="62"/>
  <c r="F12" i="62"/>
  <c r="F24" i="61"/>
  <c r="F35" i="61" s="1"/>
  <c r="F12" i="61"/>
  <c r="F18" i="61" s="1"/>
  <c r="F14" i="85"/>
  <c r="F21" i="85" s="1"/>
  <c r="E172" i="57"/>
  <c r="E144" i="57"/>
  <c r="F131" i="57"/>
  <c r="F113" i="57"/>
  <c r="F110" i="57"/>
  <c r="F107" i="57"/>
  <c r="F106" i="57"/>
  <c r="F105" i="57"/>
  <c r="F104" i="57"/>
  <c r="F103" i="57"/>
  <c r="F101" i="57"/>
  <c r="F108" i="57"/>
  <c r="F67" i="57"/>
  <c r="F96" i="57" s="1"/>
  <c r="F66" i="57"/>
  <c r="F95" i="57" s="1"/>
  <c r="F61" i="57"/>
  <c r="F58" i="57"/>
  <c r="F54" i="57"/>
  <c r="F53" i="57"/>
  <c r="F52" i="57"/>
  <c r="F51" i="57"/>
  <c r="F50" i="57"/>
  <c r="F48" i="57"/>
  <c r="F43" i="57"/>
  <c r="F42" i="57"/>
  <c r="F56" i="57"/>
  <c r="D36" i="59" l="1"/>
  <c r="D45" i="59" s="1"/>
  <c r="D22" i="59"/>
  <c r="F132" i="57"/>
  <c r="F62" i="78"/>
  <c r="F28" i="78"/>
  <c r="F63" i="78" s="1"/>
  <c r="E50" i="94"/>
  <c r="M36" i="94"/>
  <c r="F37" i="61"/>
  <c r="F135" i="57" l="1"/>
  <c r="G144" i="78" s="1"/>
  <c r="G146" i="78" s="1"/>
  <c r="F137" i="57"/>
  <c r="F109" i="57"/>
  <c r="F57" i="57"/>
  <c r="F62" i="57" l="1"/>
  <c r="F60" i="57"/>
  <c r="F112" i="57"/>
  <c r="F114" i="57"/>
  <c r="E167" i="57" l="1"/>
  <c r="E162" i="57"/>
  <c r="E159" i="57"/>
  <c r="E156" i="57"/>
  <c r="E155" i="57"/>
  <c r="E154" i="57"/>
  <c r="E153" i="57"/>
  <c r="E152" i="57"/>
  <c r="E150" i="57"/>
  <c r="E149" i="57"/>
  <c r="E146" i="57"/>
  <c r="E188" i="57" s="1"/>
  <c r="E12" i="62" l="1"/>
  <c r="E11" i="94"/>
  <c r="D16" i="86" l="1"/>
  <c r="E100" i="57"/>
  <c r="E80" i="57"/>
  <c r="E81" i="57" s="1"/>
  <c r="E84" i="57" s="1"/>
  <c r="C22" i="76" l="1"/>
  <c r="C21" i="76"/>
  <c r="E26" i="88"/>
  <c r="E25" i="88"/>
  <c r="E24" i="88"/>
  <c r="C24" i="76" l="1"/>
  <c r="E28" i="88"/>
  <c r="E157" i="57" l="1"/>
  <c r="E158" i="57" s="1"/>
  <c r="E161" i="57" s="1"/>
  <c r="E131" i="57" l="1"/>
  <c r="E163" i="57"/>
  <c r="E191" i="57" s="1"/>
  <c r="E132" i="57" l="1"/>
  <c r="D12" i="86"/>
  <c r="C43" i="59"/>
  <c r="C31" i="59"/>
  <c r="C14" i="59"/>
  <c r="C12" i="76"/>
  <c r="E13" i="88"/>
  <c r="E18" i="62"/>
  <c r="E24" i="61"/>
  <c r="E35" i="61" s="1"/>
  <c r="E12" i="61"/>
  <c r="E18" i="61" s="1"/>
  <c r="E14" i="85"/>
  <c r="E21" i="85" s="1"/>
  <c r="E113" i="57"/>
  <c r="E110" i="57"/>
  <c r="E107" i="57"/>
  <c r="E106" i="57"/>
  <c r="E105" i="57"/>
  <c r="E104" i="57"/>
  <c r="E103" i="57"/>
  <c r="E101" i="57"/>
  <c r="E67" i="57"/>
  <c r="E96" i="57" s="1"/>
  <c r="E66" i="57"/>
  <c r="E95" i="57" s="1"/>
  <c r="E61" i="57"/>
  <c r="E58" i="57"/>
  <c r="E54" i="57"/>
  <c r="E53" i="57"/>
  <c r="E52" i="57"/>
  <c r="E51" i="57"/>
  <c r="E50" i="57"/>
  <c r="E48" i="57"/>
  <c r="E47" i="57"/>
  <c r="E43" i="57"/>
  <c r="E42" i="57"/>
  <c r="E38" i="57"/>
  <c r="E22" i="57"/>
  <c r="E25" i="57" s="1"/>
  <c r="M13" i="94"/>
  <c r="F24" i="94"/>
  <c r="B18" i="94"/>
  <c r="L11" i="94"/>
  <c r="K11" i="94"/>
  <c r="J11" i="94"/>
  <c r="I11" i="94"/>
  <c r="H11" i="94"/>
  <c r="G11" i="94"/>
  <c r="F11" i="94"/>
  <c r="M10" i="94"/>
  <c r="E22" i="94" s="1"/>
  <c r="M9" i="94"/>
  <c r="E21" i="94" s="1"/>
  <c r="M8" i="94"/>
  <c r="E20" i="94" s="1"/>
  <c r="M7" i="94"/>
  <c r="C22" i="59" l="1"/>
  <c r="C36" i="59"/>
  <c r="E37" i="61"/>
  <c r="E26" i="85"/>
  <c r="E135" i="57"/>
  <c r="E26" i="94"/>
  <c r="E187" i="57"/>
  <c r="E183" i="57"/>
  <c r="E180" i="57"/>
  <c r="E184" i="57"/>
  <c r="E177" i="57"/>
  <c r="E182" i="57"/>
  <c r="E190" i="57"/>
  <c r="E185" i="57"/>
  <c r="E178" i="57"/>
  <c r="E181" i="57"/>
  <c r="E56" i="57"/>
  <c r="E27" i="57"/>
  <c r="E62" i="57" s="1"/>
  <c r="E57" i="57"/>
  <c r="E108" i="57"/>
  <c r="M11" i="94"/>
  <c r="E19" i="94"/>
  <c r="E24" i="94" s="1"/>
  <c r="C45" i="59" l="1"/>
  <c r="E137" i="57"/>
  <c r="E186" i="57"/>
  <c r="E86" i="57"/>
  <c r="E189" i="57"/>
  <c r="E109" i="57"/>
  <c r="E60" i="57"/>
  <c r="E114" i="57" l="1"/>
  <c r="E112" i="57"/>
  <c r="Q195" i="57" l="1"/>
  <c r="F56" i="75" l="1"/>
  <c r="G54" i="75" s="1"/>
  <c r="G56" i="75" s="1"/>
  <c r="H54" i="75" s="1"/>
  <c r="H56" i="75" s="1"/>
</calcChain>
</file>

<file path=xl/sharedStrings.xml><?xml version="1.0" encoding="utf-8"?>
<sst xmlns="http://schemas.openxmlformats.org/spreadsheetml/2006/main" count="1241" uniqueCount="339">
  <si>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</si>
  <si>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</si>
  <si>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</si>
  <si>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</si>
  <si>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</si>
  <si>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</si>
  <si>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</si>
  <si>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</si>
  <si>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</si>
  <si>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</si>
  <si>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</si>
  <si>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</si>
  <si>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</si>
  <si>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</si>
  <si>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</si>
  <si>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</si>
  <si>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</si>
  <si>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</si>
  <si>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</si>
  <si>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</si>
  <si>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</si>
  <si>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</si>
  <si>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</si>
  <si>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</si>
  <si>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</si>
  <si>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</si>
  <si>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</si>
  <si>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</si>
  <si>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</si>
  <si>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</si>
  <si>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</si>
  <si>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</si>
  <si>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</si>
  <si>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</si>
  <si>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</si>
  <si>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</si>
  <si>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</si>
  <si>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</si>
  <si>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</si>
  <si>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</si>
  <si>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</si>
  <si>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</si>
  <si>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</si>
  <si>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</si>
  <si>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</si>
  <si>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</si>
  <si>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</si>
  <si>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</si>
  <si>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</si>
  <si>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</si>
  <si>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</si>
  <si>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</si>
  <si>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</si>
  <si>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</si>
  <si>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</si>
  <si>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</si>
  <si>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</si>
  <si>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</si>
  <si>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</si>
  <si>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</si>
  <si>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</si>
  <si>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</si>
  <si>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</si>
  <si>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</si>
  <si>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</si>
  <si>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</si>
  <si>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</si>
  <si>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</si>
  <si>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</si>
  <si>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</si>
  <si>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</si>
  <si>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</si>
  <si>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</si>
  <si>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</si>
  <si>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</si>
  <si>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</si>
  <si>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</si>
  <si>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</si>
  <si>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</si>
  <si>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</si>
  <si>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</si>
  <si>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</si>
  <si>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</si>
  <si>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</si>
  <si>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</si>
  <si>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</si>
  <si>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</si>
  <si>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</si>
  <si>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</si>
  <si>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</si>
  <si>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</si>
  <si>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</si>
  <si>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</si>
  <si>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</si>
  <si>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</si>
  <si>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</si>
  <si>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</si>
  <si>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</si>
  <si>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</si>
  <si>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</si>
  <si>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</si>
  <si>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</si>
  <si>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</si>
  <si>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</si>
  <si>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Long-term debt, net of current portion</t>
  </si>
  <si>
    <t>Participating securities</t>
  </si>
  <si>
    <t>Operating Cash Flow - TTM</t>
  </si>
  <si>
    <t>Capital Expenditures - TTM</t>
  </si>
  <si>
    <t>Non-GAAP Free Cash Flow - TTM</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</si>
  <si>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</si>
  <si>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</si>
  <si>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</si>
  <si>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Income (loss) before income tax expense (benefit)</t>
  </si>
  <si>
    <t>Income tax expense (benefit)</t>
  </si>
  <si>
    <t>Provision for inventories</t>
  </si>
  <si>
    <t>Non-GAAP free cash flow represents operating cash flow minus capital expenditures.</t>
  </si>
  <si>
    <t>CY16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</si>
  <si>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</si>
  <si>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</si>
  <si>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</si>
  <si>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</si>
  <si>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</si>
  <si>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</si>
  <si>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</si>
  <si>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</si>
  <si>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</si>
  <si>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</si>
  <si>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</si>
  <si>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</si>
  <si>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</si>
  <si>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</si>
  <si>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</si>
  <si>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</si>
  <si>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</si>
  <si>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</si>
  <si>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</si>
  <si>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</si>
  <si>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</si>
  <si>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</si>
  <si>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</si>
  <si>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</si>
  <si>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</si>
  <si>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</si>
  <si>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</si>
  <si>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</si>
  <si>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</si>
  <si>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</si>
  <si>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</si>
  <si>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</si>
  <si>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</si>
  <si>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</si>
  <si>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</si>
  <si>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</si>
  <si>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</si>
  <si>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</si>
  <si>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</si>
  <si>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</si>
  <si>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</si>
  <si>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</si>
  <si>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</si>
  <si>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</si>
  <si>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Non-GAAP (as previously defined) and Non-GAAP (redefined) Financial Measures</t>
  </si>
  <si>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</si>
  <si>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</si>
  <si>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</si>
  <si>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</si>
  <si>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</si>
  <si>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</si>
  <si>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</si>
  <si>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</si>
  <si>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</si>
  <si>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</si>
  <si>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</si>
  <si>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</si>
  <si>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</si>
  <si>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</si>
  <si>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</si>
  <si>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</si>
  <si>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Operating Cash Flow</t>
    </r>
    <r>
      <rPr>
        <vertAlign val="superscript"/>
        <sz val="9"/>
        <color theme="1"/>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</si>
  <si>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</si>
  <si>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</si>
  <si>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</si>
  <si>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</si>
  <si>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</si>
  <si>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</si>
  <si>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</si>
  <si>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</si>
  <si>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</si>
  <si>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</si>
  <si>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</si>
  <si>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</si>
  <si>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</si>
  <si>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</si>
  <si>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</si>
  <si>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</si>
  <si>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</si>
  <si>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</si>
  <si>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</si>
  <si>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</si>
  <si>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</si>
  <si>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</si>
  <si>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</si>
  <si>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</si>
  <si>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</si>
  <si>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</si>
  <si>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t>Three Months Ended March 31, 2017</t>
  </si>
  <si>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</si>
  <si>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</si>
  <si>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</si>
  <si>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</si>
  <si>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</si>
  <si>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</si>
  <si>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</si>
  <si>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</si>
  <si>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</si>
  <si>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</si>
  <si>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</si>
  <si>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</si>
  <si>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</si>
  <si>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</si>
  <si>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</si>
  <si>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</si>
  <si>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</si>
  <si>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</si>
  <si>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</si>
  <si>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</si>
  <si>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</si>
  <si>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</si>
  <si>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</si>
  <si>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</si>
  <si>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</si>
  <si>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</si>
  <si>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</si>
  <si>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</si>
  <si>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</si>
  <si>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</si>
  <si>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</si>
  <si>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</si>
  <si>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</si>
  <si>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</si>
  <si>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</si>
  <si>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</si>
  <si>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</si>
  <si>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</si>
  <si>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</si>
  <si>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</si>
  <si>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</si>
  <si>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</si>
  <si>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</si>
  <si>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</si>
  <si>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</si>
  <si>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</si>
  <si>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</si>
  <si>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</si>
  <si>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</si>
  <si>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</si>
  <si>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t>Discrete tax-related items</t>
    </r>
    <r>
      <rPr>
        <vertAlign val="superscript"/>
        <sz val="9"/>
        <rFont val="Arial"/>
        <family val="2"/>
      </rPr>
      <t>6</t>
    </r>
  </si>
  <si>
    <t>Discrete tax-related items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</si>
  <si>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</si>
  <si>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</si>
  <si>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</si>
  <si>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</si>
  <si>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</si>
  <si>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</si>
  <si>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</si>
  <si>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</si>
  <si>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</si>
  <si>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</si>
  <si>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</si>
  <si>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</si>
  <si>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</si>
  <si>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</si>
  <si>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</si>
  <si>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</si>
  <si>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</si>
  <si>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</si>
  <si>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</si>
  <si>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</si>
  <si>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</si>
  <si>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</si>
  <si>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</si>
  <si>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</si>
  <si>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</si>
  <si>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</si>
  <si>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</si>
  <si>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</si>
  <si>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</si>
  <si>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</si>
  <si>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rPr>
        <vertAlign val="superscript"/>
        <sz val="9"/>
        <rFont val="Arial"/>
        <family val="2"/>
      </rPr>
      <t>2</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recognize the attributable revenues over the relevant estimated service periods, which are generally less than a year. The related cost of revenues is deferred and recognized as an expense as the related revenues are recognized. </t>
    </r>
  </si>
  <si>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</si>
  <si>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</si>
  <si>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</si>
  <si>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</si>
  <si>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</si>
  <si>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</si>
  <si>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</si>
  <si>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</si>
  <si>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</si>
  <si>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</si>
  <si>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r>
      <t xml:space="preserve">Additional paid-in capital </t>
    </r>
    <r>
      <rPr>
        <vertAlign val="superscript"/>
        <sz val="9"/>
        <rFont val="Arial"/>
        <family val="2"/>
      </rPr>
      <t>1</t>
    </r>
  </si>
  <si>
    <r>
      <t xml:space="preserve">Retained earnings (accumulated deficit) </t>
    </r>
    <r>
      <rPr>
        <vertAlign val="superscript"/>
        <sz val="9"/>
        <rFont val="Arial"/>
        <family val="2"/>
      </rPr>
      <t>1</t>
    </r>
  </si>
  <si>
    <t>Three Months Ended December 31, 2018</t>
  </si>
  <si>
    <t>Amortization of debt discount and financing costs</t>
  </si>
  <si>
    <t>(3) In November 2016, the FASB issued new guidance related to the classification of restricted cash in the statement of cash flows. The new standard requires that a statement</t>
  </si>
  <si>
    <t xml:space="preserve"> of cash flows explain any change during the period in total cash, cash equivalents, and restricted cash. Therefore, restricted cash will be included with “Cash and cash equivalents”</t>
  </si>
  <si>
    <t xml:space="preserve"> when reconciling the beginning-of-period and end-of-period total amounts shown on the statement of cash flows.</t>
  </si>
  <si>
    <t>Net (decrease) increase in cash and cash equivalents and restricted cash (3)</t>
  </si>
  <si>
    <t>Cash and cash equivalents and restricted cash at beginning of period (3)</t>
  </si>
  <si>
    <t>Cash and cash equivalents and restricted cash at end of period (3)</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</si>
  <si>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</si>
  <si>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</si>
  <si>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</si>
  <si>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</si>
  <si>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</si>
  <si>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r>
      <t>Net effect on deferred net revenues and related cost of revenues on Earnings Per Diluted Share</t>
    </r>
    <r>
      <rPr>
        <b/>
        <vertAlign val="superscript"/>
        <sz val="9"/>
        <rFont val="Arial"/>
        <family val="2"/>
      </rPr>
      <t>7</t>
    </r>
  </si>
  <si>
    <t>May 2, 2019 Outlook</t>
  </si>
  <si>
    <t>CY19</t>
  </si>
  <si>
    <t>Q1 CY19</t>
  </si>
  <si>
    <t>Three Months Ended March 31, 2019</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</si>
  <si>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1</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</si>
  <si>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</si>
  <si>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</si>
  <si>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</si>
  <si>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</si>
  <si>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</si>
  <si>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</si>
  <si>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</si>
  <si>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</si>
  <si>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</si>
  <si>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</si>
  <si>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</si>
  <si>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</si>
  <si>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</si>
  <si>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r>
      <rPr>
        <vertAlign val="superscript"/>
        <sz val="9"/>
        <rFont val="Arial"/>
        <family val="2"/>
      </rPr>
      <t>1</t>
    </r>
    <r>
      <rPr>
        <sz val="9"/>
        <rFont val="Arial"/>
        <family val="2"/>
      </rPr>
      <t xml:space="preserve"> Provision for income taxes for the three months ended December 31, 2017, June 30, 2018, September 30, 2018, and December 31, 2018, also include impacts from significant discrete tax-related items, including amounts related to changes in tax laws, amounts related to the potential or final resolution of tax positions, and/or other unusual or unique tax-related items and activities.</t>
    </r>
  </si>
  <si>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</si>
  <si>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Reflects our restructuring initiatives, primarily severance, facilities, and other restructuring-related costs.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</si>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</sst>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98">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7" fillId="0" borderId="0"/>
    <xf numFmtId="0" fontId="277" fillId="0" borderId="0"/>
    <xf numFmtId="0" fontId="277" fillId="0" borderId="0"/>
    <xf numFmtId="0" fontId="277" fillId="0" borderId="0"/>
    <xf numFmtId="0" fontId="277" fillId="0" borderId="0"/>
    <xf numFmtId="0" fontId="277"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83" fillId="0" borderId="0"/>
    <xf numFmtId="0" fontId="283" fillId="0" borderId="0"/>
  </cellStyleXfs>
  <cellXfs count="731">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2" borderId="0" xfId="2" applyNumberFormat="1" applyFont="1" applyFill="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4" fontId="0" fillId="2" borderId="0" xfId="2" applyFont="1" applyFill="1"/>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6"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4" fontId="1" fillId="75" borderId="74" xfId="2" applyFont="1"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41" fontId="0" fillId="2" borderId="0" xfId="0" applyNumberFormat="1" applyFill="1"/>
    <xf numFmtId="165" fontId="271" fillId="75" borderId="0" xfId="0" applyNumberFormat="1" applyFont="1" applyFill="1"/>
    <xf numFmtId="164" fontId="261" fillId="75" borderId="0" xfId="2" applyNumberFormat="1" applyFont="1" applyFill="1"/>
    <xf numFmtId="44" fontId="1" fillId="75" borderId="16" xfId="2"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5" fontId="274"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1" fillId="0" borderId="0" xfId="1" applyNumberFormat="1" applyFont="1" applyAlignment="1">
      <alignment horizontal="right"/>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Border="1" applyAlignment="1">
      <alignment horizontal="center" wrapText="1"/>
    </xf>
    <xf numFmtId="164" fontId="3" fillId="0" borderId="80" xfId="8" applyNumberFormat="1" applyFont="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9" fillId="0" borderId="0" xfId="0" applyFont="1" applyAlignment="1">
      <alignment readingOrder="1"/>
    </xf>
    <xf numFmtId="0" fontId="280" fillId="0" borderId="0" xfId="0" applyFont="1" applyAlignment="1">
      <alignment readingOrder="1"/>
    </xf>
    <xf numFmtId="0" fontId="280" fillId="0" borderId="0" xfId="0" applyFont="1" applyAlignment="1">
      <alignment horizontal="left" wrapText="1" readingOrder="1"/>
    </xf>
    <xf numFmtId="0" fontId="0" fillId="0" borderId="0" xfId="0" applyAlignment="1">
      <alignment wrapText="1" readingOrder="1"/>
    </xf>
    <xf numFmtId="0" fontId="280" fillId="0" borderId="0" xfId="0" applyFont="1" applyAlignment="1">
      <alignment horizontal="left" indent="5" readingOrder="1"/>
    </xf>
    <xf numFmtId="0" fontId="280"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horizontal="left" vertical="top" readingOrder="1"/>
    </xf>
    <xf numFmtId="0" fontId="282"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0" fontId="1" fillId="0" borderId="0" xfId="11" applyFont="1" applyAlignment="1">
      <alignment horizontal="left" vertical="top" wrapText="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288" fillId="0" borderId="0" xfId="0" applyFont="1" applyAlignment="1">
      <alignment vertical="top"/>
    </xf>
    <xf numFmtId="0" fontId="289" fillId="0" borderId="0" xfId="0" applyFont="1"/>
    <xf numFmtId="0" fontId="290" fillId="0" borderId="0" xfId="0" applyFont="1"/>
    <xf numFmtId="0" fontId="291" fillId="0" borderId="0" xfId="0" applyFont="1" applyAlignment="1">
      <alignment horizontal="center"/>
    </xf>
    <xf numFmtId="0" fontId="291" fillId="0" borderId="1" xfId="0" applyFont="1" applyBorder="1" applyAlignment="1">
      <alignment horizontal="center"/>
    </xf>
    <xf numFmtId="42" fontId="291" fillId="0" borderId="0" xfId="0" applyNumberFormat="1" applyFont="1"/>
    <xf numFmtId="42" fontId="291" fillId="0" borderId="0" xfId="3" applyNumberFormat="1" applyFont="1"/>
    <xf numFmtId="41" fontId="289" fillId="0" borderId="0" xfId="0" applyNumberFormat="1" applyFont="1"/>
    <xf numFmtId="41" fontId="289" fillId="0" borderId="0" xfId="3" applyNumberFormat="1" applyFont="1"/>
    <xf numFmtId="41" fontId="292" fillId="0" borderId="0" xfId="1" applyNumberFormat="1" applyFont="1"/>
    <xf numFmtId="41" fontId="291" fillId="0" borderId="0" xfId="0" applyNumberFormat="1" applyFont="1"/>
    <xf numFmtId="41" fontId="291" fillId="0" borderId="0" xfId="1" applyNumberFormat="1" applyFont="1"/>
    <xf numFmtId="41" fontId="289" fillId="0" borderId="0" xfId="1" applyNumberFormat="1" applyFont="1"/>
    <xf numFmtId="42" fontId="293" fillId="0" borderId="0" xfId="0" applyNumberFormat="1" applyFont="1"/>
    <xf numFmtId="164" fontId="289" fillId="0" borderId="0" xfId="2" applyNumberFormat="1" applyFont="1"/>
    <xf numFmtId="44" fontId="291" fillId="0" borderId="0" xfId="2" applyFont="1"/>
    <xf numFmtId="44" fontId="291" fillId="0" borderId="0" xfId="3388" applyNumberFormat="1" applyFont="1"/>
    <xf numFmtId="0" fontId="294" fillId="0" borderId="0" xfId="0" applyFont="1"/>
    <xf numFmtId="166" fontId="289" fillId="0" borderId="0" xfId="3" applyNumberFormat="1" applyFont="1"/>
    <xf numFmtId="166" fontId="292" fillId="0" borderId="0" xfId="3" applyNumberFormat="1" applyFont="1"/>
    <xf numFmtId="166" fontId="291" fillId="0" borderId="0" xfId="3" applyNumberFormat="1" applyFont="1"/>
    <xf numFmtId="166" fontId="293" fillId="0" borderId="0" xfId="3" applyNumberFormat="1" applyFont="1"/>
    <xf numFmtId="0" fontId="295" fillId="0" borderId="0" xfId="0" applyFont="1"/>
    <xf numFmtId="0" fontId="291" fillId="0" borderId="0" xfId="0" applyFont="1"/>
    <xf numFmtId="165" fontId="289" fillId="0" borderId="0" xfId="6" applyNumberFormat="1" applyFont="1" applyAlignment="1">
      <alignment horizontal="center"/>
    </xf>
    <xf numFmtId="165" fontId="289" fillId="0" borderId="1" xfId="1" applyNumberFormat="1" applyFont="1" applyBorder="1"/>
    <xf numFmtId="164" fontId="289" fillId="0" borderId="5" xfId="2" quotePrefix="1" applyNumberFormat="1" applyFont="1" applyBorder="1" applyAlignment="1">
      <alignment horizontal="center"/>
    </xf>
    <xf numFmtId="165" fontId="289" fillId="0" borderId="0" xfId="1" applyNumberFormat="1" applyFont="1"/>
    <xf numFmtId="9" fontId="1" fillId="0" borderId="0" xfId="7" applyFont="1" applyAlignment="1">
      <alignment horizontal="center"/>
    </xf>
    <xf numFmtId="0" fontId="289" fillId="0" borderId="0" xfId="0" applyFont="1" applyAlignment="1">
      <alignment wrapText="1"/>
    </xf>
    <xf numFmtId="165" fontId="289" fillId="0" borderId="0" xfId="1" applyNumberFormat="1" applyFont="1" applyAlignment="1">
      <alignment horizontal="right" wrapText="1"/>
    </xf>
    <xf numFmtId="165" fontId="289" fillId="0" borderId="1" xfId="1" applyNumberFormat="1" applyFont="1" applyBorder="1" applyAlignment="1">
      <alignment horizontal="right" wrapText="1"/>
    </xf>
    <xf numFmtId="164" fontId="289" fillId="0" borderId="5" xfId="2" applyNumberFormat="1" applyFont="1" applyBorder="1" applyAlignment="1">
      <alignment horizontal="right" wrapText="1"/>
    </xf>
    <xf numFmtId="164" fontId="289" fillId="0" borderId="0" xfId="2" applyNumberFormat="1" applyFont="1" applyAlignment="1">
      <alignment horizontal="right" wrapText="1"/>
    </xf>
    <xf numFmtId="164" fontId="289" fillId="0" borderId="13" xfId="10" applyNumberFormat="1" applyFont="1" applyBorder="1" applyAlignment="1">
      <alignment horizontal="left"/>
    </xf>
    <xf numFmtId="164" fontId="289" fillId="0" borderId="0" xfId="10" applyNumberFormat="1" applyFont="1"/>
    <xf numFmtId="1" fontId="297" fillId="0" borderId="0" xfId="8" applyNumberFormat="1" applyFont="1" applyAlignment="1">
      <alignment horizontal="center"/>
    </xf>
    <xf numFmtId="164" fontId="289" fillId="0" borderId="15" xfId="2" applyNumberFormat="1" applyFont="1" applyBorder="1"/>
    <xf numFmtId="164" fontId="289" fillId="0" borderId="0" xfId="10" applyNumberFormat="1" applyFont="1" applyAlignment="1">
      <alignment horizontal="left"/>
    </xf>
    <xf numFmtId="44" fontId="289" fillId="0" borderId="0" xfId="2" applyFont="1"/>
    <xf numFmtId="44" fontId="289" fillId="0" borderId="15" xfId="2" applyFont="1" applyBorder="1"/>
    <xf numFmtId="165" fontId="289" fillId="0" borderId="0" xfId="1" applyNumberFormat="1" applyFont="1" applyAlignment="1">
      <alignment horizontal="center"/>
    </xf>
    <xf numFmtId="44" fontId="1" fillId="0" borderId="15" xfId="2" applyFont="1" applyBorder="1"/>
    <xf numFmtId="0" fontId="4" fillId="2" borderId="0" xfId="0" applyFont="1" applyFill="1"/>
    <xf numFmtId="6" fontId="261" fillId="75" borderId="0" xfId="0" applyNumberFormat="1" applyFont="1" applyFill="1"/>
    <xf numFmtId="3" fontId="261" fillId="75" borderId="0" xfId="0" applyNumberFormat="1" applyFont="1" applyFill="1"/>
    <xf numFmtId="164" fontId="289" fillId="0" borderId="5" xfId="2" applyNumberFormat="1" applyFont="1" applyBorder="1" applyAlignment="1">
      <alignment horizontal="center"/>
    </xf>
    <xf numFmtId="0" fontId="8" fillId="0" borderId="0" xfId="0" applyFont="1"/>
    <xf numFmtId="0" fontId="280" fillId="0" borderId="0" xfId="0" applyFont="1"/>
    <xf numFmtId="165" fontId="261" fillId="0" borderId="0" xfId="0" applyNumberFormat="1" applyFont="1"/>
    <xf numFmtId="165" fontId="261" fillId="0" borderId="0" xfId="2" applyNumberFormat="1" applyFont="1" applyAlignment="1">
      <alignment horizontal="right"/>
    </xf>
    <xf numFmtId="164" fontId="1" fillId="75" borderId="81" xfId="4" applyNumberFormat="1" applyFont="1" applyFill="1" applyBorder="1"/>
    <xf numFmtId="0" fontId="1" fillId="75" borderId="81" xfId="9" applyFont="1" applyFill="1" applyBorder="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64" fontId="0" fillId="2" borderId="0" xfId="2" applyNumberFormat="1" applyFont="1" applyFill="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274"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165" fontId="1" fillId="0" borderId="0" xfId="2" applyNumberFormat="1" applyFont="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5" fillId="2" borderId="0" xfId="1" applyNumberFormat="1" applyFont="1" applyFill="1" applyProtection="1">
      <protection locked="0"/>
    </xf>
    <xf numFmtId="41" fontId="3" fillId="2" borderId="0" xfId="1" applyNumberFormat="1" applyFont="1" applyFill="1" applyProtection="1">
      <protection locked="0"/>
    </xf>
    <xf numFmtId="0" fontId="3" fillId="2" borderId="0" xfId="0" applyFont="1" applyFill="1" applyAlignment="1" applyProtection="1">
      <alignment horizontal="center"/>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1"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0" fontId="261" fillId="0" borderId="0" xfId="0" applyFont="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4" fontId="261" fillId="75" borderId="0" xfId="2" applyNumberFormat="1" applyFont="1" applyFill="1" applyProtection="1">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 fontId="297" fillId="0" borderId="0" xfId="8" applyNumberFormat="1" applyFont="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2" fontId="1" fillId="0" borderId="0" xfId="3" applyNumberFormat="1" applyFont="1" applyProtection="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41" fontId="6" fillId="0" borderId="0" xfId="0" applyNumberFormat="1" applyFont="1" applyProtection="1">
      <protection locked="0"/>
    </xf>
    <xf numFmtId="41" fontId="1" fillId="0" borderId="0" xfId="2" applyNumberFormat="1" applyFont="1" applyProtection="1">
      <protection locked="0"/>
    </xf>
    <xf numFmtId="0" fontId="3" fillId="2" borderId="0" xfId="0" applyFont="1" applyFill="1" applyProtection="1">
      <protection locked="0"/>
    </xf>
    <xf numFmtId="164" fontId="3" fillId="0" borderId="0" xfId="2" applyNumberFormat="1" applyFont="1" applyProtection="1">
      <protection locked="0"/>
    </xf>
    <xf numFmtId="164" fontId="0" fillId="2" borderId="0" xfId="0" applyNumberFormat="1" applyFill="1" applyProtection="1">
      <protection locked="0"/>
    </xf>
    <xf numFmtId="165" fontId="3" fillId="0" borderId="0" xfId="0" applyNumberFormat="1" applyFont="1" applyProtection="1">
      <protection locked="0"/>
    </xf>
    <xf numFmtId="10" fontId="3" fillId="0" borderId="0" xfId="0" applyNumberFormat="1" applyFont="1" applyProtection="1">
      <protection locked="0"/>
    </xf>
    <xf numFmtId="10" fontId="0" fillId="2" borderId="0" xfId="0" applyNumberFormat="1" applyFill="1" applyProtection="1">
      <protection locked="0"/>
    </xf>
    <xf numFmtId="44" fontId="264" fillId="0" borderId="0" xfId="0" applyNumberFormat="1" applyFont="1" applyProtection="1">
      <protection locked="0"/>
    </xf>
    <xf numFmtId="0" fontId="11" fillId="2" borderId="0" xfId="0" applyFont="1" applyFill="1" applyProtection="1">
      <protection locked="0"/>
    </xf>
    <xf numFmtId="0" fontId="16" fillId="0" borderId="0" xfId="1" applyNumberFormat="1" applyFont="1" applyProtection="1">
      <protection locked="0"/>
    </xf>
    <xf numFmtId="44" fontId="16" fillId="0" borderId="0" xfId="1" applyNumberFormat="1" applyFont="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3" fillId="0" borderId="0" xfId="0" applyNumberFormat="1" applyFont="1" applyAlignment="1" applyProtection="1">
      <alignment horizontal="center"/>
      <protection locked="0"/>
    </xf>
    <xf numFmtId="43" fontId="0" fillId="2" borderId="0" xfId="0" applyNumberFormat="1" applyFill="1" applyProtection="1">
      <protection locked="0"/>
    </xf>
    <xf numFmtId="0" fontId="1" fillId="0" borderId="0" xfId="3"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166" fontId="21" fillId="0" borderId="0" xfId="0" applyNumberFormat="1" applyFont="1" applyProtection="1">
      <protection locked="0"/>
    </xf>
    <xf numFmtId="166" fontId="3" fillId="0" borderId="0" xfId="0" applyNumberFormat="1" applyFont="1" applyAlignment="1" applyProtection="1">
      <alignment horizontal="center"/>
      <protection locked="0"/>
    </xf>
    <xf numFmtId="0" fontId="3" fillId="2" borderId="0" xfId="0" quotePrefix="1" applyFont="1" applyFill="1" applyAlignment="1" applyProtection="1">
      <alignment horizontal="center" vertical="top"/>
      <protection locked="0"/>
    </xf>
    <xf numFmtId="0" fontId="3" fillId="0" borderId="0" xfId="3" applyNumberFormat="1" applyFont="1" applyProtection="1">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41" fontId="6" fillId="0" borderId="0" xfId="3" applyNumberFormat="1" applyFont="1" applyProtection="1">
      <protection locked="0"/>
    </xf>
    <xf numFmtId="41" fontId="3" fillId="0" borderId="0" xfId="2" applyNumberFormat="1" applyFont="1" applyProtection="1">
      <protection locked="0"/>
    </xf>
    <xf numFmtId="44" fontId="16" fillId="2" borderId="0" xfId="1" applyNumberFormat="1" applyFont="1" applyFill="1" applyProtection="1">
      <protection locked="0"/>
    </xf>
    <xf numFmtId="44" fontId="3" fillId="0" borderId="0" xfId="0" applyNumberFormat="1" applyFont="1" applyAlignment="1" applyProtection="1">
      <alignment horizontal="center"/>
      <protection locked="0"/>
    </xf>
    <xf numFmtId="165" fontId="1" fillId="0" borderId="0" xfId="0" applyNumberFormat="1" applyFont="1" applyProtection="1">
      <protection locked="0"/>
    </xf>
    <xf numFmtId="0" fontId="3" fillId="2" borderId="0" xfId="3388" applyFont="1" applyFill="1" applyProtection="1">
      <protection locked="0"/>
    </xf>
    <xf numFmtId="41" fontId="3" fillId="0" borderId="0" xfId="3388" applyNumberFormat="1" applyFont="1" applyProtection="1">
      <protection locked="0"/>
    </xf>
    <xf numFmtId="0" fontId="284" fillId="0" borderId="0" xfId="0" applyFont="1" applyProtection="1">
      <protection locked="0"/>
    </xf>
    <xf numFmtId="0" fontId="286" fillId="0" borderId="0" xfId="0" applyFont="1" applyAlignment="1" applyProtection="1">
      <alignment horizontal="center"/>
      <protection locked="0"/>
    </xf>
    <xf numFmtId="0" fontId="286" fillId="0" borderId="0" xfId="0" applyFont="1" applyAlignment="1" applyProtection="1">
      <alignment horizontal="left"/>
      <protection locked="0"/>
    </xf>
    <xf numFmtId="42" fontId="286" fillId="0" borderId="0" xfId="0" applyNumberFormat="1" applyFont="1" applyProtection="1">
      <protection locked="0"/>
    </xf>
    <xf numFmtId="44" fontId="286" fillId="0" borderId="0" xfId="3" applyNumberFormat="1" applyFont="1" applyProtection="1">
      <protection locked="0"/>
    </xf>
    <xf numFmtId="2" fontId="286" fillId="0" borderId="0" xfId="3" applyNumberFormat="1" applyFont="1" applyProtection="1">
      <protection locked="0"/>
    </xf>
    <xf numFmtId="0" fontId="285" fillId="0" borderId="0" xfId="0" applyFont="1" applyProtection="1">
      <protection locked="0"/>
    </xf>
    <xf numFmtId="0" fontId="284" fillId="0" borderId="0" xfId="0" applyFont="1" applyAlignment="1" applyProtection="1">
      <alignment horizontal="left" indent="1"/>
      <protection locked="0"/>
    </xf>
    <xf numFmtId="41" fontId="284" fillId="0" borderId="0" xfId="0" applyNumberFormat="1" applyFont="1" applyProtection="1">
      <protection locked="0"/>
    </xf>
    <xf numFmtId="0" fontId="286" fillId="0" borderId="0" xfId="0" applyFont="1" applyAlignment="1" applyProtection="1">
      <alignment vertical="top"/>
      <protection locked="0"/>
    </xf>
    <xf numFmtId="41" fontId="286" fillId="0" borderId="0" xfId="0" applyNumberFormat="1" applyFont="1" applyAlignment="1" applyProtection="1">
      <alignment horizontal="left"/>
      <protection locked="0"/>
    </xf>
    <xf numFmtId="41" fontId="286" fillId="0" borderId="0" xfId="0" applyNumberFormat="1" applyFont="1" applyProtection="1">
      <protection locked="0"/>
    </xf>
    <xf numFmtId="0" fontId="284" fillId="0" borderId="0" xfId="0" applyFont="1" applyAlignment="1" applyProtection="1">
      <alignment horizontal="left"/>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0" fontId="286" fillId="0" borderId="0" xfId="3388" applyFont="1" applyProtection="1">
      <protection locked="0"/>
    </xf>
    <xf numFmtId="0" fontId="286" fillId="0" borderId="0" xfId="0" applyFont="1" applyProtection="1">
      <protection locked="0"/>
    </xf>
    <xf numFmtId="43" fontId="1" fillId="2" borderId="0" xfId="1" applyFont="1" applyFill="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165" fontId="274"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16" fillId="2" borderId="0" xfId="0" applyFont="1" applyFill="1" applyProtection="1">
      <protection locked="0"/>
    </xf>
    <xf numFmtId="0" fontId="272" fillId="2" borderId="0" xfId="0" applyFont="1" applyFill="1" applyProtection="1">
      <protection locked="0"/>
    </xf>
    <xf numFmtId="0" fontId="295" fillId="0" borderId="0" xfId="0" applyFont="1" applyProtection="1">
      <protection locked="0"/>
    </xf>
    <xf numFmtId="42" fontId="21" fillId="2" borderId="0" xfId="0" applyNumberFormat="1" applyFont="1" applyFill="1" applyProtection="1">
      <protection locked="0"/>
    </xf>
    <xf numFmtId="42" fontId="1" fillId="2" borderId="0" xfId="1"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42" fontId="261" fillId="0" borderId="0" xfId="1" applyNumberFormat="1" applyFont="1" applyProtection="1">
      <protection locked="0"/>
    </xf>
    <xf numFmtId="42" fontId="278" fillId="0" borderId="0" xfId="4372" applyNumberFormat="1" applyProtection="1">
      <protection locked="0"/>
    </xf>
    <xf numFmtId="165" fontId="278" fillId="0" borderId="0" xfId="4372" applyNumberFormat="1" applyProtection="1">
      <protection locked="0"/>
    </xf>
    <xf numFmtId="165" fontId="261" fillId="0" borderId="0" xfId="0" applyNumberFormat="1" applyFont="1" applyProtection="1">
      <protection locked="0"/>
    </xf>
    <xf numFmtId="165" fontId="261" fillId="0" borderId="0" xfId="4372"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8" fillId="0" borderId="0" xfId="4372"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2"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165" fontId="1" fillId="75" borderId="0" xfId="1" quotePrefix="1" applyNumberFormat="1" applyFont="1" applyFill="1" applyAlignment="1" applyProtection="1">
      <alignment horizontal="center"/>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165" fontId="1" fillId="0" borderId="0" xfId="1" applyNumberFormat="1" applyFont="1" applyAlignment="1" applyProtection="1">
      <alignment horizontal="right"/>
      <protection locked="0"/>
    </xf>
    <xf numFmtId="165" fontId="284" fillId="0" borderId="0" xfId="7" applyNumberFormat="1" applyFont="1" applyAlignment="1" applyProtection="1">
      <alignment horizontal="center"/>
      <protection locked="0"/>
    </xf>
    <xf numFmtId="165" fontId="284" fillId="0" borderId="0" xfId="1" applyNumberFormat="1" applyFont="1" applyAlignment="1" applyProtection="1">
      <alignment horizontal="center"/>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261" fillId="75" borderId="0" xfId="0" applyFont="1" applyFill="1" applyAlignment="1">
      <alignment vertical="top" wrapText="1"/>
    </xf>
    <xf numFmtId="166" fontId="1" fillId="0" borderId="0" xfId="1" applyNumberFormat="1" applyFont="1" applyProtection="1">
      <protection locked="0"/>
    </xf>
    <xf numFmtId="0" fontId="1" fillId="0" borderId="0" xfId="1"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274"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165" fontId="1" fillId="0" borderId="0" xfId="2" applyNumberFormat="1" applyFont="1"/>
    <xf numFmtId="0" fontId="3" fillId="2" borderId="0" xfId="3388" applyFont="1" applyFill="1"/>
    <xf numFmtId="44" fontId="3" fillId="0" borderId="0" xfId="3388" applyNumberFormat="1" applyFont="1"/>
    <xf numFmtId="0" fontId="291" fillId="0" borderId="0" xfId="0" applyFont="1" applyAlignment="1">
      <alignment horizontal="left"/>
    </xf>
    <xf numFmtId="0" fontId="289" fillId="0" borderId="0" xfId="0" applyFont="1" applyAlignment="1">
      <alignment horizontal="left" indent="1"/>
    </xf>
    <xf numFmtId="0" fontId="291" fillId="0" borderId="0" xfId="0" applyFont="1" applyAlignment="1">
      <alignment vertical="top"/>
    </xf>
    <xf numFmtId="41" fontId="291" fillId="0" borderId="0" xfId="0" applyNumberFormat="1" applyFont="1" applyAlignment="1">
      <alignment horizontal="left"/>
    </xf>
    <xf numFmtId="0" fontId="289" fillId="0" borderId="0" xfId="0" applyFont="1" applyAlignment="1">
      <alignment horizontal="left"/>
    </xf>
    <xf numFmtId="0" fontId="289" fillId="0" borderId="0" xfId="0" applyFont="1" applyAlignment="1">
      <alignment vertical="top"/>
    </xf>
    <xf numFmtId="41" fontId="289" fillId="0" borderId="0" xfId="0" applyNumberFormat="1" applyFont="1" applyAlignment="1">
      <alignment horizontal="left"/>
    </xf>
    <xf numFmtId="0" fontId="291" fillId="0" borderId="0" xfId="3388"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291" fillId="0" borderId="0" xfId="0" applyFont="1" applyAlignment="1">
      <alignment horizontal="center" vertical="top"/>
    </xf>
    <xf numFmtId="0" fontId="291" fillId="0" borderId="0" xfId="0" quotePrefix="1" applyFont="1" applyAlignment="1">
      <alignment horizontal="center" vertical="top"/>
    </xf>
    <xf numFmtId="165" fontId="1" fillId="0" borderId="1" xfId="1" applyNumberFormat="1" applyFont="1" applyBorder="1"/>
    <xf numFmtId="165" fontId="1" fillId="75" borderId="74" xfId="1" quotePrefix="1" applyNumberFormat="1" applyFont="1" applyFill="1" applyBorder="1" applyAlignment="1">
      <alignment horizontal="center"/>
    </xf>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0" fontId="291" fillId="0" borderId="0" xfId="5" applyFont="1"/>
    <xf numFmtId="0" fontId="289" fillId="0" borderId="0" xfId="5" applyFont="1" applyAlignment="1">
      <alignment horizontal="center"/>
    </xf>
    <xf numFmtId="0" fontId="289" fillId="0" borderId="0" xfId="5" applyFont="1"/>
    <xf numFmtId="164" fontId="1" fillId="0" borderId="0" xfId="2" applyNumberFormat="1" applyFont="1" applyAlignment="1">
      <alignment horizontal="center"/>
    </xf>
    <xf numFmtId="165" fontId="1" fillId="0" borderId="1" xfId="1" applyNumberFormat="1" applyFont="1" applyBorder="1" applyAlignment="1">
      <alignment horizontal="center"/>
    </xf>
    <xf numFmtId="9" fontId="289" fillId="0" borderId="0" xfId="7" applyFont="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165" fontId="261" fillId="75" borderId="0" xfId="1" applyNumberFormat="1" applyFont="1" applyFill="1" applyAlignment="1">
      <alignment horizontal="center"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164" fontId="261" fillId="75" borderId="0" xfId="2" applyNumberFormat="1" applyFont="1" applyFill="1" applyAlignment="1">
      <alignment horizontal="left"/>
    </xf>
    <xf numFmtId="165" fontId="261" fillId="75" borderId="0" xfId="1" applyNumberFormat="1" applyFont="1" applyFill="1" applyAlignment="1">
      <alignment horizontal="left"/>
    </xf>
    <xf numFmtId="165" fontId="261" fillId="75" borderId="5" xfId="1" applyNumberFormat="1" applyFont="1" applyFill="1" applyBorder="1" applyAlignment="1">
      <alignment horizontal="left"/>
    </xf>
    <xf numFmtId="165" fontId="261" fillId="75" borderId="0" xfId="1" applyNumberFormat="1" applyFont="1" applyFill="1" applyAlignment="1">
      <alignment horizontal="right"/>
    </xf>
    <xf numFmtId="165" fontId="261" fillId="75" borderId="1" xfId="1" applyNumberFormat="1" applyFont="1" applyFill="1" applyBorder="1"/>
    <xf numFmtId="164" fontId="261" fillId="75" borderId="74" xfId="2" applyNumberFormat="1" applyFont="1" applyFill="1" applyBorder="1" applyAlignment="1">
      <alignment horizontal="lef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0" fontId="1" fillId="2" borderId="0" xfId="0" applyFont="1" applyFill="1" applyAlignment="1">
      <alignment horizontal="left" wrapText="1"/>
    </xf>
    <xf numFmtId="0" fontId="1" fillId="0" borderId="0" xfId="11" applyFont="1" applyAlignment="1">
      <alignment horizontal="left" wrapText="1"/>
    </xf>
    <xf numFmtId="0" fontId="3" fillId="2" borderId="1" xfId="0" applyFont="1" applyFill="1" applyBorder="1" applyAlignment="1" applyProtection="1">
      <alignment horizontal="center"/>
      <protection locked="0"/>
    </xf>
    <xf numFmtId="164" fontId="1" fillId="2" borderId="0" xfId="2" applyNumberFormat="1" applyFont="1" applyFill="1" applyProtection="1">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164" fontId="261" fillId="75" borderId="0" xfId="2" applyNumberFormat="1" applyFont="1" applyFill="1" applyAlignment="1" applyProtection="1">
      <alignment horizontal="left"/>
      <protection locked="0"/>
    </xf>
    <xf numFmtId="0" fontId="261" fillId="75" borderId="0" xfId="0" applyFont="1" applyFill="1" applyAlignment="1" applyProtection="1">
      <alignment horizontal="left"/>
      <protection locked="0"/>
    </xf>
    <xf numFmtId="165" fontId="261" fillId="75" borderId="0" xfId="1" applyNumberFormat="1" applyFont="1" applyFill="1" applyAlignment="1" applyProtection="1">
      <alignment horizontal="left"/>
      <protection locked="0"/>
    </xf>
    <xf numFmtId="165" fontId="261" fillId="75" borderId="5" xfId="1" applyNumberFormat="1" applyFont="1" applyFill="1" applyBorder="1" applyAlignment="1" applyProtection="1">
      <alignment horizontal="left"/>
      <protection locked="0"/>
    </xf>
    <xf numFmtId="165" fontId="261" fillId="75" borderId="0" xfId="1" applyNumberFormat="1" applyFont="1" applyFill="1" applyAlignment="1" applyProtection="1">
      <alignment horizontal="right"/>
      <protection locked="0"/>
    </xf>
    <xf numFmtId="165" fontId="261" fillId="75" borderId="1" xfId="1" applyNumberFormat="1" applyFont="1" applyFill="1" applyBorder="1" applyProtection="1">
      <protection locked="0"/>
    </xf>
    <xf numFmtId="164" fontId="261" fillId="75" borderId="74" xfId="2" applyNumberFormat="1" applyFont="1" applyFill="1" applyBorder="1" applyAlignment="1" applyProtection="1">
      <alignment horizontal="left"/>
      <protection locked="0"/>
    </xf>
    <xf numFmtId="42" fontId="6" fillId="0" borderId="0" xfId="3" applyNumberFormat="1" applyFont="1" applyProtection="1">
      <protection locked="0"/>
    </xf>
    <xf numFmtId="42" fontId="285" fillId="0" borderId="0" xfId="0" applyNumberFormat="1" applyFont="1" applyProtection="1">
      <protection locked="0"/>
    </xf>
    <xf numFmtId="44" fontId="286" fillId="0" borderId="0" xfId="0" applyNumberFormat="1" applyFont="1" applyAlignment="1" applyProtection="1">
      <alignment horizontal="center"/>
      <protection locked="0"/>
    </xf>
    <xf numFmtId="0" fontId="1" fillId="2" borderId="0" xfId="1" applyNumberFormat="1" applyFont="1" applyFill="1" applyProtection="1">
      <protection locked="0"/>
    </xf>
    <xf numFmtId="0" fontId="3" fillId="2" borderId="0" xfId="3" applyNumberFormat="1" applyFont="1" applyFill="1" applyProtection="1">
      <protection locked="0"/>
    </xf>
    <xf numFmtId="0" fontId="5" fillId="2" borderId="0" xfId="1" applyNumberFormat="1" applyFont="1" applyFill="1" applyProtection="1">
      <protection locked="0"/>
    </xf>
    <xf numFmtId="42" fontId="295" fillId="0" borderId="0" xfId="0" applyNumberFormat="1" applyFont="1" applyProtection="1">
      <protection locked="0"/>
    </xf>
    <xf numFmtId="165" fontId="3" fillId="0" borderId="0" xfId="2" applyNumberFormat="1" applyFont="1" applyProtection="1">
      <protection locked="0"/>
    </xf>
    <xf numFmtId="164" fontId="3" fillId="0" borderId="0" xfId="1" applyNumberFormat="1" applyFont="1" applyProtection="1">
      <protection locked="0"/>
    </xf>
    <xf numFmtId="165" fontId="1" fillId="0" borderId="0" xfId="2" applyNumberFormat="1" applyFont="1" applyAlignment="1" applyProtection="1">
      <alignment horizontal="center"/>
      <protection locked="0"/>
    </xf>
    <xf numFmtId="0" fontId="1" fillId="0" borderId="0" xfId="2" applyNumberFormat="1" applyFont="1" applyProtection="1">
      <protection locked="0"/>
    </xf>
    <xf numFmtId="164" fontId="1" fillId="75" borderId="0" xfId="1" applyNumberFormat="1" applyFont="1" applyFill="1" applyProtection="1">
      <protection locked="0"/>
    </xf>
    <xf numFmtId="165" fontId="261" fillId="75" borderId="0" xfId="2" applyNumberFormat="1" applyFont="1" applyFill="1" applyAlignment="1" applyProtection="1">
      <alignment horizontal="right" wrapText="1"/>
      <protection locked="0"/>
    </xf>
    <xf numFmtId="166" fontId="261" fillId="75" borderId="0" xfId="1" applyNumberFormat="1" applyFont="1" applyFill="1" applyAlignment="1" applyProtection="1">
      <alignment horizontal="right" wrapText="1"/>
      <protection locked="0"/>
    </xf>
    <xf numFmtId="165" fontId="260" fillId="75" borderId="0" xfId="3" applyNumberFormat="1" applyFont="1" applyFill="1" applyAlignment="1" applyProtection="1">
      <alignment horizontal="right" wrapText="1"/>
      <protection locked="0"/>
    </xf>
    <xf numFmtId="164" fontId="260" fillId="75" borderId="0" xfId="3" applyNumberFormat="1" applyFont="1" applyFill="1" applyAlignment="1" applyProtection="1">
      <alignment horizontal="right" wrapText="1"/>
      <protection locked="0"/>
    </xf>
    <xf numFmtId="0" fontId="296" fillId="0" borderId="0" xfId="0" applyFont="1" applyBorder="1"/>
    <xf numFmtId="42" fontId="291" fillId="0" borderId="0" xfId="3" applyNumberFormat="1" applyFont="1" applyBorder="1"/>
    <xf numFmtId="41" fontId="289" fillId="0" borderId="0" xfId="3" applyNumberFormat="1" applyFont="1" applyBorder="1"/>
    <xf numFmtId="41" fontId="289" fillId="0" borderId="0" xfId="1" applyNumberFormat="1" applyFont="1" applyBorder="1"/>
    <xf numFmtId="41" fontId="292" fillId="0" borderId="0" xfId="1" applyNumberFormat="1" applyFont="1" applyBorder="1"/>
    <xf numFmtId="41" fontId="291" fillId="0" borderId="0" xfId="1" applyNumberFormat="1" applyFont="1" applyBorder="1"/>
    <xf numFmtId="42" fontId="293" fillId="0" borderId="0" xfId="0" applyNumberFormat="1" applyFont="1" applyBorder="1"/>
    <xf numFmtId="164" fontId="289" fillId="0" borderId="0" xfId="0" applyNumberFormat="1" applyFont="1" applyBorder="1"/>
    <xf numFmtId="0" fontId="295" fillId="0" borderId="0" xfId="0" applyFont="1" applyBorder="1"/>
    <xf numFmtId="44" fontId="291" fillId="0" borderId="0" xfId="2" applyFont="1" applyBorder="1"/>
    <xf numFmtId="44" fontId="291" fillId="0" borderId="0" xfId="3388" applyNumberFormat="1" applyFont="1" applyBorder="1"/>
    <xf numFmtId="0" fontId="289" fillId="0" borderId="0" xfId="0" applyFont="1" applyBorder="1"/>
    <xf numFmtId="0" fontId="291" fillId="0" borderId="0" xfId="0" applyFont="1" applyBorder="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164" fontId="289" fillId="0" borderId="0" xfId="2" applyNumberFormat="1" applyFont="1" applyBorder="1"/>
    <xf numFmtId="0" fontId="290" fillId="0" borderId="0" xfId="0" applyFont="1" applyBorder="1"/>
    <xf numFmtId="166" fontId="289" fillId="0" borderId="0" xfId="3" applyNumberFormat="1" applyFont="1" applyBorder="1"/>
    <xf numFmtId="166" fontId="292" fillId="0" borderId="0" xfId="3" applyNumberFormat="1" applyFont="1" applyBorder="1"/>
    <xf numFmtId="166" fontId="291" fillId="0" borderId="0" xfId="3" applyNumberFormat="1" applyFont="1" applyBorder="1"/>
    <xf numFmtId="166" fontId="293" fillId="0" borderId="0" xfId="3" applyNumberFormat="1" applyFont="1" applyBorder="1"/>
    <xf numFmtId="165" fontId="289" fillId="0" borderId="0" xfId="1" applyNumberFormat="1" applyFont="1" applyBorder="1" applyAlignment="1">
      <alignment horizontal="right" wrapText="1"/>
    </xf>
    <xf numFmtId="164" fontId="289" fillId="0" borderId="0" xfId="2" applyNumberFormat="1" applyFont="1" applyBorder="1" applyAlignment="1">
      <alignment horizontal="right" wrapText="1"/>
    </xf>
    <xf numFmtId="165" fontId="289" fillId="0" borderId="0" xfId="1" applyNumberFormat="1" applyFont="1" applyBorder="1" applyAlignment="1">
      <alignment horizontal="center"/>
    </xf>
    <xf numFmtId="164" fontId="289" fillId="0" borderId="0" xfId="2" applyNumberFormat="1" applyFont="1" applyBorder="1" applyAlignment="1">
      <alignment horizontal="center"/>
    </xf>
    <xf numFmtId="165" fontId="289" fillId="0" borderId="0" xfId="1" applyNumberFormat="1" applyFont="1" applyBorder="1"/>
    <xf numFmtId="164" fontId="289" fillId="0" borderId="0" xfId="2" quotePrefix="1" applyNumberFormat="1" applyFont="1" applyBorder="1" applyAlignment="1">
      <alignment horizontal="center"/>
    </xf>
    <xf numFmtId="0" fontId="280"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1" fillId="0" borderId="0" xfId="0" applyFont="1" applyAlignment="1">
      <alignment horizontal="left" vertical="top" wrapText="1" readingOrder="1"/>
    </xf>
    <xf numFmtId="0" fontId="1" fillId="0" borderId="0" xfId="0" applyFont="1" applyAlignment="1">
      <alignment vertical="top"/>
    </xf>
    <xf numFmtId="0" fontId="0" fillId="0" borderId="0" xfId="0" applyAlignment="1">
      <alignmen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4" fillId="0" borderId="0" xfId="0" applyFont="1" applyAlignment="1" applyProtection="1">
      <alignment horizontal="left" wrapText="1"/>
      <protection locked="0"/>
    </xf>
    <xf numFmtId="0" fontId="289" fillId="0" borderId="0" xfId="0" applyFont="1" applyAlignment="1">
      <alignment horizontal="left" wrapText="1"/>
    </xf>
    <xf numFmtId="0" fontId="1" fillId="2" borderId="0" xfId="0" applyFont="1" applyFill="1" applyAlignment="1">
      <alignment horizontal="left" wrapText="1"/>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75" borderId="0" xfId="5" applyFont="1" applyFill="1" applyAlignment="1">
      <alignment horizontal="left" vertical="top"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0" xfId="0" applyFont="1" applyFill="1" applyAlignment="1">
      <alignment horizontal="center"/>
    </xf>
    <xf numFmtId="0" fontId="261" fillId="75" borderId="0" xfId="0" applyFont="1" applyFill="1" applyAlignment="1">
      <alignment horizontal="left" vertical="top"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3" fillId="75" borderId="0" xfId="8" applyFont="1" applyFill="1" applyAlignment="1">
      <alignment horizontal="center"/>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1" fillId="0" borderId="0" xfId="11" applyFont="1" applyAlignment="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40"/>
  <sheetViews>
    <sheetView showGridLines="0" tabSelected="1" zoomScaleNormal="100" zoomScaleSheetLayoutView="100" workbookViewId="0"/>
  </sheetViews>
  <sheetFormatPr defaultColWidth="9.28515625" defaultRowHeight="12.75"/>
  <sheetData>
    <row r="3" spans="1:18" ht="48.75">
      <c r="A3" s="110" t="s">
        <v>30</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18" t="s">
        <v>160</v>
      </c>
    </row>
    <row r="8" spans="1:18" ht="55.5" customHeight="1">
      <c r="A8" s="698" t="s">
        <v>331</v>
      </c>
      <c r="B8" s="699"/>
      <c r="C8" s="699"/>
      <c r="D8" s="699"/>
      <c r="E8" s="699"/>
      <c r="F8" s="699"/>
      <c r="G8" s="699"/>
      <c r="H8" s="699"/>
      <c r="I8" s="699"/>
      <c r="J8" s="699"/>
      <c r="K8" s="699"/>
      <c r="L8" s="699"/>
      <c r="M8" s="699"/>
      <c r="N8" s="699"/>
      <c r="O8" s="699"/>
      <c r="P8" s="699"/>
      <c r="Q8" s="699"/>
      <c r="R8" s="699"/>
    </row>
    <row r="9" spans="1:18" ht="6" customHeight="1">
      <c r="A9" s="219"/>
    </row>
    <row r="10" spans="1:18" ht="71.25" customHeight="1">
      <c r="A10" s="698" t="s">
        <v>171</v>
      </c>
      <c r="B10" s="699"/>
      <c r="C10" s="699"/>
      <c r="D10" s="699"/>
      <c r="E10" s="699"/>
      <c r="F10" s="699"/>
      <c r="G10" s="699"/>
      <c r="H10" s="699"/>
      <c r="I10" s="699"/>
      <c r="J10" s="699"/>
      <c r="K10" s="699"/>
      <c r="L10" s="699"/>
      <c r="M10" s="699"/>
      <c r="N10" s="699"/>
      <c r="O10" s="699"/>
      <c r="P10" s="699"/>
      <c r="Q10" s="699"/>
      <c r="R10" s="699"/>
    </row>
    <row r="11" spans="1:18" ht="13.5">
      <c r="A11" s="220"/>
      <c r="B11" s="221"/>
      <c r="C11" s="221"/>
      <c r="D11" s="221"/>
      <c r="E11" s="221"/>
      <c r="F11" s="221"/>
      <c r="G11" s="221"/>
      <c r="H11" s="221"/>
      <c r="I11" s="221"/>
      <c r="J11" s="221"/>
      <c r="K11" s="221"/>
      <c r="L11" s="221"/>
      <c r="M11" s="221"/>
      <c r="N11" s="221"/>
      <c r="O11" s="221"/>
    </row>
    <row r="12" spans="1:18" ht="13.5">
      <c r="A12" s="222" t="s">
        <v>215</v>
      </c>
    </row>
    <row r="13" spans="1:18" ht="13.5">
      <c r="A13" s="222" t="s">
        <v>245</v>
      </c>
    </row>
    <row r="14" spans="1:18" ht="13.5">
      <c r="A14" s="230" t="s">
        <v>313</v>
      </c>
    </row>
    <row r="15" spans="1:18" ht="13.5">
      <c r="A15" s="230" t="s">
        <v>309</v>
      </c>
    </row>
    <row r="16" spans="1:18" ht="13.5">
      <c r="A16" s="230"/>
      <c r="B16" s="286" t="s">
        <v>200</v>
      </c>
    </row>
    <row r="17" spans="1:19" ht="13.5">
      <c r="A17" s="230" t="s">
        <v>332</v>
      </c>
      <c r="B17" s="285"/>
    </row>
    <row r="18" spans="1:19" ht="13.5">
      <c r="A18" s="222" t="s">
        <v>234</v>
      </c>
    </row>
    <row r="19" spans="1:19" ht="13.5">
      <c r="A19" s="222" t="s">
        <v>246</v>
      </c>
    </row>
    <row r="20" spans="1:19" ht="13.5">
      <c r="B20" s="286" t="s">
        <v>189</v>
      </c>
    </row>
    <row r="21" spans="1:19" ht="13.5">
      <c r="A21" s="222" t="s">
        <v>267</v>
      </c>
    </row>
    <row r="22" spans="1:19" ht="13.5">
      <c r="A22" s="222" t="s">
        <v>268</v>
      </c>
    </row>
    <row r="23" spans="1:19" ht="12" customHeight="1">
      <c r="A23" s="219"/>
    </row>
    <row r="24" spans="1:19" ht="207" customHeight="1">
      <c r="A24" s="698" t="s">
        <v>264</v>
      </c>
      <c r="B24" s="700"/>
      <c r="C24" s="700"/>
      <c r="D24" s="700"/>
      <c r="E24" s="700"/>
      <c r="F24" s="700"/>
      <c r="G24" s="700"/>
      <c r="H24" s="700"/>
      <c r="I24" s="700"/>
      <c r="J24" s="700"/>
      <c r="K24" s="700"/>
      <c r="L24" s="700"/>
      <c r="M24" s="700"/>
      <c r="N24" s="700"/>
      <c r="O24" s="700"/>
      <c r="P24" s="700"/>
      <c r="Q24" s="700"/>
      <c r="R24" s="700"/>
    </row>
    <row r="25" spans="1:19" ht="6" customHeight="1">
      <c r="A25" s="219"/>
    </row>
    <row r="26" spans="1:19" ht="34.5" customHeight="1">
      <c r="A26" s="698" t="s">
        <v>109</v>
      </c>
      <c r="B26" s="700"/>
      <c r="C26" s="700"/>
      <c r="D26" s="700"/>
      <c r="E26" s="700"/>
      <c r="F26" s="700"/>
      <c r="G26" s="700"/>
      <c r="H26" s="700"/>
      <c r="I26" s="700"/>
      <c r="J26" s="700"/>
      <c r="K26" s="700"/>
      <c r="L26" s="700"/>
      <c r="M26" s="700"/>
      <c r="N26" s="700"/>
      <c r="O26" s="700"/>
      <c r="P26" s="700"/>
      <c r="Q26" s="700"/>
      <c r="R26" s="700"/>
    </row>
    <row r="27" spans="1:19" ht="6" customHeight="1">
      <c r="A27" s="219"/>
    </row>
    <row r="28" spans="1:19">
      <c r="A28" s="698" t="s">
        <v>164</v>
      </c>
      <c r="B28" s="700"/>
      <c r="C28" s="700"/>
      <c r="D28" s="700"/>
      <c r="E28" s="700"/>
      <c r="F28" s="700"/>
      <c r="G28" s="700"/>
      <c r="H28" s="700"/>
      <c r="I28" s="700"/>
      <c r="J28" s="700"/>
      <c r="K28" s="700"/>
      <c r="L28" s="700"/>
      <c r="M28" s="700"/>
      <c r="N28" s="700"/>
      <c r="O28" s="700"/>
      <c r="P28" s="700"/>
      <c r="Q28" s="700"/>
      <c r="R28" s="700"/>
      <c r="S28" s="227"/>
    </row>
    <row r="29" spans="1:19" ht="5.25" customHeight="1">
      <c r="A29" s="223"/>
      <c r="B29" s="224"/>
      <c r="C29" s="224"/>
      <c r="D29" s="224"/>
      <c r="E29" s="224"/>
      <c r="F29" s="224"/>
      <c r="G29" s="224"/>
      <c r="H29" s="224"/>
      <c r="I29" s="224"/>
      <c r="J29" s="224"/>
      <c r="K29" s="224"/>
      <c r="L29" s="224"/>
      <c r="M29" s="224"/>
      <c r="N29" s="224"/>
      <c r="O29" s="224"/>
      <c r="P29" s="224"/>
      <c r="Q29" s="224"/>
      <c r="R29" s="224"/>
    </row>
    <row r="30" spans="1:19">
      <c r="A30" s="698" t="s">
        <v>84</v>
      </c>
      <c r="B30" s="700"/>
      <c r="C30" s="700"/>
      <c r="D30" s="700"/>
      <c r="E30" s="700"/>
      <c r="F30" s="700"/>
      <c r="G30" s="700"/>
      <c r="H30" s="700"/>
      <c r="I30" s="700"/>
      <c r="J30" s="700"/>
      <c r="K30" s="700"/>
      <c r="L30" s="700"/>
      <c r="M30" s="700"/>
      <c r="N30" s="700"/>
      <c r="O30" s="700"/>
      <c r="P30" s="700"/>
      <c r="Q30" s="700"/>
      <c r="R30" s="700"/>
    </row>
    <row r="31" spans="1:19" ht="13.5">
      <c r="A31" s="223"/>
      <c r="B31" s="224"/>
      <c r="C31" s="224"/>
      <c r="D31" s="224"/>
      <c r="E31" s="224"/>
      <c r="F31" s="224"/>
      <c r="G31" s="224"/>
      <c r="H31" s="224"/>
      <c r="I31" s="224"/>
      <c r="J31" s="224"/>
      <c r="K31" s="224"/>
      <c r="L31" s="224"/>
      <c r="M31" s="224"/>
      <c r="N31" s="224"/>
      <c r="O31" s="224"/>
      <c r="P31" s="224"/>
      <c r="Q31" s="224"/>
      <c r="R31" s="224"/>
    </row>
    <row r="32" spans="1:19" ht="13.5">
      <c r="A32" s="225" t="s">
        <v>161</v>
      </c>
      <c r="B32" s="224"/>
      <c r="C32" s="224"/>
      <c r="D32" s="224"/>
      <c r="E32" s="224"/>
      <c r="F32" s="224"/>
      <c r="G32" s="224"/>
      <c r="H32" s="224"/>
      <c r="I32" s="224"/>
      <c r="J32" s="224"/>
      <c r="K32" s="224"/>
      <c r="L32" s="224"/>
      <c r="M32" s="224"/>
      <c r="N32" s="224"/>
      <c r="O32" s="224"/>
      <c r="P32" s="224"/>
      <c r="Q32" s="224"/>
      <c r="R32" s="224"/>
    </row>
    <row r="33" spans="1:18" ht="159" customHeight="1">
      <c r="A33" s="698" t="s">
        <v>319</v>
      </c>
      <c r="B33" s="703"/>
      <c r="C33" s="703"/>
      <c r="D33" s="703"/>
      <c r="E33" s="703"/>
      <c r="F33" s="703"/>
      <c r="G33" s="703"/>
      <c r="H33" s="703"/>
      <c r="I33" s="703"/>
      <c r="J33" s="703"/>
      <c r="K33" s="703"/>
      <c r="L33" s="703"/>
      <c r="M33" s="703"/>
      <c r="N33" s="703"/>
      <c r="O33" s="703"/>
      <c r="P33" s="703"/>
      <c r="Q33" s="703"/>
      <c r="R33" s="703"/>
    </row>
    <row r="34" spans="1:18" ht="5.25" customHeight="1">
      <c r="A34" s="226"/>
      <c r="B34" s="224"/>
      <c r="C34" s="224"/>
      <c r="D34" s="224"/>
      <c r="E34" s="224"/>
      <c r="F34" s="224"/>
      <c r="G34" s="224"/>
      <c r="H34" s="224"/>
      <c r="I34" s="224"/>
      <c r="J34" s="224"/>
      <c r="K34" s="224"/>
      <c r="L34" s="224"/>
      <c r="M34" s="224"/>
      <c r="N34" s="224"/>
      <c r="O34" s="224"/>
      <c r="P34" s="224"/>
      <c r="Q34" s="224"/>
      <c r="R34" s="224"/>
    </row>
    <row r="35" spans="1:18" ht="39" customHeight="1">
      <c r="A35" s="701" t="s">
        <v>288</v>
      </c>
      <c r="B35" s="702"/>
      <c r="C35" s="702"/>
      <c r="D35" s="702"/>
      <c r="E35" s="702"/>
      <c r="F35" s="702"/>
      <c r="G35" s="702"/>
      <c r="H35" s="702"/>
      <c r="I35" s="702"/>
      <c r="J35" s="702"/>
      <c r="K35" s="702"/>
      <c r="L35" s="702"/>
      <c r="M35" s="702"/>
      <c r="N35" s="702"/>
      <c r="O35" s="702"/>
      <c r="P35" s="702"/>
      <c r="Q35" s="702"/>
      <c r="R35" s="702"/>
    </row>
    <row r="37" spans="1:18" ht="13.5">
      <c r="A37" s="218" t="s">
        <v>283</v>
      </c>
    </row>
    <row r="38" spans="1:18" ht="55.5" customHeight="1">
      <c r="A38" s="698" t="s">
        <v>287</v>
      </c>
      <c r="B38" s="699"/>
      <c r="C38" s="699"/>
      <c r="D38" s="699"/>
      <c r="E38" s="699"/>
      <c r="F38" s="699"/>
      <c r="G38" s="699"/>
      <c r="H38" s="699"/>
      <c r="I38" s="699"/>
      <c r="J38" s="699"/>
      <c r="K38" s="699"/>
      <c r="L38" s="699"/>
      <c r="M38" s="699"/>
      <c r="N38" s="699"/>
      <c r="O38" s="699"/>
      <c r="P38" s="699"/>
      <c r="Q38" s="699"/>
      <c r="R38" s="699"/>
    </row>
    <row r="39" spans="1:18" ht="6" customHeight="1">
      <c r="A39" s="219"/>
    </row>
    <row r="40" spans="1:18" ht="37.5" customHeight="1">
      <c r="A40" s="698" t="s">
        <v>293</v>
      </c>
      <c r="B40" s="699"/>
      <c r="C40" s="699"/>
      <c r="D40" s="699"/>
      <c r="E40" s="699"/>
      <c r="F40" s="699"/>
      <c r="G40" s="699"/>
      <c r="H40" s="699"/>
      <c r="I40" s="699"/>
      <c r="J40" s="699"/>
      <c r="K40" s="699"/>
      <c r="L40" s="699"/>
      <c r="M40" s="699"/>
      <c r="N40" s="699"/>
      <c r="O40" s="699"/>
      <c r="P40" s="699"/>
      <c r="Q40" s="699"/>
      <c r="R40" s="699"/>
    </row>
  </sheetData>
  <sheetProtection sheet="1" objects="1" scenarios="1"/>
  <mergeCells count="10">
    <mergeCell ref="A38:R38"/>
    <mergeCell ref="A40:R40"/>
    <mergeCell ref="A8:R8"/>
    <mergeCell ref="A10:R10"/>
    <mergeCell ref="A24:R24"/>
    <mergeCell ref="A26:R26"/>
    <mergeCell ref="A28:R28"/>
    <mergeCell ref="A35:R35"/>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Q55"/>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19" t="s">
        <v>64</v>
      </c>
      <c r="C1" s="719"/>
      <c r="D1" s="719"/>
      <c r="E1" s="719"/>
      <c r="F1" s="719"/>
      <c r="G1" s="719"/>
      <c r="H1" s="719"/>
      <c r="I1" s="719"/>
      <c r="J1" s="719"/>
      <c r="K1" s="719"/>
      <c r="L1" s="719"/>
      <c r="M1" s="719"/>
      <c r="N1" s="719"/>
      <c r="O1" s="719"/>
      <c r="P1" s="719"/>
    </row>
    <row r="2" spans="2:16">
      <c r="B2" s="719" t="s">
        <v>99</v>
      </c>
      <c r="C2" s="719"/>
      <c r="D2" s="719"/>
      <c r="E2" s="719"/>
      <c r="F2" s="719"/>
      <c r="G2" s="719"/>
      <c r="H2" s="719"/>
      <c r="I2" s="719"/>
      <c r="J2" s="719"/>
      <c r="K2" s="719"/>
      <c r="L2" s="719"/>
      <c r="M2" s="719"/>
      <c r="N2" s="719"/>
      <c r="O2" s="719"/>
      <c r="P2" s="719"/>
    </row>
    <row r="3" spans="2:16">
      <c r="B3" s="719" t="s">
        <v>45</v>
      </c>
      <c r="C3" s="719"/>
      <c r="D3" s="719"/>
      <c r="E3" s="719"/>
      <c r="F3" s="719"/>
      <c r="G3" s="719"/>
      <c r="H3" s="719"/>
      <c r="I3" s="719"/>
      <c r="J3" s="719"/>
      <c r="K3" s="719"/>
      <c r="L3" s="719"/>
      <c r="M3" s="719"/>
      <c r="N3" s="719"/>
      <c r="O3" s="719"/>
      <c r="P3" s="719"/>
    </row>
    <row r="4" spans="2:16">
      <c r="B4" s="108"/>
      <c r="C4" s="108"/>
      <c r="D4" s="108"/>
      <c r="E4" s="108"/>
      <c r="F4" s="108"/>
      <c r="G4" s="108"/>
      <c r="H4" s="108"/>
      <c r="I4" s="108"/>
      <c r="J4" s="108"/>
      <c r="K4" s="108"/>
      <c r="L4" s="108"/>
      <c r="M4" s="108"/>
      <c r="N4" s="108"/>
      <c r="O4" s="678"/>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108"/>
      <c r="L6" s="108"/>
      <c r="M6" s="108"/>
      <c r="N6" s="108"/>
      <c r="O6" s="678"/>
    </row>
    <row r="7" spans="2:16" ht="15" customHeight="1">
      <c r="B7" s="71"/>
      <c r="C7" s="108"/>
      <c r="D7" s="9" t="s">
        <v>4</v>
      </c>
      <c r="E7" s="9" t="s">
        <v>5</v>
      </c>
      <c r="F7" s="9" t="s">
        <v>6</v>
      </c>
      <c r="G7" s="9" t="s">
        <v>3</v>
      </c>
      <c r="H7" s="9" t="s">
        <v>4</v>
      </c>
      <c r="I7" s="9" t="s">
        <v>5</v>
      </c>
      <c r="J7" s="9" t="s">
        <v>6</v>
      </c>
      <c r="K7" s="9" t="s">
        <v>3</v>
      </c>
      <c r="L7" s="9" t="s">
        <v>4</v>
      </c>
      <c r="M7" s="9" t="s">
        <v>5</v>
      </c>
      <c r="N7" s="9" t="s">
        <v>6</v>
      </c>
      <c r="O7" s="675" t="s">
        <v>3</v>
      </c>
    </row>
    <row r="8" spans="2:16" ht="12.75" thickBot="1">
      <c r="B8" s="71"/>
      <c r="C8" s="108"/>
      <c r="D8" s="25" t="s">
        <v>116</v>
      </c>
      <c r="E8" s="25" t="s">
        <v>116</v>
      </c>
      <c r="F8" s="25" t="s">
        <v>116</v>
      </c>
      <c r="G8" s="25" t="s">
        <v>203</v>
      </c>
      <c r="H8" s="25" t="s">
        <v>203</v>
      </c>
      <c r="I8" s="25" t="s">
        <v>203</v>
      </c>
      <c r="J8" s="25" t="s">
        <v>203</v>
      </c>
      <c r="K8" s="25" t="s">
        <v>281</v>
      </c>
      <c r="L8" s="25" t="s">
        <v>281</v>
      </c>
      <c r="M8" s="25" t="s">
        <v>281</v>
      </c>
      <c r="N8" s="25" t="s">
        <v>281</v>
      </c>
      <c r="O8" s="25" t="s">
        <v>316</v>
      </c>
    </row>
    <row r="9" spans="2:16">
      <c r="B9" s="72" t="s">
        <v>82</v>
      </c>
      <c r="D9" s="74"/>
      <c r="E9" s="74"/>
      <c r="F9" s="74"/>
      <c r="G9" s="74"/>
      <c r="H9" s="74"/>
      <c r="I9" s="74"/>
      <c r="J9" s="74"/>
      <c r="K9" s="74"/>
      <c r="L9" s="74"/>
      <c r="M9" s="74"/>
      <c r="N9" s="74"/>
      <c r="O9" s="74"/>
    </row>
    <row r="10" spans="2:16" ht="13.5">
      <c r="B10" s="37" t="s">
        <v>178</v>
      </c>
      <c r="D10" s="619">
        <v>503</v>
      </c>
      <c r="E10" s="619">
        <v>456</v>
      </c>
      <c r="F10" s="619">
        <v>859</v>
      </c>
      <c r="G10" s="619">
        <v>411</v>
      </c>
      <c r="H10" s="619">
        <v>265</v>
      </c>
      <c r="I10" s="619">
        <v>379</v>
      </c>
      <c r="J10" s="619">
        <v>1158</v>
      </c>
      <c r="K10" s="619">
        <v>529</v>
      </c>
      <c r="L10" s="619">
        <v>9</v>
      </c>
      <c r="M10" s="379">
        <v>253</v>
      </c>
      <c r="N10" s="379">
        <v>999</v>
      </c>
      <c r="O10" s="379">
        <v>450</v>
      </c>
      <c r="P10" s="116"/>
    </row>
    <row r="11" spans="2:16">
      <c r="B11" s="37" t="s">
        <v>95</v>
      </c>
      <c r="D11" s="126">
        <v>44</v>
      </c>
      <c r="E11" s="126">
        <v>28</v>
      </c>
      <c r="F11" s="126">
        <v>37</v>
      </c>
      <c r="G11" s="126">
        <v>21</v>
      </c>
      <c r="H11" s="126">
        <v>31</v>
      </c>
      <c r="I11" s="126">
        <v>34</v>
      </c>
      <c r="J11" s="126">
        <v>69</v>
      </c>
      <c r="K11" s="126">
        <v>31</v>
      </c>
      <c r="L11" s="126">
        <v>30</v>
      </c>
      <c r="M11" s="349">
        <v>36</v>
      </c>
      <c r="N11" s="349">
        <v>34</v>
      </c>
      <c r="O11" s="349">
        <v>18</v>
      </c>
      <c r="P11" s="116"/>
    </row>
    <row r="12" spans="2:16">
      <c r="B12" s="37" t="s">
        <v>88</v>
      </c>
      <c r="D12" s="619">
        <f t="shared" ref="D12:F12" si="0">D10-D11</f>
        <v>459</v>
      </c>
      <c r="E12" s="619">
        <f t="shared" si="0"/>
        <v>428</v>
      </c>
      <c r="F12" s="619">
        <f t="shared" si="0"/>
        <v>822</v>
      </c>
      <c r="G12" s="619">
        <f t="shared" ref="G12:L12" si="1">G10-G11</f>
        <v>390</v>
      </c>
      <c r="H12" s="619">
        <f t="shared" si="1"/>
        <v>234</v>
      </c>
      <c r="I12" s="619">
        <f t="shared" si="1"/>
        <v>345</v>
      </c>
      <c r="J12" s="619">
        <f t="shared" si="1"/>
        <v>1089</v>
      </c>
      <c r="K12" s="619">
        <f t="shared" si="1"/>
        <v>498</v>
      </c>
      <c r="L12" s="619">
        <f t="shared" si="1"/>
        <v>-21</v>
      </c>
      <c r="M12" s="379">
        <f t="shared" ref="M12:N12" si="2">M10-M11</f>
        <v>217</v>
      </c>
      <c r="N12" s="379">
        <f t="shared" si="2"/>
        <v>965</v>
      </c>
      <c r="O12" s="379">
        <f t="shared" ref="O12" si="3">O10-O11</f>
        <v>432</v>
      </c>
    </row>
    <row r="13" spans="2:16">
      <c r="M13" s="380"/>
      <c r="N13" s="380"/>
      <c r="O13" s="380"/>
    </row>
    <row r="14" spans="2:16">
      <c r="B14" s="37" t="s">
        <v>106</v>
      </c>
      <c r="D14" s="619">
        <v>1732</v>
      </c>
      <c r="E14" s="619">
        <v>2359</v>
      </c>
      <c r="F14" s="619">
        <v>2155</v>
      </c>
      <c r="G14" s="619">
        <f t="shared" ref="G14:O14" si="4">SUM(D10:G10)</f>
        <v>2229</v>
      </c>
      <c r="H14" s="619">
        <f t="shared" si="4"/>
        <v>1991</v>
      </c>
      <c r="I14" s="619">
        <f t="shared" si="4"/>
        <v>1914</v>
      </c>
      <c r="J14" s="619">
        <f t="shared" si="4"/>
        <v>2213</v>
      </c>
      <c r="K14" s="619">
        <f t="shared" si="4"/>
        <v>2331</v>
      </c>
      <c r="L14" s="619">
        <f t="shared" si="4"/>
        <v>2075</v>
      </c>
      <c r="M14" s="379">
        <f t="shared" si="4"/>
        <v>1949</v>
      </c>
      <c r="N14" s="379">
        <f t="shared" si="4"/>
        <v>1790</v>
      </c>
      <c r="O14" s="379">
        <f t="shared" si="4"/>
        <v>1711</v>
      </c>
    </row>
    <row r="15" spans="2:16">
      <c r="B15" s="37" t="s">
        <v>107</v>
      </c>
      <c r="D15" s="126">
        <v>133</v>
      </c>
      <c r="E15" s="126">
        <v>115</v>
      </c>
      <c r="F15" s="126">
        <v>136</v>
      </c>
      <c r="G15" s="126">
        <f t="shared" ref="G15" si="5">SUM(D11:G11)</f>
        <v>130</v>
      </c>
      <c r="H15" s="126">
        <f t="shared" ref="H15:O15" si="6">SUM(E11:H11)</f>
        <v>117</v>
      </c>
      <c r="I15" s="126">
        <f t="shared" si="6"/>
        <v>123</v>
      </c>
      <c r="J15" s="126">
        <f t="shared" si="6"/>
        <v>155</v>
      </c>
      <c r="K15" s="126">
        <f t="shared" si="6"/>
        <v>165</v>
      </c>
      <c r="L15" s="126">
        <f t="shared" si="6"/>
        <v>164</v>
      </c>
      <c r="M15" s="349">
        <f t="shared" si="6"/>
        <v>166</v>
      </c>
      <c r="N15" s="349">
        <f t="shared" si="6"/>
        <v>131</v>
      </c>
      <c r="O15" s="349">
        <f t="shared" si="6"/>
        <v>118</v>
      </c>
    </row>
    <row r="16" spans="2:16">
      <c r="B16" s="37" t="s">
        <v>108</v>
      </c>
      <c r="D16" s="41">
        <f t="shared" ref="D16:F16" si="7">D14-D15</f>
        <v>1599</v>
      </c>
      <c r="E16" s="41">
        <f t="shared" si="7"/>
        <v>2244</v>
      </c>
      <c r="F16" s="41">
        <f t="shared" si="7"/>
        <v>2019</v>
      </c>
      <c r="G16" s="41">
        <f t="shared" ref="G16" si="8">G14-G15</f>
        <v>2099</v>
      </c>
      <c r="H16" s="41">
        <f t="shared" ref="H16:M16" si="9">H14-H15</f>
        <v>1874</v>
      </c>
      <c r="I16" s="41">
        <f t="shared" si="9"/>
        <v>1791</v>
      </c>
      <c r="J16" s="41">
        <f t="shared" si="9"/>
        <v>2058</v>
      </c>
      <c r="K16" s="41">
        <f t="shared" si="9"/>
        <v>2166</v>
      </c>
      <c r="L16" s="41">
        <f t="shared" si="9"/>
        <v>1911</v>
      </c>
      <c r="M16" s="381">
        <f t="shared" si="9"/>
        <v>1783</v>
      </c>
      <c r="N16" s="381">
        <f t="shared" ref="N16:O16" si="10">N14-N15</f>
        <v>1659</v>
      </c>
      <c r="O16" s="381">
        <f t="shared" si="10"/>
        <v>1593</v>
      </c>
    </row>
    <row r="19" spans="2:17">
      <c r="B19" s="36" t="s">
        <v>115</v>
      </c>
    </row>
    <row r="21" spans="2:17">
      <c r="B21" s="36" t="s">
        <v>102</v>
      </c>
    </row>
    <row r="23" spans="2:17" ht="40.5" customHeight="1">
      <c r="B23" s="720" t="s">
        <v>187</v>
      </c>
      <c r="C23" s="720"/>
      <c r="D23" s="720"/>
      <c r="E23" s="720"/>
      <c r="F23" s="720"/>
      <c r="G23" s="720"/>
      <c r="H23" s="720"/>
      <c r="I23" s="720"/>
      <c r="J23" s="720"/>
      <c r="K23" s="720"/>
      <c r="L23" s="720"/>
      <c r="M23" s="720"/>
      <c r="N23" s="720"/>
      <c r="O23" s="720"/>
      <c r="P23" s="720"/>
      <c r="Q23" s="543"/>
    </row>
    <row r="24" spans="2:17">
      <c r="D24" s="194"/>
      <c r="E24" s="194"/>
      <c r="F24" s="194"/>
    </row>
    <row r="25" spans="2:17">
      <c r="D25" s="288"/>
      <c r="E25" s="106"/>
      <c r="F25" s="106"/>
    </row>
    <row r="26" spans="2:17" s="380" customFormat="1">
      <c r="D26" s="379"/>
      <c r="E26" s="379"/>
      <c r="F26" s="379"/>
      <c r="G26" s="379"/>
      <c r="H26" s="379"/>
      <c r="I26" s="379"/>
      <c r="J26" s="379"/>
      <c r="K26" s="538"/>
      <c r="L26" s="538"/>
      <c r="M26" s="538"/>
    </row>
    <row r="27" spans="2:17" s="380" customFormat="1">
      <c r="D27" s="348"/>
      <c r="E27" s="348"/>
      <c r="F27" s="348"/>
      <c r="G27" s="348"/>
      <c r="H27" s="348"/>
      <c r="I27" s="348"/>
      <c r="J27" s="348"/>
      <c r="K27" s="539"/>
      <c r="L27" s="539"/>
      <c r="M27" s="539"/>
    </row>
    <row r="28" spans="2:17" s="380" customFormat="1">
      <c r="D28" s="379"/>
      <c r="E28" s="379"/>
      <c r="F28" s="379"/>
      <c r="G28" s="379"/>
      <c r="H28" s="379"/>
      <c r="I28" s="379"/>
      <c r="J28" s="379"/>
      <c r="K28" s="538"/>
      <c r="L28" s="538"/>
      <c r="M28" s="538"/>
    </row>
    <row r="29" spans="2:17" s="380" customFormat="1"/>
    <row r="30" spans="2:17" s="380" customFormat="1">
      <c r="D30" s="379"/>
      <c r="E30" s="379"/>
      <c r="F30" s="379"/>
      <c r="G30" s="379"/>
      <c r="H30" s="379"/>
      <c r="I30" s="379"/>
      <c r="J30" s="379"/>
      <c r="K30" s="538"/>
      <c r="L30" s="538"/>
      <c r="M30" s="538"/>
    </row>
    <row r="31" spans="2:17" s="380" customFormat="1">
      <c r="D31" s="348"/>
      <c r="E31" s="348"/>
      <c r="F31" s="348"/>
      <c r="G31" s="348"/>
      <c r="H31" s="348"/>
      <c r="I31" s="348"/>
      <c r="J31" s="348"/>
      <c r="K31" s="539"/>
      <c r="L31" s="539"/>
      <c r="M31" s="539"/>
    </row>
    <row r="32" spans="2:17" s="380" customFormat="1">
      <c r="D32" s="381"/>
      <c r="E32" s="381"/>
      <c r="F32" s="381"/>
      <c r="G32" s="381"/>
      <c r="H32" s="381"/>
      <c r="I32" s="381"/>
      <c r="J32" s="381"/>
      <c r="K32" s="538"/>
      <c r="L32" s="538"/>
      <c r="M32" s="538"/>
    </row>
    <row r="33" spans="4:13" s="380" customFormat="1">
      <c r="D33" s="538"/>
      <c r="E33" s="538"/>
      <c r="F33" s="538"/>
      <c r="G33" s="538"/>
    </row>
    <row r="34" spans="4:13" s="380" customFormat="1">
      <c r="D34" s="538"/>
      <c r="E34" s="538"/>
      <c r="F34" s="538"/>
      <c r="G34" s="538"/>
      <c r="H34" s="538"/>
      <c r="I34" s="538"/>
      <c r="J34" s="538"/>
      <c r="K34" s="538"/>
      <c r="L34" s="538"/>
      <c r="M34" s="538"/>
    </row>
    <row r="35" spans="4:13" s="380" customFormat="1">
      <c r="D35" s="538"/>
      <c r="E35" s="538"/>
      <c r="F35" s="538"/>
      <c r="G35" s="538"/>
      <c r="H35" s="538"/>
      <c r="I35" s="538"/>
      <c r="J35" s="538"/>
      <c r="K35" s="538"/>
      <c r="L35" s="538"/>
      <c r="M35" s="538"/>
    </row>
    <row r="36" spans="4:13" s="380" customFormat="1">
      <c r="D36" s="538"/>
      <c r="E36" s="538"/>
      <c r="F36" s="538"/>
      <c r="G36" s="538"/>
      <c r="H36" s="538"/>
      <c r="I36" s="538"/>
      <c r="J36" s="538"/>
      <c r="K36" s="538"/>
      <c r="L36" s="538"/>
      <c r="M36" s="538"/>
    </row>
    <row r="37" spans="4:13" s="380" customFormat="1">
      <c r="D37" s="538"/>
      <c r="E37" s="538"/>
      <c r="F37" s="538"/>
      <c r="G37" s="538"/>
      <c r="H37" s="538"/>
      <c r="I37" s="538"/>
      <c r="J37" s="538"/>
      <c r="K37" s="538"/>
      <c r="L37" s="538"/>
      <c r="M37" s="538"/>
    </row>
    <row r="38" spans="4:13" s="380" customFormat="1">
      <c r="D38" s="538"/>
      <c r="E38" s="538"/>
      <c r="F38" s="538"/>
      <c r="G38" s="538"/>
      <c r="H38" s="538"/>
      <c r="I38" s="538"/>
      <c r="J38" s="538"/>
      <c r="K38" s="538"/>
      <c r="L38" s="538"/>
      <c r="M38" s="538"/>
    </row>
    <row r="39" spans="4:13" s="380" customFormat="1">
      <c r="D39" s="538"/>
      <c r="E39" s="538"/>
      <c r="F39" s="538"/>
      <c r="G39" s="538"/>
      <c r="H39" s="538"/>
      <c r="I39" s="538"/>
      <c r="J39" s="538"/>
      <c r="K39" s="538"/>
      <c r="L39" s="538"/>
      <c r="M39" s="538"/>
    </row>
    <row r="40" spans="4:13" s="380" customFormat="1">
      <c r="D40" s="538"/>
      <c r="E40" s="538"/>
      <c r="F40" s="538"/>
      <c r="G40" s="538"/>
      <c r="H40" s="538"/>
      <c r="I40" s="538"/>
      <c r="J40" s="538"/>
      <c r="K40" s="538"/>
      <c r="L40" s="538"/>
      <c r="M40" s="538"/>
    </row>
    <row r="41" spans="4:13" s="380" customFormat="1">
      <c r="D41" s="538"/>
      <c r="E41" s="538"/>
      <c r="F41" s="538"/>
      <c r="G41" s="538"/>
      <c r="H41" s="538"/>
      <c r="I41" s="538"/>
      <c r="J41" s="538"/>
      <c r="K41" s="538"/>
      <c r="L41" s="538"/>
      <c r="M41" s="538"/>
    </row>
    <row r="42" spans="4:13" s="380" customFormat="1">
      <c r="D42" s="538"/>
      <c r="E42" s="538"/>
      <c r="F42" s="538"/>
      <c r="G42" s="538"/>
      <c r="H42" s="538"/>
      <c r="I42" s="538"/>
      <c r="J42" s="538"/>
      <c r="K42" s="538"/>
      <c r="L42" s="538"/>
      <c r="M42" s="538"/>
    </row>
    <row r="43" spans="4:13" s="380" customFormat="1">
      <c r="D43" s="538"/>
      <c r="E43" s="538"/>
      <c r="F43" s="538"/>
      <c r="G43" s="538"/>
      <c r="H43" s="538"/>
      <c r="I43" s="538"/>
      <c r="J43" s="538"/>
      <c r="K43" s="538"/>
      <c r="L43" s="538"/>
      <c r="M43" s="538"/>
    </row>
    <row r="44" spans="4:13" s="380" customFormat="1">
      <c r="D44" s="538"/>
      <c r="E44" s="538"/>
      <c r="F44" s="538"/>
      <c r="G44" s="538"/>
      <c r="H44" s="538"/>
      <c r="I44" s="538"/>
      <c r="J44" s="538"/>
      <c r="K44" s="538"/>
      <c r="L44" s="538"/>
      <c r="M44" s="538"/>
    </row>
    <row r="45" spans="4:13" s="380" customFormat="1"/>
    <row r="46" spans="4:13" s="380" customFormat="1"/>
    <row r="47" spans="4:13" s="380" customFormat="1"/>
    <row r="48" spans="4:13" s="380" customFormat="1"/>
    <row r="49" s="380" customFormat="1"/>
    <row r="50" s="380" customFormat="1"/>
    <row r="51" s="380" customFormat="1"/>
    <row r="52" s="380" customFormat="1"/>
    <row r="53" s="380" customFormat="1"/>
    <row r="54" s="380" customFormat="1"/>
    <row r="55" s="380" customFormat="1"/>
  </sheetData>
  <sheetProtection sheet="1" objects="1" scenarios="1"/>
  <mergeCells count="4">
    <mergeCell ref="B1:P1"/>
    <mergeCell ref="B2:P2"/>
    <mergeCell ref="B3:P3"/>
    <mergeCell ref="B23:P23"/>
  </mergeCells>
  <pageMargins left="0.7" right="0.7" top="0.25" bottom="0.44" header="0.3" footer="0.3"/>
  <pageSetup scale="86"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6"/>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C1" s="719" t="s">
        <v>64</v>
      </c>
      <c r="D1" s="719"/>
      <c r="E1" s="719"/>
      <c r="F1" s="719"/>
      <c r="G1" s="108"/>
      <c r="H1" s="108"/>
    </row>
    <row r="2" spans="2:8">
      <c r="C2" s="719" t="s">
        <v>99</v>
      </c>
      <c r="D2" s="719"/>
      <c r="E2" s="719"/>
      <c r="F2" s="719"/>
      <c r="G2" s="108"/>
      <c r="H2" s="108"/>
    </row>
    <row r="3" spans="2:8">
      <c r="C3" s="719" t="s">
        <v>45</v>
      </c>
      <c r="D3" s="719"/>
      <c r="E3" s="719"/>
      <c r="F3" s="719"/>
      <c r="G3" s="108"/>
      <c r="H3" s="108"/>
    </row>
    <row r="4" spans="2:8">
      <c r="B4" s="108"/>
      <c r="C4" s="108"/>
    </row>
    <row r="5" spans="2:8">
      <c r="B5" s="37"/>
      <c r="C5" s="37"/>
    </row>
    <row r="6" spans="2:8" ht="15" customHeight="1" thickBot="1">
      <c r="B6" s="71"/>
      <c r="C6" s="71"/>
      <c r="D6" s="721"/>
      <c r="E6" s="721"/>
      <c r="F6" s="721"/>
      <c r="G6" s="721"/>
      <c r="H6" s="721"/>
    </row>
    <row r="7" spans="2:8" ht="12.75" thickBot="1">
      <c r="B7" s="71"/>
      <c r="C7" s="108"/>
      <c r="D7" s="109">
        <v>2016</v>
      </c>
      <c r="F7" s="109">
        <v>2017</v>
      </c>
      <c r="G7" s="108"/>
      <c r="H7" s="109">
        <v>2018</v>
      </c>
    </row>
    <row r="8" spans="2:8">
      <c r="B8" s="72" t="s">
        <v>82</v>
      </c>
      <c r="D8" s="74"/>
      <c r="F8" s="74"/>
      <c r="G8" s="139"/>
      <c r="H8" s="74"/>
    </row>
    <row r="9" spans="2:8">
      <c r="B9" s="37" t="s">
        <v>290</v>
      </c>
      <c r="D9" s="179">
        <f>'Cashflow YE'!F28</f>
        <v>2155</v>
      </c>
      <c r="F9" s="382">
        <f>'Cashflow YE'!G28</f>
        <v>2213</v>
      </c>
      <c r="G9" s="382"/>
      <c r="H9" s="382">
        <f>'Cashflow YE'!H28</f>
        <v>1790</v>
      </c>
    </row>
    <row r="10" spans="2:8">
      <c r="B10" s="37" t="s">
        <v>95</v>
      </c>
      <c r="D10" s="75">
        <f>-'Cashflow YE'!F34</f>
        <v>136</v>
      </c>
      <c r="F10" s="383">
        <f>-'Cashflow YE'!G34</f>
        <v>155</v>
      </c>
      <c r="G10" s="383"/>
      <c r="H10" s="383">
        <f>-'Cashflow YE'!H34</f>
        <v>131</v>
      </c>
    </row>
    <row r="11" spans="2:8">
      <c r="B11" s="37" t="s">
        <v>88</v>
      </c>
      <c r="D11" s="41">
        <f>D9-D10</f>
        <v>2019</v>
      </c>
      <c r="F11" s="381">
        <f>F9-F10</f>
        <v>2058</v>
      </c>
      <c r="G11" s="381"/>
      <c r="H11" s="381">
        <f>H9-H10</f>
        <v>1659</v>
      </c>
    </row>
    <row r="14" spans="2:8">
      <c r="B14" s="36" t="s">
        <v>115</v>
      </c>
    </row>
    <row r="16" spans="2:8">
      <c r="B16" s="36" t="s">
        <v>102</v>
      </c>
    </row>
  </sheetData>
  <sheetProtection sheet="1" objects="1" scenarios="1"/>
  <mergeCells count="4">
    <mergeCell ref="C1:F1"/>
    <mergeCell ref="C2:F2"/>
    <mergeCell ref="C3:F3"/>
    <mergeCell ref="D6:H6"/>
  </mergeCells>
  <pageMargins left="0.7" right="0.7" top="0.25" bottom="0.44" header="0.3" footer="0.3"/>
  <pageSetup scale="87"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 customHeight="1">
      <c r="B1" s="719" t="s">
        <v>64</v>
      </c>
      <c r="C1" s="719"/>
      <c r="D1" s="719"/>
      <c r="E1" s="719"/>
      <c r="F1" s="719"/>
      <c r="G1" s="719"/>
    </row>
    <row r="2" spans="2:10" ht="15" customHeight="1">
      <c r="B2" s="719" t="s">
        <v>96</v>
      </c>
      <c r="C2" s="719"/>
      <c r="D2" s="719"/>
      <c r="E2" s="719"/>
      <c r="F2" s="719"/>
      <c r="G2" s="719"/>
    </row>
    <row r="3" spans="2:10" ht="15" customHeight="1">
      <c r="B3" s="719" t="s">
        <v>45</v>
      </c>
      <c r="C3" s="719"/>
      <c r="D3" s="719"/>
      <c r="E3" s="719"/>
      <c r="F3" s="719"/>
      <c r="G3" s="719"/>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2016</v>
      </c>
      <c r="G7" s="40">
        <v>2017</v>
      </c>
      <c r="H7" s="40">
        <v>2018</v>
      </c>
    </row>
    <row r="8" spans="2:10">
      <c r="B8" s="36" t="s">
        <v>65</v>
      </c>
      <c r="E8" s="37"/>
      <c r="F8" s="37"/>
      <c r="G8" s="37"/>
      <c r="H8" s="37"/>
    </row>
    <row r="9" spans="2:10">
      <c r="B9" s="37"/>
      <c r="C9" s="36" t="s">
        <v>91</v>
      </c>
      <c r="E9" s="37"/>
      <c r="F9" s="620">
        <v>966</v>
      </c>
      <c r="G9" s="620">
        <v>273</v>
      </c>
      <c r="H9" s="638">
        <v>1848</v>
      </c>
      <c r="I9" s="282"/>
      <c r="J9" s="194"/>
    </row>
    <row r="10" spans="2:10">
      <c r="B10" s="37"/>
      <c r="C10" s="36" t="s">
        <v>66</v>
      </c>
      <c r="E10" s="37"/>
      <c r="F10" s="37"/>
      <c r="G10" s="37"/>
      <c r="H10" s="639"/>
      <c r="J10" s="194"/>
    </row>
    <row r="11" spans="2:10">
      <c r="B11" s="37"/>
      <c r="C11" s="37"/>
      <c r="D11" s="37" t="s">
        <v>43</v>
      </c>
      <c r="E11" s="37"/>
      <c r="F11" s="621">
        <v>-9</v>
      </c>
      <c r="G11" s="621">
        <v>-181</v>
      </c>
      <c r="H11" s="640">
        <v>-35</v>
      </c>
      <c r="J11" s="194"/>
    </row>
    <row r="12" spans="2:10">
      <c r="B12" s="37"/>
      <c r="C12" s="37"/>
      <c r="D12" s="37" t="s">
        <v>114</v>
      </c>
      <c r="E12" s="37"/>
      <c r="F12" s="621">
        <v>42</v>
      </c>
      <c r="G12" s="621">
        <v>33</v>
      </c>
      <c r="H12" s="640">
        <v>6</v>
      </c>
      <c r="J12" s="194"/>
    </row>
    <row r="13" spans="2:10">
      <c r="B13" s="37"/>
      <c r="C13" s="37"/>
      <c r="D13" s="37" t="s">
        <v>67</v>
      </c>
      <c r="E13" s="37"/>
      <c r="F13" s="621">
        <v>829</v>
      </c>
      <c r="G13" s="621">
        <v>888</v>
      </c>
      <c r="H13" s="640">
        <v>509</v>
      </c>
      <c r="J13" s="194"/>
    </row>
    <row r="14" spans="2:10">
      <c r="B14" s="37"/>
      <c r="C14" s="37"/>
      <c r="D14" s="37" t="s">
        <v>68</v>
      </c>
      <c r="E14" s="37"/>
      <c r="F14" s="621">
        <v>321</v>
      </c>
      <c r="G14" s="621">
        <v>311</v>
      </c>
      <c r="H14" s="640">
        <v>489</v>
      </c>
      <c r="J14" s="194"/>
    </row>
    <row r="15" spans="2:10">
      <c r="B15" s="37"/>
      <c r="C15" s="37"/>
      <c r="D15" s="37" t="s">
        <v>190</v>
      </c>
      <c r="E15" s="37"/>
      <c r="F15" s="621">
        <v>92</v>
      </c>
      <c r="G15" s="621">
        <v>12</v>
      </c>
      <c r="H15" s="640">
        <v>40</v>
      </c>
      <c r="J15" s="194"/>
    </row>
    <row r="16" spans="2:10">
      <c r="B16" s="37"/>
      <c r="C16" s="37"/>
      <c r="D16" s="37" t="s">
        <v>302</v>
      </c>
      <c r="E16" s="37"/>
      <c r="F16" s="621">
        <v>21</v>
      </c>
      <c r="G16" s="621">
        <v>12</v>
      </c>
      <c r="H16" s="640">
        <v>6</v>
      </c>
      <c r="J16" s="194"/>
    </row>
    <row r="17" spans="2:10">
      <c r="B17" s="37"/>
      <c r="C17" s="37"/>
      <c r="D17" s="37" t="s">
        <v>221</v>
      </c>
      <c r="E17" s="37"/>
      <c r="F17" s="621">
        <v>147</v>
      </c>
      <c r="G17" s="621">
        <v>176</v>
      </c>
      <c r="H17" s="640">
        <v>209</v>
      </c>
      <c r="J17" s="194"/>
    </row>
    <row r="18" spans="2:10">
      <c r="B18" s="37"/>
      <c r="C18" s="37"/>
      <c r="D18" s="37" t="s">
        <v>193</v>
      </c>
      <c r="E18" s="37"/>
      <c r="F18" s="621">
        <v>4</v>
      </c>
      <c r="G18" s="621">
        <v>28</v>
      </c>
      <c r="H18" s="640">
        <v>1</v>
      </c>
      <c r="J18" s="194"/>
    </row>
    <row r="19" spans="2:10">
      <c r="B19" s="37"/>
      <c r="C19" s="36" t="s">
        <v>69</v>
      </c>
      <c r="E19" s="37"/>
      <c r="F19" s="621"/>
      <c r="G19" s="621"/>
      <c r="H19" s="640"/>
      <c r="J19" s="194"/>
    </row>
    <row r="20" spans="2:10">
      <c r="B20" s="37"/>
      <c r="C20" s="37"/>
      <c r="D20" s="37" t="s">
        <v>94</v>
      </c>
      <c r="E20" s="37"/>
      <c r="F20" s="621">
        <v>84</v>
      </c>
      <c r="G20" s="621">
        <v>-165</v>
      </c>
      <c r="H20" s="640">
        <v>-114</v>
      </c>
      <c r="J20" s="194"/>
    </row>
    <row r="21" spans="2:10">
      <c r="B21" s="37"/>
      <c r="C21" s="37"/>
      <c r="D21" s="37" t="s">
        <v>93</v>
      </c>
      <c r="E21" s="37"/>
      <c r="F21" s="621">
        <v>32</v>
      </c>
      <c r="G21" s="621">
        <v>-26</v>
      </c>
      <c r="H21" s="640">
        <v>-5</v>
      </c>
      <c r="J21" s="194"/>
    </row>
    <row r="22" spans="2:10">
      <c r="B22" s="37"/>
      <c r="C22" s="37"/>
      <c r="D22" s="37" t="s">
        <v>70</v>
      </c>
      <c r="E22" s="37"/>
      <c r="F22" s="621">
        <v>-362</v>
      </c>
      <c r="G22" s="621">
        <v>-301</v>
      </c>
      <c r="H22" s="640">
        <v>-372</v>
      </c>
      <c r="J22" s="194"/>
    </row>
    <row r="23" spans="2:10">
      <c r="B23" s="37"/>
      <c r="C23" s="37"/>
      <c r="D23" s="37" t="s">
        <v>9</v>
      </c>
      <c r="E23" s="37"/>
      <c r="F23" s="621">
        <v>-10</v>
      </c>
      <c r="G23" s="621">
        <v>-97</v>
      </c>
      <c r="H23" s="640">
        <v>-51</v>
      </c>
      <c r="J23" s="194"/>
    </row>
    <row r="24" spans="2:10">
      <c r="B24" s="37"/>
      <c r="C24" s="37"/>
      <c r="D24" s="37" t="s">
        <v>40</v>
      </c>
      <c r="E24" s="37"/>
      <c r="F24" s="621">
        <v>-35</v>
      </c>
      <c r="G24" s="621">
        <v>220</v>
      </c>
      <c r="H24" s="640">
        <v>-122</v>
      </c>
      <c r="J24" s="194"/>
    </row>
    <row r="25" spans="2:10">
      <c r="B25" s="37"/>
      <c r="C25" s="37"/>
      <c r="D25" s="37" t="s">
        <v>39</v>
      </c>
      <c r="E25" s="37"/>
      <c r="F25" s="621">
        <v>-50</v>
      </c>
      <c r="G25" s="621">
        <v>85</v>
      </c>
      <c r="H25" s="640">
        <v>-65</v>
      </c>
      <c r="J25" s="194"/>
    </row>
    <row r="26" spans="2:10">
      <c r="B26" s="37"/>
      <c r="C26" s="37"/>
      <c r="D26" s="37" t="s">
        <v>41</v>
      </c>
      <c r="E26" s="37"/>
      <c r="F26" s="621">
        <v>83</v>
      </c>
      <c r="G26" s="621">
        <v>945</v>
      </c>
      <c r="H26" s="640">
        <v>-554</v>
      </c>
      <c r="I26" s="283"/>
      <c r="J26" s="194"/>
    </row>
    <row r="27" spans="2:10">
      <c r="E27" s="37"/>
      <c r="F27" s="75"/>
      <c r="G27" s="75"/>
      <c r="H27" s="383"/>
      <c r="I27" s="283"/>
      <c r="J27" s="194"/>
    </row>
    <row r="28" spans="2:10">
      <c r="B28" s="37"/>
      <c r="C28" s="36" t="s">
        <v>71</v>
      </c>
      <c r="E28" s="37"/>
      <c r="F28" s="622">
        <f>SUM(F9:F26)</f>
        <v>2155</v>
      </c>
      <c r="G28" s="622">
        <f>SUM(G9:G26)</f>
        <v>2213</v>
      </c>
      <c r="H28" s="641">
        <f>SUM(H9:H26)</f>
        <v>1790</v>
      </c>
      <c r="J28" s="282"/>
    </row>
    <row r="29" spans="2:10">
      <c r="E29" s="37"/>
      <c r="F29" s="75"/>
      <c r="G29" s="75"/>
      <c r="H29" s="383"/>
      <c r="J29" s="282"/>
    </row>
    <row r="30" spans="2:10">
      <c r="B30" s="36" t="s">
        <v>72</v>
      </c>
      <c r="E30" s="37"/>
      <c r="F30" s="621"/>
      <c r="G30" s="621"/>
      <c r="H30" s="640"/>
      <c r="I30" s="283"/>
      <c r="J30" s="282"/>
    </row>
    <row r="31" spans="2:10">
      <c r="B31" s="37"/>
      <c r="C31" s="36" t="s">
        <v>90</v>
      </c>
      <c r="E31" s="37"/>
      <c r="F31" s="621">
        <v>0</v>
      </c>
      <c r="G31" s="621">
        <v>80</v>
      </c>
      <c r="H31" s="640">
        <v>116</v>
      </c>
      <c r="J31" s="282"/>
    </row>
    <row r="32" spans="2:10">
      <c r="B32" s="37"/>
      <c r="C32" s="36" t="s">
        <v>73</v>
      </c>
      <c r="E32" s="37"/>
      <c r="F32" s="623">
        <v>0</v>
      </c>
      <c r="G32" s="623">
        <v>-135</v>
      </c>
      <c r="H32" s="642">
        <v>-209</v>
      </c>
      <c r="J32" s="282"/>
    </row>
    <row r="33" spans="2:10">
      <c r="B33" s="37"/>
      <c r="C33" s="36" t="s">
        <v>258</v>
      </c>
      <c r="E33" s="37"/>
      <c r="F33" s="623">
        <v>-4586</v>
      </c>
      <c r="G33" s="623">
        <v>0</v>
      </c>
      <c r="H33" s="642">
        <v>0</v>
      </c>
      <c r="I33" s="283"/>
      <c r="J33" s="282"/>
    </row>
    <row r="34" spans="2:10">
      <c r="B34" s="37"/>
      <c r="C34" s="36" t="s">
        <v>11</v>
      </c>
      <c r="E34" s="37"/>
      <c r="F34" s="623">
        <v>-136</v>
      </c>
      <c r="G34" s="623">
        <v>-155</v>
      </c>
      <c r="H34" s="642">
        <v>-131</v>
      </c>
      <c r="J34" s="282"/>
    </row>
    <row r="35" spans="2:10">
      <c r="B35" s="37"/>
      <c r="C35" s="36" t="s">
        <v>195</v>
      </c>
      <c r="E35" s="37"/>
      <c r="F35" s="621">
        <v>-7</v>
      </c>
      <c r="G35" s="621">
        <v>3</v>
      </c>
      <c r="H35" s="640">
        <v>-6</v>
      </c>
      <c r="I35" s="283"/>
      <c r="J35" s="282"/>
    </row>
    <row r="36" spans="2:10">
      <c r="E36" s="37"/>
      <c r="F36" s="75"/>
      <c r="G36" s="75"/>
      <c r="H36" s="383"/>
      <c r="I36" s="283"/>
      <c r="J36" s="282"/>
    </row>
    <row r="37" spans="2:10">
      <c r="B37" s="37"/>
      <c r="C37" s="36" t="s">
        <v>197</v>
      </c>
      <c r="E37" s="37"/>
      <c r="F37" s="622">
        <f>SUM(F31:F35)</f>
        <v>-4729</v>
      </c>
      <c r="G37" s="622">
        <f>SUM(G31:G35)</f>
        <v>-207</v>
      </c>
      <c r="H37" s="641">
        <f>SUM(H31:H35)</f>
        <v>-230</v>
      </c>
      <c r="J37" s="282"/>
    </row>
    <row r="38" spans="2:10">
      <c r="E38" s="37"/>
      <c r="F38" s="75"/>
      <c r="G38" s="75"/>
      <c r="H38" s="383"/>
      <c r="J38" s="282"/>
    </row>
    <row r="39" spans="2:10">
      <c r="B39" s="36" t="s">
        <v>74</v>
      </c>
      <c r="E39" s="37"/>
      <c r="F39" s="621"/>
      <c r="G39" s="621"/>
      <c r="H39" s="640"/>
      <c r="J39" s="282"/>
    </row>
    <row r="40" spans="2:10">
      <c r="B40" s="37"/>
      <c r="C40" s="36" t="s">
        <v>75</v>
      </c>
      <c r="E40" s="37"/>
      <c r="F40" s="621">
        <v>106</v>
      </c>
      <c r="G40" s="621">
        <v>178</v>
      </c>
      <c r="H40" s="640">
        <v>99</v>
      </c>
      <c r="I40" s="283"/>
      <c r="J40" s="282"/>
    </row>
    <row r="41" spans="2:10">
      <c r="B41" s="37"/>
      <c r="C41" s="36" t="s">
        <v>236</v>
      </c>
      <c r="E41" s="37"/>
      <c r="F41" s="621">
        <v>-115</v>
      </c>
      <c r="G41" s="621">
        <v>-56</v>
      </c>
      <c r="H41" s="640">
        <v>-94</v>
      </c>
      <c r="I41" s="283"/>
      <c r="J41" s="282"/>
    </row>
    <row r="42" spans="2:10">
      <c r="B42" s="37"/>
      <c r="C42" s="36" t="s">
        <v>76</v>
      </c>
      <c r="E42" s="37"/>
      <c r="F42" s="623">
        <v>-195</v>
      </c>
      <c r="G42" s="623">
        <v>-226</v>
      </c>
      <c r="H42" s="642">
        <v>-259</v>
      </c>
      <c r="J42" s="282"/>
    </row>
    <row r="43" spans="2:10">
      <c r="B43" s="37"/>
      <c r="C43" s="36" t="s">
        <v>259</v>
      </c>
      <c r="E43" s="37"/>
      <c r="F43" s="623">
        <v>6878</v>
      </c>
      <c r="G43" s="623">
        <v>3741</v>
      </c>
      <c r="H43" s="642">
        <v>0</v>
      </c>
      <c r="J43" s="282"/>
    </row>
    <row r="44" spans="2:10">
      <c r="B44" s="37"/>
      <c r="C44" s="36" t="s">
        <v>110</v>
      </c>
      <c r="E44" s="37"/>
      <c r="F44" s="623">
        <v>-6104</v>
      </c>
      <c r="G44" s="623">
        <v>-4251</v>
      </c>
      <c r="H44" s="642">
        <v>-1740</v>
      </c>
      <c r="I44" s="283"/>
      <c r="J44" s="282"/>
    </row>
    <row r="45" spans="2:10">
      <c r="B45" s="37"/>
      <c r="C45" s="36" t="s">
        <v>192</v>
      </c>
      <c r="E45" s="37"/>
      <c r="F45" s="623">
        <v>-63</v>
      </c>
      <c r="G45" s="623">
        <v>0</v>
      </c>
      <c r="H45" s="642">
        <v>-25</v>
      </c>
      <c r="I45" s="282"/>
      <c r="J45" s="282"/>
    </row>
    <row r="46" spans="2:10">
      <c r="B46" s="37"/>
      <c r="C46" s="36" t="s">
        <v>260</v>
      </c>
      <c r="E46" s="37"/>
      <c r="F46" s="623">
        <v>-7</v>
      </c>
      <c r="G46" s="623">
        <v>-10</v>
      </c>
      <c r="H46" s="642">
        <v>-1</v>
      </c>
      <c r="J46" s="282"/>
    </row>
    <row r="47" spans="2:10">
      <c r="E47" s="37"/>
      <c r="F47" s="624"/>
      <c r="G47" s="624"/>
      <c r="H47" s="643"/>
      <c r="I47" s="282"/>
      <c r="J47" s="282"/>
    </row>
    <row r="48" spans="2:10">
      <c r="B48" s="37"/>
      <c r="C48" s="36" t="s">
        <v>196</v>
      </c>
      <c r="E48" s="37"/>
      <c r="F48" s="622">
        <f>SUM(F40:F47)</f>
        <v>500</v>
      </c>
      <c r="G48" s="622">
        <f>SUM(G40:G47)</f>
        <v>-624</v>
      </c>
      <c r="H48" s="641">
        <f>SUM(H40:H47)</f>
        <v>-2020</v>
      </c>
      <c r="J48" s="282"/>
    </row>
    <row r="49" spans="2:10">
      <c r="E49" s="37"/>
      <c r="F49" s="75"/>
      <c r="G49" s="75"/>
      <c r="H49" s="383"/>
      <c r="J49" s="282"/>
    </row>
    <row r="50" spans="2:10">
      <c r="B50" s="36" t="s">
        <v>77</v>
      </c>
      <c r="E50" s="37"/>
      <c r="F50" s="621">
        <v>-56</v>
      </c>
      <c r="G50" s="621">
        <v>76</v>
      </c>
      <c r="H50" s="640">
        <v>-31</v>
      </c>
      <c r="J50" s="282"/>
    </row>
    <row r="51" spans="2:10">
      <c r="E51" s="37"/>
      <c r="F51" s="624"/>
      <c r="G51" s="624"/>
      <c r="H51" s="643"/>
      <c r="J51" s="282"/>
    </row>
    <row r="52" spans="2:10">
      <c r="B52" s="36" t="s">
        <v>306</v>
      </c>
      <c r="E52" s="37"/>
      <c r="F52" s="621">
        <f>F28+F37+F48+F50</f>
        <v>-2130</v>
      </c>
      <c r="G52" s="621">
        <f>G28+G37+G48+G50</f>
        <v>1458</v>
      </c>
      <c r="H52" s="640">
        <f>H28+H37+H48+H50</f>
        <v>-491</v>
      </c>
      <c r="J52" s="282"/>
    </row>
    <row r="53" spans="2:10">
      <c r="E53" s="37"/>
      <c r="F53" s="621"/>
      <c r="G53" s="621"/>
      <c r="H53" s="640"/>
      <c r="J53" s="282"/>
    </row>
    <row r="54" spans="2:10">
      <c r="B54" s="36" t="s">
        <v>307</v>
      </c>
      <c r="E54" s="37"/>
      <c r="F54" s="621">
        <v>5392</v>
      </c>
      <c r="G54" s="621">
        <f>F56</f>
        <v>3262</v>
      </c>
      <c r="H54" s="640">
        <f>G56</f>
        <v>4720</v>
      </c>
      <c r="J54" s="282"/>
    </row>
    <row r="55" spans="2:10">
      <c r="E55" s="37"/>
      <c r="H55" s="380"/>
      <c r="J55" s="282"/>
    </row>
    <row r="56" spans="2:10" ht="12.75" thickBot="1">
      <c r="B56" s="36" t="s">
        <v>308</v>
      </c>
      <c r="E56" s="37"/>
      <c r="F56" s="625">
        <f>F52+F54</f>
        <v>3262</v>
      </c>
      <c r="G56" s="625">
        <f>G52+G54</f>
        <v>4720</v>
      </c>
      <c r="H56" s="644">
        <f>H52+H54</f>
        <v>4229</v>
      </c>
      <c r="J56" s="282"/>
    </row>
    <row r="57" spans="2:10" ht="12.75" thickTop="1">
      <c r="E57" s="37"/>
    </row>
    <row r="59" spans="2:10">
      <c r="B59" s="36" t="s">
        <v>220</v>
      </c>
    </row>
    <row r="60" spans="2:10">
      <c r="B60" s="36" t="s">
        <v>222</v>
      </c>
    </row>
    <row r="61" spans="2:10">
      <c r="B61" s="36" t="s">
        <v>303</v>
      </c>
    </row>
    <row r="62" spans="2:10">
      <c r="B62" s="36" t="s">
        <v>304</v>
      </c>
      <c r="F62" s="194"/>
      <c r="G62" s="194"/>
      <c r="H62" s="194"/>
    </row>
    <row r="63" spans="2:10">
      <c r="B63" s="36" t="s">
        <v>305</v>
      </c>
    </row>
    <row r="64" spans="2:10">
      <c r="F64" s="106"/>
      <c r="G64" s="106"/>
    </row>
    <row r="65" spans="6:7">
      <c r="F65" s="106"/>
      <c r="G65" s="106"/>
    </row>
    <row r="66" spans="6:7">
      <c r="F66" s="106"/>
      <c r="G66" s="106"/>
    </row>
    <row r="67" spans="6:7">
      <c r="F67" s="106"/>
      <c r="G67" s="106"/>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1" spans="6:7">
      <c r="F111" s="194"/>
      <c r="G111" s="194"/>
    </row>
    <row r="114" spans="6:7">
      <c r="F114" s="194"/>
      <c r="G114" s="194"/>
    </row>
    <row r="115" spans="6:7">
      <c r="F115" s="194"/>
      <c r="G115" s="194"/>
    </row>
    <row r="116" spans="6:7">
      <c r="F116" s="194"/>
      <c r="G116" s="194"/>
    </row>
    <row r="117" spans="6:7">
      <c r="F117" s="194"/>
      <c r="G117" s="194"/>
    </row>
    <row r="118" spans="6:7">
      <c r="F118" s="194"/>
      <c r="G118" s="194"/>
    </row>
    <row r="119" spans="6:7">
      <c r="F119" s="194"/>
      <c r="G119" s="194"/>
    </row>
    <row r="120" spans="6:7">
      <c r="F120" s="194"/>
      <c r="G120" s="194"/>
    </row>
    <row r="121" spans="6:7">
      <c r="F121" s="194"/>
      <c r="G121" s="194"/>
    </row>
    <row r="122" spans="6:7">
      <c r="F122" s="194"/>
      <c r="G122" s="194"/>
    </row>
    <row r="123" spans="6:7">
      <c r="F123" s="194"/>
      <c r="G123" s="194"/>
    </row>
    <row r="124" spans="6:7">
      <c r="F124" s="194"/>
      <c r="G124" s="194"/>
    </row>
    <row r="125" spans="6:7">
      <c r="F125" s="194"/>
      <c r="G125" s="194"/>
    </row>
    <row r="126" spans="6:7">
      <c r="F126" s="194"/>
      <c r="G126" s="194"/>
    </row>
    <row r="127" spans="6:7">
      <c r="F127" s="194"/>
      <c r="G127" s="194"/>
    </row>
    <row r="128" spans="6:7">
      <c r="F128" s="194"/>
      <c r="G128" s="194"/>
    </row>
    <row r="129" spans="6:7">
      <c r="F129" s="194"/>
      <c r="G129" s="194"/>
    </row>
    <row r="130" spans="6:7">
      <c r="F130" s="194"/>
      <c r="G130" s="194"/>
    </row>
    <row r="131" spans="6:7">
      <c r="F131" s="194"/>
      <c r="G131" s="194"/>
    </row>
    <row r="132" spans="6:7">
      <c r="F132" s="194"/>
      <c r="G132" s="194"/>
    </row>
    <row r="133" spans="6:7">
      <c r="F133" s="194"/>
      <c r="G133" s="194"/>
    </row>
    <row r="134" spans="6:7">
      <c r="F134" s="194"/>
      <c r="G134" s="194"/>
    </row>
    <row r="135" spans="6:7">
      <c r="F135" s="194"/>
      <c r="G135" s="194"/>
    </row>
    <row r="136" spans="6:7">
      <c r="F136" s="194"/>
      <c r="G136" s="194"/>
    </row>
    <row r="137" spans="6:7">
      <c r="F137" s="194"/>
      <c r="G137" s="194"/>
    </row>
    <row r="138" spans="6:7">
      <c r="F138" s="194"/>
      <c r="G138" s="194"/>
    </row>
    <row r="139" spans="6:7">
      <c r="F139" s="194"/>
      <c r="G139" s="194"/>
    </row>
    <row r="140" spans="6:7">
      <c r="F140" s="194"/>
      <c r="G140" s="194"/>
    </row>
    <row r="141" spans="6:7">
      <c r="F141" s="194"/>
      <c r="G141" s="194"/>
    </row>
    <row r="142" spans="6:7">
      <c r="F142" s="194"/>
      <c r="G142" s="194"/>
    </row>
    <row r="143" spans="6:7">
      <c r="F143" s="194"/>
      <c r="G143" s="194"/>
    </row>
    <row r="144" spans="6:7">
      <c r="F144" s="194"/>
      <c r="G144" s="194"/>
    </row>
    <row r="145" spans="6:7">
      <c r="F145" s="194"/>
      <c r="G145" s="194"/>
    </row>
    <row r="146" spans="6:7">
      <c r="F146" s="194"/>
      <c r="G146" s="194"/>
    </row>
    <row r="147" spans="6:7">
      <c r="F147" s="194"/>
      <c r="G147" s="194"/>
    </row>
    <row r="148" spans="6:7">
      <c r="F148" s="194"/>
      <c r="G148" s="194"/>
    </row>
    <row r="149" spans="6:7">
      <c r="F149" s="194"/>
      <c r="G149" s="194"/>
    </row>
    <row r="150" spans="6:7">
      <c r="F150" s="194"/>
      <c r="G150" s="194"/>
    </row>
    <row r="151" spans="6:7">
      <c r="F151" s="194"/>
      <c r="G151" s="194"/>
    </row>
    <row r="152" spans="6:7">
      <c r="F152" s="194"/>
      <c r="G152" s="194"/>
    </row>
    <row r="153" spans="6:7">
      <c r="F153" s="194"/>
      <c r="G153" s="194"/>
    </row>
    <row r="154" spans="6:7">
      <c r="F154" s="194"/>
      <c r="G154" s="194"/>
    </row>
    <row r="155" spans="6:7">
      <c r="F155" s="194"/>
      <c r="G155" s="194"/>
    </row>
    <row r="156" spans="6:7">
      <c r="F156" s="194"/>
      <c r="G156" s="194"/>
    </row>
  </sheetData>
  <sheetProtection sheet="1" objects="1" scenarios="1"/>
  <mergeCells count="3">
    <mergeCell ref="B1:G1"/>
    <mergeCell ref="B2:G2"/>
    <mergeCell ref="B3:G3"/>
  </mergeCells>
  <pageMargins left="0.7" right="0.7" top="0.25" bottom="0.44" header="0.3" footer="0.3"/>
  <pageSetup scale="74"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5"/>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11" t="s">
        <v>32</v>
      </c>
      <c r="B1" s="711"/>
      <c r="C1" s="711"/>
      <c r="D1" s="711"/>
      <c r="E1" s="711"/>
      <c r="F1" s="711"/>
      <c r="G1" s="711"/>
      <c r="H1" s="711"/>
      <c r="I1" s="711"/>
      <c r="J1" s="711"/>
      <c r="K1" s="711"/>
      <c r="L1" s="711"/>
      <c r="M1" s="711"/>
      <c r="N1" s="711"/>
      <c r="O1" s="711"/>
      <c r="P1" s="711"/>
      <c r="Q1" s="711"/>
      <c r="R1" s="711"/>
      <c r="S1" s="711"/>
    </row>
    <row r="2" spans="1:20" s="17" customFormat="1" ht="15" customHeight="1">
      <c r="A2" s="711" t="s">
        <v>194</v>
      </c>
      <c r="B2" s="711"/>
      <c r="C2" s="711"/>
      <c r="D2" s="711"/>
      <c r="E2" s="711"/>
      <c r="F2" s="711"/>
      <c r="G2" s="711"/>
      <c r="H2" s="711"/>
      <c r="I2" s="711"/>
      <c r="J2" s="711"/>
      <c r="K2" s="711"/>
      <c r="L2" s="711"/>
      <c r="M2" s="711"/>
      <c r="N2" s="711"/>
      <c r="O2" s="711"/>
      <c r="P2" s="711"/>
      <c r="Q2" s="711"/>
      <c r="R2" s="711"/>
      <c r="S2" s="711"/>
    </row>
    <row r="3" spans="1:20" s="17" customFormat="1" ht="15" customHeight="1">
      <c r="A3" s="706" t="s">
        <v>22</v>
      </c>
      <c r="B3" s="706"/>
      <c r="C3" s="706"/>
      <c r="D3" s="706"/>
      <c r="E3" s="706"/>
      <c r="F3" s="706"/>
      <c r="G3" s="706"/>
      <c r="H3" s="706"/>
      <c r="I3" s="706"/>
      <c r="J3" s="706"/>
      <c r="K3" s="706"/>
      <c r="L3" s="706"/>
      <c r="M3" s="706"/>
      <c r="N3" s="706"/>
      <c r="O3" s="706"/>
      <c r="P3" s="706"/>
      <c r="Q3" s="706"/>
      <c r="R3" s="706"/>
      <c r="S3" s="706"/>
    </row>
    <row r="4" spans="1:20">
      <c r="A4" s="85"/>
      <c r="B4" s="85"/>
      <c r="C4" s="85"/>
      <c r="D4" s="85"/>
      <c r="E4" s="116"/>
      <c r="F4" s="116"/>
      <c r="G4" s="116"/>
      <c r="H4" s="116"/>
      <c r="I4" s="116"/>
      <c r="J4" s="116"/>
      <c r="K4" s="116"/>
      <c r="L4" s="116"/>
      <c r="M4" s="116"/>
      <c r="N4" s="116"/>
      <c r="O4" s="116"/>
      <c r="P4" s="116"/>
      <c r="Q4" s="116"/>
    </row>
    <row r="5" spans="1:20">
      <c r="A5" s="13"/>
    </row>
    <row r="6" spans="1:20">
      <c r="E6" s="77" t="s">
        <v>4</v>
      </c>
      <c r="F6" s="77" t="s">
        <v>5</v>
      </c>
      <c r="G6" s="77" t="s">
        <v>6</v>
      </c>
      <c r="H6" s="77" t="s">
        <v>3</v>
      </c>
      <c r="I6" s="77" t="s">
        <v>4</v>
      </c>
      <c r="J6" s="77" t="s">
        <v>5</v>
      </c>
      <c r="K6" s="77" t="s">
        <v>6</v>
      </c>
      <c r="L6" s="77" t="s">
        <v>3</v>
      </c>
      <c r="M6" s="77" t="s">
        <v>4</v>
      </c>
      <c r="N6" s="77" t="s">
        <v>5</v>
      </c>
      <c r="O6" s="77" t="s">
        <v>6</v>
      </c>
      <c r="P6" s="674" t="s">
        <v>3</v>
      </c>
      <c r="R6" s="77" t="s">
        <v>85</v>
      </c>
    </row>
    <row r="7" spans="1:20">
      <c r="A7" s="9"/>
      <c r="B7" s="9"/>
      <c r="C7" s="9"/>
      <c r="D7" s="9"/>
      <c r="E7" s="78" t="s">
        <v>116</v>
      </c>
      <c r="F7" s="78" t="s">
        <v>116</v>
      </c>
      <c r="G7" s="78" t="s">
        <v>116</v>
      </c>
      <c r="H7" s="78" t="s">
        <v>203</v>
      </c>
      <c r="I7" s="78" t="s">
        <v>203</v>
      </c>
      <c r="J7" s="78" t="s">
        <v>203</v>
      </c>
      <c r="K7" s="78" t="s">
        <v>203</v>
      </c>
      <c r="L7" s="78" t="s">
        <v>281</v>
      </c>
      <c r="M7" s="78" t="s">
        <v>281</v>
      </c>
      <c r="N7" s="78" t="s">
        <v>281</v>
      </c>
      <c r="O7" s="78" t="s">
        <v>281</v>
      </c>
      <c r="P7" s="78" t="s">
        <v>316</v>
      </c>
      <c r="R7" s="78" t="s">
        <v>317</v>
      </c>
    </row>
    <row r="8" spans="1:20" ht="5.25" customHeight="1">
      <c r="E8" s="116"/>
      <c r="F8" s="116"/>
      <c r="G8" s="116"/>
      <c r="H8" s="116"/>
      <c r="I8" s="116"/>
      <c r="J8" s="116"/>
      <c r="K8" s="116"/>
      <c r="L8" s="116"/>
      <c r="M8" s="116"/>
      <c r="N8" s="116"/>
      <c r="O8" s="116"/>
      <c r="P8" s="116"/>
      <c r="R8" s="116"/>
    </row>
    <row r="9" spans="1:20">
      <c r="A9" s="4"/>
      <c r="B9" s="15" t="s">
        <v>285</v>
      </c>
      <c r="C9" s="4"/>
      <c r="D9" s="4"/>
      <c r="E9" s="125">
        <v>151</v>
      </c>
      <c r="F9" s="125">
        <v>199</v>
      </c>
      <c r="G9" s="125">
        <v>254</v>
      </c>
      <c r="H9" s="125">
        <v>426</v>
      </c>
      <c r="I9" s="125">
        <v>243</v>
      </c>
      <c r="J9" s="125">
        <v>188</v>
      </c>
      <c r="K9" s="125">
        <v>-584</v>
      </c>
      <c r="L9" s="125">
        <v>500</v>
      </c>
      <c r="M9" s="125">
        <v>402</v>
      </c>
      <c r="N9" s="347">
        <v>260</v>
      </c>
      <c r="O9" s="347">
        <f>650+35</f>
        <v>685</v>
      </c>
      <c r="P9" s="347">
        <v>447</v>
      </c>
      <c r="R9" s="347">
        <f>SUM(M9:P9)</f>
        <v>1794</v>
      </c>
      <c r="T9" s="140"/>
    </row>
    <row r="10" spans="1:20">
      <c r="C10" s="133" t="s">
        <v>118</v>
      </c>
      <c r="E10" s="122">
        <v>66</v>
      </c>
      <c r="F10" s="122">
        <v>53</v>
      </c>
      <c r="G10" s="122">
        <v>43</v>
      </c>
      <c r="H10" s="122">
        <v>40</v>
      </c>
      <c r="I10" s="122">
        <v>34</v>
      </c>
      <c r="J10" s="122">
        <v>37</v>
      </c>
      <c r="K10" s="122">
        <v>36</v>
      </c>
      <c r="L10" s="122">
        <v>28</v>
      </c>
      <c r="M10" s="122">
        <v>26</v>
      </c>
      <c r="N10" s="348">
        <v>13</v>
      </c>
      <c r="O10" s="348">
        <v>4</v>
      </c>
      <c r="P10" s="348">
        <v>3</v>
      </c>
      <c r="Q10" s="121"/>
      <c r="R10" s="348">
        <f t="shared" ref="R10:R13" si="0">SUM(M10:P10)</f>
        <v>46</v>
      </c>
      <c r="T10" s="140"/>
    </row>
    <row r="11" spans="1:20">
      <c r="C11" s="133" t="s">
        <v>190</v>
      </c>
      <c r="E11" s="122">
        <v>0</v>
      </c>
      <c r="F11" s="122">
        <v>10</v>
      </c>
      <c r="G11" s="122">
        <v>82</v>
      </c>
      <c r="H11" s="122">
        <v>0</v>
      </c>
      <c r="I11" s="122">
        <v>12</v>
      </c>
      <c r="J11" s="122">
        <v>0</v>
      </c>
      <c r="K11" s="122">
        <v>0</v>
      </c>
      <c r="L11" s="122">
        <v>0</v>
      </c>
      <c r="M11" s="122">
        <v>0</v>
      </c>
      <c r="N11" s="348">
        <v>40</v>
      </c>
      <c r="O11" s="348">
        <v>0</v>
      </c>
      <c r="P11" s="348">
        <v>0</v>
      </c>
      <c r="Q11" s="121"/>
      <c r="R11" s="348">
        <f t="shared" si="0"/>
        <v>40</v>
      </c>
      <c r="T11" s="140"/>
    </row>
    <row r="12" spans="1:20" ht="13.5">
      <c r="C12" s="1" t="s">
        <v>201</v>
      </c>
      <c r="E12" s="122">
        <v>16</v>
      </c>
      <c r="F12" s="122">
        <v>32</v>
      </c>
      <c r="G12" s="122">
        <v>46</v>
      </c>
      <c r="H12" s="122">
        <v>27</v>
      </c>
      <c r="I12" s="122">
        <v>50</v>
      </c>
      <c r="J12" s="122">
        <v>32</v>
      </c>
      <c r="K12" s="122">
        <v>769</v>
      </c>
      <c r="L12" s="122">
        <v>67</v>
      </c>
      <c r="M12" s="122">
        <v>6</v>
      </c>
      <c r="N12" s="348">
        <v>-48</v>
      </c>
      <c r="O12" s="348">
        <f>40-35</f>
        <v>5</v>
      </c>
      <c r="P12" s="348">
        <v>120</v>
      </c>
      <c r="Q12" s="121"/>
      <c r="R12" s="348">
        <f t="shared" si="0"/>
        <v>83</v>
      </c>
      <c r="T12" s="140"/>
    </row>
    <row r="13" spans="1:20">
      <c r="C13" s="1" t="s">
        <v>67</v>
      </c>
      <c r="E13" s="126">
        <v>233</v>
      </c>
      <c r="F13" s="126">
        <v>243</v>
      </c>
      <c r="G13" s="126">
        <v>246</v>
      </c>
      <c r="H13" s="126">
        <v>224</v>
      </c>
      <c r="I13" s="126">
        <v>226</v>
      </c>
      <c r="J13" s="126">
        <v>220</v>
      </c>
      <c r="K13" s="126">
        <v>219</v>
      </c>
      <c r="L13" s="126">
        <v>155</v>
      </c>
      <c r="M13" s="126">
        <v>112</v>
      </c>
      <c r="N13" s="349">
        <v>118</v>
      </c>
      <c r="O13" s="349">
        <v>124</v>
      </c>
      <c r="P13" s="349">
        <v>87</v>
      </c>
      <c r="Q13" s="122"/>
      <c r="R13" s="349">
        <f t="shared" si="0"/>
        <v>441</v>
      </c>
      <c r="T13" s="140"/>
    </row>
    <row r="14" spans="1:20" s="116" customFormat="1">
      <c r="A14" s="85"/>
      <c r="B14" s="99" t="s">
        <v>103</v>
      </c>
      <c r="C14" s="85"/>
      <c r="D14" s="85"/>
      <c r="E14" s="123">
        <f t="shared" ref="E14:K14" si="1">SUM(E9:E13)</f>
        <v>466</v>
      </c>
      <c r="F14" s="123">
        <f t="shared" si="1"/>
        <v>537</v>
      </c>
      <c r="G14" s="123">
        <f t="shared" si="1"/>
        <v>671</v>
      </c>
      <c r="H14" s="123">
        <f t="shared" si="1"/>
        <v>717</v>
      </c>
      <c r="I14" s="123">
        <f t="shared" si="1"/>
        <v>565</v>
      </c>
      <c r="J14" s="123">
        <f t="shared" si="1"/>
        <v>477</v>
      </c>
      <c r="K14" s="123">
        <f t="shared" si="1"/>
        <v>440</v>
      </c>
      <c r="L14" s="123">
        <f t="shared" ref="L14:M14" si="2">SUM(L9:L13)</f>
        <v>750</v>
      </c>
      <c r="M14" s="123">
        <f t="shared" si="2"/>
        <v>546</v>
      </c>
      <c r="N14" s="350">
        <f t="shared" ref="N14:O14" si="3">SUM(N9:N13)</f>
        <v>383</v>
      </c>
      <c r="O14" s="350">
        <f t="shared" si="3"/>
        <v>818</v>
      </c>
      <c r="P14" s="350">
        <f t="shared" ref="P14" si="4">SUM(P9:P13)</f>
        <v>657</v>
      </c>
      <c r="R14" s="350">
        <f>SUM(R9:R13)</f>
        <v>2404</v>
      </c>
      <c r="T14" s="140"/>
    </row>
    <row r="15" spans="1:20" ht="7.5" customHeight="1">
      <c r="E15" s="122"/>
      <c r="F15" s="122"/>
      <c r="G15" s="122"/>
      <c r="H15" s="122"/>
      <c r="I15" s="122"/>
      <c r="J15" s="122"/>
      <c r="K15" s="122"/>
      <c r="L15" s="122"/>
      <c r="M15" s="122"/>
      <c r="N15" s="348"/>
      <c r="O15" s="348"/>
      <c r="P15" s="348"/>
      <c r="R15" s="348"/>
      <c r="T15" s="140"/>
    </row>
    <row r="16" spans="1:20" ht="13.5">
      <c r="C16" s="1" t="s">
        <v>214</v>
      </c>
      <c r="E16" s="122">
        <v>41</v>
      </c>
      <c r="F16" s="122">
        <v>33</v>
      </c>
      <c r="G16" s="122">
        <v>40</v>
      </c>
      <c r="H16" s="122">
        <v>33</v>
      </c>
      <c r="I16" s="122">
        <v>39</v>
      </c>
      <c r="J16" s="122">
        <v>47</v>
      </c>
      <c r="K16" s="122">
        <v>58</v>
      </c>
      <c r="L16" s="122">
        <v>53</v>
      </c>
      <c r="M16" s="122">
        <v>57</v>
      </c>
      <c r="N16" s="348">
        <v>55</v>
      </c>
      <c r="O16" s="348">
        <v>43</v>
      </c>
      <c r="P16" s="348">
        <v>63</v>
      </c>
      <c r="R16" s="348">
        <f t="shared" ref="R16:R20" si="5">SUM(M16:P16)</f>
        <v>218</v>
      </c>
      <c r="T16" s="140"/>
    </row>
    <row r="17" spans="1:20" s="116" customFormat="1">
      <c r="A17" s="85"/>
      <c r="B17" s="85"/>
      <c r="C17" s="717" t="s">
        <v>263</v>
      </c>
      <c r="D17" s="717"/>
      <c r="E17" s="122">
        <v>4</v>
      </c>
      <c r="F17" s="122">
        <v>4</v>
      </c>
      <c r="G17" s="122">
        <v>4</v>
      </c>
      <c r="H17" s="122">
        <v>4</v>
      </c>
      <c r="I17" s="122">
        <v>5</v>
      </c>
      <c r="J17" s="122">
        <v>3</v>
      </c>
      <c r="K17" s="122">
        <v>3</v>
      </c>
      <c r="L17" s="122">
        <v>0</v>
      </c>
      <c r="M17" s="122">
        <v>0</v>
      </c>
      <c r="N17" s="348">
        <v>0</v>
      </c>
      <c r="O17" s="348">
        <v>0</v>
      </c>
      <c r="P17" s="348">
        <v>0</v>
      </c>
      <c r="R17" s="348">
        <f t="shared" si="5"/>
        <v>0</v>
      </c>
      <c r="T17" s="140"/>
    </row>
    <row r="18" spans="1:20" s="116" customFormat="1" ht="13.5" customHeight="1">
      <c r="A18" s="85"/>
      <c r="B18" s="85"/>
      <c r="C18" s="717" t="s">
        <v>330</v>
      </c>
      <c r="D18" s="717"/>
      <c r="E18" s="122">
        <v>0</v>
      </c>
      <c r="F18" s="122">
        <v>0</v>
      </c>
      <c r="G18" s="122">
        <v>0</v>
      </c>
      <c r="H18" s="122">
        <v>11</v>
      </c>
      <c r="I18" s="122">
        <v>0</v>
      </c>
      <c r="J18" s="122">
        <v>0</v>
      </c>
      <c r="K18" s="122">
        <v>5</v>
      </c>
      <c r="L18" s="122">
        <v>0</v>
      </c>
      <c r="M18" s="122">
        <v>0</v>
      </c>
      <c r="N18" s="348">
        <v>0</v>
      </c>
      <c r="O18" s="348">
        <v>10</v>
      </c>
      <c r="P18" s="348">
        <v>57</v>
      </c>
      <c r="R18" s="348">
        <f t="shared" si="5"/>
        <v>67</v>
      </c>
      <c r="T18" s="140"/>
    </row>
    <row r="19" spans="1:20" s="116" customFormat="1" ht="13.5" customHeight="1">
      <c r="A19" s="85"/>
      <c r="B19" s="85"/>
      <c r="C19" s="717" t="s">
        <v>204</v>
      </c>
      <c r="D19" s="717"/>
      <c r="E19" s="122">
        <v>0</v>
      </c>
      <c r="F19" s="122">
        <v>0</v>
      </c>
      <c r="G19" s="122">
        <v>0</v>
      </c>
      <c r="H19" s="122">
        <v>16</v>
      </c>
      <c r="I19" s="122">
        <v>-1</v>
      </c>
      <c r="J19" s="122">
        <v>-1</v>
      </c>
      <c r="K19" s="122">
        <v>0</v>
      </c>
      <c r="L19" s="122">
        <v>0</v>
      </c>
      <c r="M19" s="122">
        <v>0</v>
      </c>
      <c r="N19" s="348">
        <v>0</v>
      </c>
      <c r="O19" s="348">
        <v>0</v>
      </c>
      <c r="P19" s="348">
        <v>0</v>
      </c>
      <c r="R19" s="348">
        <f t="shared" si="5"/>
        <v>0</v>
      </c>
      <c r="T19" s="140"/>
    </row>
    <row r="20" spans="1:20" s="116" customFormat="1" ht="13.5" customHeight="1">
      <c r="A20" s="85"/>
      <c r="B20" s="85"/>
      <c r="C20" s="717" t="s">
        <v>256</v>
      </c>
      <c r="D20" s="717"/>
      <c r="E20" s="122">
        <v>0</v>
      </c>
      <c r="F20" s="122">
        <v>0</v>
      </c>
      <c r="G20" s="122">
        <v>0</v>
      </c>
      <c r="H20" s="122">
        <v>0</v>
      </c>
      <c r="I20" s="122">
        <v>0</v>
      </c>
      <c r="J20" s="122">
        <v>0</v>
      </c>
      <c r="K20" s="122">
        <v>39</v>
      </c>
      <c r="L20" s="122">
        <v>0</v>
      </c>
      <c r="M20" s="122">
        <v>0</v>
      </c>
      <c r="N20" s="348">
        <v>0</v>
      </c>
      <c r="O20" s="348">
        <v>0</v>
      </c>
      <c r="P20" s="348">
        <v>0</v>
      </c>
      <c r="R20" s="348">
        <f t="shared" si="5"/>
        <v>0</v>
      </c>
      <c r="T20" s="140"/>
    </row>
    <row r="21" spans="1:20" ht="12.75" thickBot="1">
      <c r="B21" s="15" t="s">
        <v>172</v>
      </c>
      <c r="E21" s="127">
        <f t="shared" ref="E21:K21" si="6">SUM(E14:E20)</f>
        <v>511</v>
      </c>
      <c r="F21" s="127">
        <f t="shared" si="6"/>
        <v>574</v>
      </c>
      <c r="G21" s="127">
        <f t="shared" si="6"/>
        <v>715</v>
      </c>
      <c r="H21" s="127">
        <f t="shared" si="6"/>
        <v>781</v>
      </c>
      <c r="I21" s="127">
        <f t="shared" si="6"/>
        <v>608</v>
      </c>
      <c r="J21" s="127">
        <f t="shared" si="6"/>
        <v>526</v>
      </c>
      <c r="K21" s="127">
        <f t="shared" si="6"/>
        <v>545</v>
      </c>
      <c r="L21" s="127">
        <f t="shared" ref="L21:M21" si="7">SUM(L14:L20)</f>
        <v>803</v>
      </c>
      <c r="M21" s="127">
        <f t="shared" si="7"/>
        <v>603</v>
      </c>
      <c r="N21" s="351">
        <f t="shared" ref="N21:O21" si="8">SUM(N14:N20)</f>
        <v>438</v>
      </c>
      <c r="O21" s="351">
        <f t="shared" si="8"/>
        <v>871</v>
      </c>
      <c r="P21" s="351">
        <f t="shared" ref="P21" si="9">SUM(P14:P20)</f>
        <v>777</v>
      </c>
      <c r="R21" s="351">
        <f>SUM(R14:R20)</f>
        <v>2689</v>
      </c>
      <c r="T21" s="140"/>
    </row>
    <row r="22" spans="1:20" ht="12.75" thickTop="1">
      <c r="E22" s="116"/>
      <c r="F22" s="116"/>
      <c r="G22" s="116"/>
      <c r="H22" s="116"/>
      <c r="I22" s="116"/>
      <c r="J22" s="116"/>
      <c r="K22" s="116"/>
      <c r="L22" s="116"/>
      <c r="M22" s="116"/>
      <c r="N22" s="352"/>
      <c r="O22" s="352"/>
      <c r="P22" s="352"/>
      <c r="R22" s="352"/>
    </row>
    <row r="23" spans="1:20">
      <c r="E23" s="116"/>
      <c r="F23" s="116"/>
      <c r="G23" s="116"/>
      <c r="H23" s="116"/>
      <c r="I23" s="116"/>
      <c r="J23" s="116"/>
      <c r="K23" s="116"/>
      <c r="L23" s="116"/>
      <c r="M23" s="116"/>
      <c r="N23" s="352"/>
      <c r="O23" s="352"/>
      <c r="P23" s="352"/>
      <c r="R23" s="352"/>
    </row>
    <row r="24" spans="1:20" ht="23.65" customHeight="1">
      <c r="B24" s="710" t="s">
        <v>255</v>
      </c>
      <c r="C24" s="710"/>
      <c r="D24" s="710"/>
      <c r="E24" s="157">
        <v>108</v>
      </c>
      <c r="F24" s="157">
        <v>33</v>
      </c>
      <c r="G24" s="157">
        <v>238</v>
      </c>
      <c r="H24" s="157">
        <v>-396</v>
      </c>
      <c r="I24" s="157">
        <v>-105</v>
      </c>
      <c r="J24" s="157">
        <v>132</v>
      </c>
      <c r="K24" s="157">
        <v>441</v>
      </c>
      <c r="L24" s="157">
        <v>-373</v>
      </c>
      <c r="M24" s="157">
        <v>-182</v>
      </c>
      <c r="N24" s="353">
        <v>89</v>
      </c>
      <c r="O24" s="353">
        <v>368</v>
      </c>
      <c r="P24" s="353">
        <v>-441</v>
      </c>
      <c r="Q24" s="158"/>
      <c r="R24" s="353">
        <f>SUM(M24:P24)</f>
        <v>-166</v>
      </c>
    </row>
    <row r="25" spans="1:20">
      <c r="B25" s="159"/>
      <c r="E25" s="85"/>
      <c r="F25" s="85"/>
      <c r="G25" s="85"/>
      <c r="H25" s="85"/>
      <c r="I25" s="85"/>
      <c r="J25" s="85"/>
      <c r="K25" s="85"/>
      <c r="L25" s="85"/>
      <c r="M25" s="85"/>
      <c r="N25" s="321"/>
      <c r="O25" s="321"/>
      <c r="P25" s="321"/>
      <c r="Q25" s="1"/>
      <c r="R25" s="85"/>
    </row>
    <row r="26" spans="1:20">
      <c r="B26" s="261" t="s">
        <v>227</v>
      </c>
      <c r="C26" s="239"/>
      <c r="D26" s="239"/>
      <c r="E26" s="243">
        <f>E21+E24</f>
        <v>619</v>
      </c>
      <c r="F26" s="243"/>
      <c r="G26" s="243"/>
      <c r="H26" s="243"/>
      <c r="I26" s="243"/>
      <c r="J26" s="243"/>
      <c r="K26" s="243"/>
      <c r="L26" s="243"/>
      <c r="M26" s="243"/>
      <c r="N26" s="243"/>
      <c r="O26" s="243"/>
      <c r="P26" s="243"/>
      <c r="Q26" s="243"/>
      <c r="R26" s="243"/>
    </row>
    <row r="27" spans="1:20">
      <c r="B27" s="159"/>
      <c r="E27" s="85"/>
      <c r="F27" s="85"/>
      <c r="G27" s="85"/>
      <c r="H27" s="85"/>
      <c r="I27" s="85"/>
      <c r="J27" s="85"/>
      <c r="K27" s="85"/>
      <c r="L27" s="85"/>
      <c r="M27" s="85"/>
      <c r="N27" s="85"/>
      <c r="O27" s="85"/>
      <c r="P27" s="85"/>
      <c r="Q27" s="1"/>
      <c r="R27" s="85"/>
    </row>
    <row r="28" spans="1:20" ht="27" customHeight="1">
      <c r="B28" s="710" t="s">
        <v>333</v>
      </c>
      <c r="C28" s="710"/>
      <c r="D28" s="710"/>
      <c r="E28" s="710"/>
      <c r="F28" s="710"/>
      <c r="G28" s="710"/>
      <c r="H28" s="710"/>
      <c r="I28" s="710"/>
      <c r="J28" s="710"/>
      <c r="K28" s="710"/>
      <c r="L28" s="710"/>
      <c r="M28" s="710"/>
      <c r="N28" s="710"/>
      <c r="O28" s="710"/>
      <c r="P28" s="710"/>
      <c r="Q28" s="710"/>
      <c r="R28" s="710"/>
    </row>
    <row r="29" spans="1:20" ht="13.5">
      <c r="B29" s="1" t="s">
        <v>213</v>
      </c>
      <c r="E29" s="85"/>
      <c r="F29" s="85"/>
      <c r="G29" s="85"/>
      <c r="H29" s="85"/>
      <c r="I29" s="85"/>
      <c r="J29" s="85"/>
      <c r="K29" s="85"/>
      <c r="L29" s="85"/>
      <c r="M29" s="85"/>
      <c r="N29" s="85"/>
      <c r="O29" s="85"/>
      <c r="P29" s="85"/>
      <c r="Q29" s="1"/>
      <c r="R29" s="85"/>
    </row>
    <row r="30" spans="1:20" ht="13.5">
      <c r="B30" s="1" t="s">
        <v>311</v>
      </c>
      <c r="E30" s="1"/>
      <c r="F30" s="1"/>
      <c r="G30" s="1"/>
      <c r="H30" s="1"/>
      <c r="I30" s="1"/>
      <c r="J30" s="1"/>
      <c r="K30" s="1"/>
      <c r="L30" s="1"/>
      <c r="M30" s="1"/>
      <c r="N30" s="1"/>
      <c r="O30" s="1"/>
      <c r="P30" s="1"/>
      <c r="Q30" s="1"/>
      <c r="R30" s="1"/>
    </row>
    <row r="31" spans="1:20" ht="13.5">
      <c r="B31" s="1" t="s">
        <v>337</v>
      </c>
      <c r="E31" s="1"/>
      <c r="F31" s="1"/>
      <c r="G31" s="1"/>
      <c r="H31" s="1"/>
      <c r="I31" s="1"/>
      <c r="J31" s="1"/>
      <c r="K31" s="1"/>
      <c r="L31" s="1"/>
      <c r="M31" s="1"/>
      <c r="N31" s="1"/>
      <c r="O31" s="1"/>
      <c r="P31" s="1"/>
      <c r="Q31" s="1"/>
      <c r="R31" s="1"/>
    </row>
    <row r="32" spans="1:20" ht="13.5">
      <c r="B32" s="1" t="s">
        <v>239</v>
      </c>
      <c r="E32" s="1"/>
      <c r="F32" s="1"/>
      <c r="G32" s="1"/>
      <c r="H32" s="1"/>
      <c r="I32" s="1"/>
      <c r="J32" s="1"/>
      <c r="K32" s="1"/>
      <c r="L32" s="1"/>
      <c r="M32" s="1"/>
      <c r="N32" s="1"/>
      <c r="O32" s="1"/>
      <c r="P32" s="1"/>
      <c r="Q32" s="1"/>
      <c r="R32" s="1"/>
    </row>
    <row r="33" spans="1:19" ht="13.5">
      <c r="B33" s="1" t="s">
        <v>269</v>
      </c>
      <c r="E33" s="1"/>
      <c r="F33" s="1"/>
      <c r="G33" s="1"/>
      <c r="H33" s="1"/>
      <c r="I33" s="1"/>
      <c r="J33" s="1"/>
      <c r="K33" s="1"/>
      <c r="L33" s="1"/>
      <c r="M33" s="1"/>
      <c r="N33" s="1"/>
      <c r="O33" s="1"/>
      <c r="P33" s="1"/>
      <c r="Q33" s="1"/>
      <c r="R33" s="1"/>
    </row>
    <row r="34" spans="1:19" ht="13.5">
      <c r="B34" s="1" t="s">
        <v>325</v>
      </c>
      <c r="E34" s="1"/>
      <c r="F34" s="1"/>
      <c r="G34" s="1"/>
      <c r="H34" s="1"/>
      <c r="I34" s="1"/>
      <c r="J34" s="1"/>
      <c r="K34" s="1"/>
      <c r="L34" s="1"/>
      <c r="M34" s="1"/>
      <c r="N34" s="1"/>
      <c r="O34" s="1"/>
      <c r="P34" s="1"/>
      <c r="Q34" s="1"/>
      <c r="R34" s="1"/>
    </row>
    <row r="35" spans="1:19" ht="38.25" customHeight="1">
      <c r="B35" s="710"/>
      <c r="C35" s="710"/>
      <c r="D35" s="710"/>
      <c r="E35" s="710"/>
      <c r="F35" s="710"/>
      <c r="G35" s="710"/>
      <c r="H35" s="710"/>
      <c r="I35" s="710"/>
      <c r="J35" s="710"/>
      <c r="K35" s="710"/>
      <c r="L35" s="710"/>
      <c r="M35" s="710"/>
      <c r="N35" s="710"/>
      <c r="O35" s="710"/>
      <c r="P35" s="710"/>
      <c r="Q35" s="710"/>
      <c r="R35" s="710"/>
      <c r="S35" s="710"/>
    </row>
    <row r="36" spans="1:19" s="509" customFormat="1" ht="18" customHeight="1">
      <c r="A36" s="346"/>
      <c r="B36" s="722"/>
      <c r="C36" s="722"/>
      <c r="D36" s="722"/>
      <c r="E36" s="722"/>
      <c r="F36" s="722"/>
      <c r="G36" s="722"/>
      <c r="H36" s="722"/>
      <c r="I36" s="722"/>
      <c r="J36" s="722"/>
      <c r="K36" s="722"/>
      <c r="L36" s="722"/>
      <c r="M36" s="722"/>
      <c r="N36" s="722"/>
      <c r="O36" s="722"/>
      <c r="P36" s="722"/>
      <c r="Q36" s="722"/>
      <c r="R36" s="722"/>
    </row>
    <row r="37" spans="1:19" s="509" customFormat="1">
      <c r="A37" s="346"/>
      <c r="B37" s="346"/>
      <c r="C37" s="346"/>
      <c r="D37" s="346"/>
      <c r="E37" s="511"/>
      <c r="F37" s="519"/>
      <c r="G37" s="519"/>
      <c r="H37" s="519"/>
      <c r="I37" s="519"/>
      <c r="J37" s="519"/>
      <c r="K37" s="519"/>
      <c r="L37" s="519"/>
      <c r="M37" s="519"/>
      <c r="N37" s="519"/>
      <c r="O37" s="510"/>
      <c r="P37" s="510"/>
      <c r="Q37" s="348">
        <v>203</v>
      </c>
      <c r="R37" s="346"/>
    </row>
    <row r="38" spans="1:19" s="509" customFormat="1">
      <c r="A38" s="346"/>
      <c r="B38" s="346"/>
      <c r="C38" s="346"/>
      <c r="D38" s="346"/>
      <c r="E38" s="510"/>
      <c r="F38" s="510"/>
      <c r="G38" s="510"/>
      <c r="H38" s="510"/>
      <c r="I38" s="516"/>
      <c r="J38" s="516"/>
      <c r="K38" s="516"/>
      <c r="L38" s="516"/>
      <c r="M38" s="516"/>
      <c r="N38" s="516"/>
      <c r="Q38" s="348">
        <v>203</v>
      </c>
    </row>
    <row r="39" spans="1:19" s="509" customFormat="1">
      <c r="A39" s="346"/>
      <c r="B39" s="346"/>
      <c r="C39" s="346"/>
      <c r="D39" s="346"/>
      <c r="E39" s="348"/>
      <c r="F39" s="348"/>
      <c r="G39" s="348"/>
      <c r="H39" s="348"/>
      <c r="I39" s="516"/>
      <c r="J39" s="516"/>
      <c r="K39" s="516"/>
      <c r="L39" s="516"/>
      <c r="M39" s="516"/>
      <c r="N39" s="516"/>
      <c r="Q39" s="348">
        <v>183</v>
      </c>
    </row>
    <row r="40" spans="1:19" s="509" customFormat="1">
      <c r="A40" s="346"/>
      <c r="B40" s="346"/>
      <c r="C40" s="346"/>
      <c r="D40" s="346"/>
      <c r="E40" s="515"/>
      <c r="F40" s="515"/>
      <c r="G40" s="515"/>
      <c r="H40" s="515"/>
      <c r="I40" s="516"/>
      <c r="J40" s="516"/>
      <c r="K40" s="516"/>
      <c r="L40" s="516"/>
      <c r="M40" s="516"/>
      <c r="N40" s="516"/>
      <c r="Q40" s="350">
        <v>1423</v>
      </c>
    </row>
    <row r="41" spans="1:19" s="509" customFormat="1" ht="12.75">
      <c r="A41" s="346"/>
      <c r="B41" s="346"/>
      <c r="C41" s="346"/>
      <c r="D41" s="346"/>
      <c r="E41" s="513"/>
      <c r="F41" s="513"/>
      <c r="G41" s="513"/>
      <c r="H41" s="513"/>
      <c r="I41" s="516"/>
      <c r="J41" s="516"/>
      <c r="K41" s="516"/>
      <c r="L41" s="516"/>
      <c r="M41" s="516"/>
      <c r="N41" s="516"/>
      <c r="Q41" s="348"/>
    </row>
    <row r="42" spans="1:19" s="509" customFormat="1" ht="12.75">
      <c r="A42" s="346"/>
      <c r="B42" s="346"/>
      <c r="C42" s="346"/>
      <c r="D42" s="346"/>
      <c r="E42" s="513"/>
      <c r="F42" s="513"/>
      <c r="G42" s="513"/>
      <c r="H42" s="513"/>
      <c r="I42" s="516"/>
      <c r="J42" s="516"/>
      <c r="K42" s="516"/>
      <c r="L42" s="516"/>
      <c r="M42" s="516"/>
      <c r="N42" s="516"/>
      <c r="Q42" s="348">
        <v>0</v>
      </c>
    </row>
    <row r="43" spans="1:19" s="509" customFormat="1" ht="12.75">
      <c r="A43" s="346"/>
      <c r="B43" s="346"/>
      <c r="C43" s="346"/>
      <c r="D43" s="346"/>
      <c r="E43" s="513"/>
      <c r="F43" s="513"/>
      <c r="G43" s="513"/>
      <c r="H43" s="513"/>
      <c r="I43" s="516"/>
      <c r="J43" s="516"/>
      <c r="K43" s="516"/>
      <c r="L43" s="516"/>
      <c r="M43" s="516"/>
      <c r="N43" s="516"/>
      <c r="Q43" s="348">
        <v>30</v>
      </c>
    </row>
    <row r="44" spans="1:19" s="509" customFormat="1" ht="12.75">
      <c r="A44" s="346"/>
      <c r="B44" s="346"/>
      <c r="C44" s="346"/>
      <c r="D44" s="346"/>
      <c r="E44" s="513"/>
      <c r="F44" s="513"/>
      <c r="G44" s="513"/>
      <c r="H44" s="513"/>
      <c r="I44" s="516"/>
      <c r="J44" s="516"/>
      <c r="K44" s="516"/>
      <c r="L44" s="516"/>
      <c r="M44" s="516"/>
      <c r="N44" s="516"/>
      <c r="Q44" s="348">
        <v>115</v>
      </c>
    </row>
    <row r="45" spans="1:19" s="509" customFormat="1">
      <c r="A45" s="346"/>
      <c r="B45" s="346"/>
      <c r="C45" s="346"/>
      <c r="D45" s="346"/>
      <c r="E45" s="515"/>
      <c r="F45" s="515"/>
      <c r="G45" s="515"/>
      <c r="H45" s="515"/>
      <c r="I45" s="516"/>
      <c r="J45" s="516"/>
      <c r="K45" s="516"/>
      <c r="L45" s="516"/>
      <c r="M45" s="516"/>
      <c r="N45" s="516"/>
      <c r="Q45" s="348">
        <v>39</v>
      </c>
    </row>
    <row r="46" spans="1:19" s="509" customFormat="1" ht="12.75">
      <c r="A46" s="346"/>
      <c r="B46" s="346"/>
      <c r="C46" s="346"/>
      <c r="D46" s="346"/>
      <c r="E46" s="513"/>
      <c r="F46" s="513"/>
      <c r="G46" s="513"/>
      <c r="H46" s="513"/>
      <c r="I46" s="516"/>
      <c r="J46" s="516"/>
      <c r="K46" s="516"/>
      <c r="L46" s="516"/>
      <c r="M46" s="516"/>
      <c r="N46" s="516"/>
      <c r="Q46" s="348">
        <v>0</v>
      </c>
    </row>
    <row r="47" spans="1:19" s="509" customFormat="1" ht="12.75">
      <c r="A47" s="346"/>
      <c r="B47" s="346"/>
      <c r="C47" s="346"/>
      <c r="D47" s="346"/>
      <c r="E47" s="513"/>
      <c r="F47" s="513"/>
      <c r="G47" s="513"/>
      <c r="H47" s="513"/>
      <c r="I47" s="516"/>
      <c r="J47" s="516"/>
      <c r="K47" s="516"/>
      <c r="L47" s="516"/>
      <c r="M47" s="516"/>
      <c r="N47" s="516"/>
      <c r="Q47" s="348">
        <v>0</v>
      </c>
    </row>
    <row r="48" spans="1:19" s="509" customFormat="1" ht="12.75">
      <c r="A48" s="346"/>
      <c r="B48" s="346"/>
      <c r="C48" s="346"/>
      <c r="D48" s="346"/>
      <c r="E48" s="513"/>
      <c r="F48" s="513"/>
      <c r="G48" s="513"/>
      <c r="H48" s="513"/>
      <c r="I48" s="516"/>
      <c r="J48" s="516"/>
      <c r="K48" s="516"/>
      <c r="L48" s="516"/>
      <c r="M48" s="516"/>
      <c r="N48" s="516"/>
      <c r="Q48" s="348">
        <v>0</v>
      </c>
    </row>
    <row r="49" spans="1:17" s="509" customFormat="1" ht="12.75">
      <c r="A49" s="346"/>
      <c r="B49" s="346"/>
      <c r="C49" s="346"/>
      <c r="D49" s="346"/>
      <c r="E49" s="518"/>
      <c r="F49" s="518"/>
      <c r="G49" s="512"/>
      <c r="H49" s="512"/>
      <c r="I49" s="518"/>
      <c r="J49" s="518"/>
      <c r="K49" s="518"/>
      <c r="L49" s="518"/>
      <c r="M49" s="518"/>
      <c r="N49" s="518"/>
      <c r="Q49" s="348">
        <v>0</v>
      </c>
    </row>
    <row r="50" spans="1:17" s="509" customFormat="1" ht="12.75">
      <c r="A50" s="346"/>
      <c r="B50" s="346"/>
      <c r="C50" s="346"/>
      <c r="D50" s="346"/>
      <c r="G50" s="520"/>
      <c r="H50" s="520"/>
      <c r="Q50" s="517">
        <v>1607</v>
      </c>
    </row>
    <row r="51" spans="1:17" s="509" customFormat="1" ht="12.75">
      <c r="A51" s="346"/>
      <c r="B51" s="346"/>
      <c r="C51" s="346"/>
      <c r="D51" s="346"/>
      <c r="E51" s="520"/>
      <c r="F51" s="520"/>
    </row>
    <row r="52" spans="1:17" s="509" customFormat="1" ht="12.75">
      <c r="A52" s="346"/>
      <c r="B52" s="346"/>
      <c r="C52" s="346"/>
      <c r="D52" s="346"/>
      <c r="E52" s="513"/>
      <c r="F52" s="513"/>
      <c r="G52" s="516"/>
      <c r="H52" s="516"/>
      <c r="I52" s="516"/>
      <c r="J52" s="516"/>
      <c r="K52" s="516"/>
      <c r="L52" s="516"/>
      <c r="M52" s="516"/>
      <c r="N52" s="516"/>
    </row>
    <row r="53" spans="1:17" s="509" customFormat="1">
      <c r="A53" s="346"/>
      <c r="B53" s="346"/>
      <c r="C53" s="346"/>
      <c r="D53" s="346"/>
      <c r="E53" s="516"/>
      <c r="F53" s="516"/>
      <c r="G53" s="516"/>
      <c r="H53" s="516"/>
      <c r="I53" s="516"/>
      <c r="J53" s="516"/>
      <c r="K53" s="516"/>
    </row>
    <row r="54" spans="1:17" s="509" customFormat="1">
      <c r="A54" s="346"/>
      <c r="B54" s="346"/>
      <c r="C54" s="346"/>
      <c r="D54" s="346"/>
    </row>
    <row r="55" spans="1:17" s="509" customFormat="1">
      <c r="A55" s="346"/>
      <c r="B55" s="346"/>
      <c r="C55" s="346"/>
      <c r="D55" s="346"/>
      <c r="E55" s="518"/>
      <c r="F55" s="518"/>
      <c r="G55" s="518"/>
      <c r="H55" s="518"/>
      <c r="I55" s="518"/>
      <c r="J55" s="518"/>
      <c r="K55" s="518"/>
      <c r="L55" s="518"/>
      <c r="M55" s="518"/>
      <c r="N55" s="518"/>
    </row>
    <row r="56" spans="1:17" s="509" customFormat="1">
      <c r="A56" s="346"/>
      <c r="B56" s="346"/>
      <c r="C56" s="346"/>
      <c r="D56" s="346"/>
      <c r="E56" s="518"/>
      <c r="F56" s="518"/>
      <c r="G56" s="518"/>
      <c r="H56" s="518"/>
      <c r="I56" s="518"/>
      <c r="J56" s="518"/>
      <c r="K56" s="518"/>
      <c r="L56" s="518"/>
      <c r="M56" s="518"/>
      <c r="N56" s="518"/>
    </row>
    <row r="57" spans="1:17" s="509" customFormat="1">
      <c r="A57" s="346"/>
      <c r="B57" s="346"/>
      <c r="C57" s="346"/>
      <c r="D57" s="346"/>
      <c r="E57" s="518"/>
      <c r="F57" s="518"/>
      <c r="G57" s="518"/>
      <c r="H57" s="518"/>
      <c r="I57" s="518"/>
      <c r="J57" s="518"/>
      <c r="K57" s="518"/>
      <c r="L57" s="518"/>
      <c r="M57" s="518"/>
      <c r="N57" s="518"/>
    </row>
    <row r="58" spans="1:17" s="509" customFormat="1">
      <c r="A58" s="346"/>
      <c r="B58" s="346"/>
      <c r="C58" s="346"/>
      <c r="D58" s="346"/>
      <c r="E58" s="518"/>
      <c r="F58" s="518"/>
      <c r="G58" s="518"/>
      <c r="H58" s="518"/>
      <c r="I58" s="518"/>
      <c r="J58" s="518"/>
      <c r="K58" s="518"/>
      <c r="L58" s="518"/>
      <c r="M58" s="518"/>
      <c r="N58" s="518"/>
    </row>
    <row r="59" spans="1:17" s="509" customFormat="1">
      <c r="A59" s="346"/>
      <c r="B59" s="346"/>
      <c r="C59" s="346"/>
      <c r="D59" s="346"/>
      <c r="E59" s="518"/>
      <c r="F59" s="518"/>
      <c r="G59" s="518"/>
      <c r="H59" s="518"/>
      <c r="I59" s="518"/>
      <c r="J59" s="518"/>
      <c r="K59" s="518"/>
      <c r="L59" s="518"/>
      <c r="M59" s="518"/>
      <c r="N59" s="518"/>
    </row>
    <row r="60" spans="1:17" s="509" customFormat="1">
      <c r="A60" s="346"/>
      <c r="B60" s="346"/>
      <c r="C60" s="346"/>
      <c r="D60" s="346"/>
      <c r="E60" s="518"/>
      <c r="F60" s="518"/>
      <c r="G60" s="518"/>
      <c r="H60" s="518"/>
      <c r="I60" s="518"/>
      <c r="J60" s="518"/>
      <c r="K60" s="518"/>
      <c r="L60" s="518"/>
      <c r="M60" s="518"/>
      <c r="N60" s="518"/>
    </row>
    <row r="61" spans="1:17" s="509" customFormat="1">
      <c r="A61" s="346"/>
      <c r="B61" s="346"/>
      <c r="C61" s="346"/>
      <c r="D61" s="346"/>
      <c r="E61" s="518"/>
      <c r="F61" s="518"/>
      <c r="G61" s="518"/>
      <c r="H61" s="518"/>
      <c r="I61" s="518"/>
      <c r="J61" s="518"/>
      <c r="K61" s="518"/>
      <c r="L61" s="518"/>
      <c r="M61" s="518"/>
      <c r="N61" s="518"/>
    </row>
    <row r="62" spans="1:17" s="509" customFormat="1">
      <c r="A62" s="346"/>
      <c r="B62" s="346"/>
      <c r="C62" s="346"/>
      <c r="D62" s="346"/>
      <c r="E62" s="518"/>
      <c r="F62" s="518"/>
      <c r="G62" s="518"/>
      <c r="H62" s="518"/>
      <c r="I62" s="518"/>
      <c r="J62" s="518"/>
      <c r="K62" s="518"/>
      <c r="L62" s="518"/>
      <c r="M62" s="518"/>
      <c r="N62" s="518"/>
    </row>
    <row r="63" spans="1:17" s="509" customFormat="1">
      <c r="A63" s="346"/>
      <c r="B63" s="346"/>
      <c r="C63" s="346"/>
      <c r="D63" s="346"/>
      <c r="E63" s="518"/>
      <c r="F63" s="518"/>
      <c r="G63" s="518"/>
      <c r="H63" s="518"/>
      <c r="I63" s="518"/>
      <c r="J63" s="518"/>
      <c r="K63" s="518"/>
      <c r="L63" s="518"/>
      <c r="M63" s="518"/>
      <c r="N63" s="518"/>
    </row>
    <row r="64" spans="1:17" s="509" customFormat="1">
      <c r="A64" s="346"/>
      <c r="B64" s="346"/>
      <c r="C64" s="346"/>
      <c r="D64" s="346"/>
      <c r="E64" s="518"/>
      <c r="F64" s="518"/>
      <c r="G64" s="518"/>
      <c r="H64" s="518"/>
      <c r="I64" s="518"/>
      <c r="J64" s="518"/>
      <c r="K64" s="518"/>
      <c r="L64" s="518"/>
      <c r="M64" s="518"/>
      <c r="N64" s="518"/>
    </row>
    <row r="65" spans="1:14" s="509" customFormat="1">
      <c r="A65" s="346"/>
      <c r="B65" s="346"/>
      <c r="C65" s="346"/>
      <c r="D65" s="346"/>
      <c r="E65" s="518"/>
      <c r="F65" s="518"/>
      <c r="G65" s="518"/>
      <c r="H65" s="518"/>
      <c r="I65" s="518"/>
      <c r="J65" s="518"/>
      <c r="K65" s="518"/>
      <c r="L65" s="518"/>
      <c r="M65" s="518"/>
      <c r="N65" s="518"/>
    </row>
    <row r="66" spans="1:14" s="509" customFormat="1">
      <c r="A66" s="346"/>
      <c r="B66" s="346"/>
      <c r="C66" s="346"/>
      <c r="D66" s="346"/>
      <c r="E66" s="518"/>
      <c r="F66" s="518"/>
      <c r="G66" s="518"/>
      <c r="H66" s="518"/>
      <c r="I66" s="518"/>
      <c r="J66" s="518"/>
      <c r="K66" s="518"/>
      <c r="L66" s="518"/>
      <c r="M66" s="518"/>
      <c r="N66" s="518"/>
    </row>
    <row r="67" spans="1:14" s="509" customFormat="1">
      <c r="A67" s="346"/>
      <c r="B67" s="346"/>
      <c r="C67" s="346"/>
      <c r="D67" s="346"/>
      <c r="E67" s="518"/>
      <c r="F67" s="518"/>
      <c r="G67" s="518"/>
      <c r="H67" s="518"/>
      <c r="I67" s="518"/>
      <c r="J67" s="518"/>
      <c r="K67" s="518"/>
      <c r="L67" s="518"/>
      <c r="M67" s="518"/>
      <c r="N67" s="518"/>
    </row>
    <row r="68" spans="1:14" s="509" customFormat="1">
      <c r="A68" s="346"/>
      <c r="B68" s="346"/>
      <c r="C68" s="346"/>
      <c r="D68" s="346"/>
      <c r="E68" s="518"/>
      <c r="F68" s="518"/>
      <c r="G68" s="518"/>
      <c r="H68" s="518"/>
      <c r="I68" s="518"/>
      <c r="J68" s="518"/>
      <c r="K68" s="518"/>
      <c r="L68" s="518"/>
      <c r="M68" s="518"/>
      <c r="N68" s="518"/>
    </row>
    <row r="69" spans="1:14" s="509" customFormat="1">
      <c r="A69" s="346"/>
      <c r="B69" s="346"/>
      <c r="C69" s="346"/>
      <c r="D69" s="346"/>
      <c r="E69" s="518"/>
      <c r="F69" s="518"/>
      <c r="G69" s="518"/>
      <c r="H69" s="518"/>
      <c r="I69" s="518"/>
      <c r="J69" s="518"/>
      <c r="K69" s="518"/>
      <c r="L69" s="518"/>
      <c r="M69" s="518"/>
      <c r="N69" s="518"/>
    </row>
    <row r="70" spans="1:14" s="509" customFormat="1">
      <c r="A70" s="346"/>
      <c r="B70" s="346"/>
      <c r="C70" s="346"/>
      <c r="D70" s="346"/>
      <c r="E70" s="518"/>
      <c r="F70" s="518"/>
      <c r="G70" s="518"/>
      <c r="H70" s="518"/>
      <c r="I70" s="518"/>
      <c r="J70" s="518"/>
      <c r="K70" s="518"/>
      <c r="L70" s="518"/>
      <c r="M70" s="518"/>
      <c r="N70" s="518"/>
    </row>
    <row r="71" spans="1:14" s="509" customFormat="1">
      <c r="A71" s="346"/>
      <c r="B71" s="346"/>
      <c r="C71" s="346"/>
      <c r="D71" s="346"/>
      <c r="E71" s="518"/>
      <c r="F71" s="518"/>
      <c r="G71" s="518"/>
      <c r="H71" s="518"/>
      <c r="I71" s="518"/>
      <c r="J71" s="518"/>
      <c r="K71" s="518"/>
      <c r="L71" s="518"/>
      <c r="M71" s="518"/>
      <c r="N71" s="518"/>
    </row>
    <row r="72" spans="1:14" s="509" customFormat="1">
      <c r="A72" s="346"/>
      <c r="B72" s="346"/>
      <c r="C72" s="346"/>
      <c r="D72" s="346"/>
      <c r="E72" s="516"/>
      <c r="F72" s="516"/>
      <c r="G72" s="516"/>
      <c r="H72" s="516"/>
      <c r="I72" s="516"/>
      <c r="J72" s="516"/>
      <c r="K72" s="516"/>
    </row>
    <row r="73" spans="1:14" s="509" customFormat="1">
      <c r="A73" s="346"/>
      <c r="B73" s="346"/>
      <c r="C73" s="346"/>
      <c r="D73" s="346"/>
      <c r="E73" s="516"/>
      <c r="F73" s="516"/>
      <c r="G73" s="516"/>
      <c r="H73" s="516"/>
      <c r="I73" s="516"/>
      <c r="J73" s="516"/>
      <c r="K73" s="516"/>
    </row>
    <row r="74" spans="1:14" s="509" customFormat="1">
      <c r="A74" s="346"/>
      <c r="B74" s="346"/>
      <c r="C74" s="346"/>
      <c r="D74" s="346"/>
      <c r="E74" s="516"/>
      <c r="F74" s="516"/>
      <c r="G74" s="516"/>
      <c r="H74" s="516"/>
      <c r="I74" s="516"/>
      <c r="J74" s="516"/>
      <c r="K74" s="516"/>
    </row>
    <row r="75" spans="1:14">
      <c r="E75" s="516"/>
      <c r="F75" s="516"/>
      <c r="G75" s="516"/>
      <c r="H75" s="516"/>
      <c r="I75" s="516"/>
      <c r="J75" s="516"/>
      <c r="K75" s="516"/>
    </row>
  </sheetData>
  <sheetProtection sheet="1" objects="1" scenarios="1"/>
  <mergeCells count="11">
    <mergeCell ref="B36:R36"/>
    <mergeCell ref="B35:S35"/>
    <mergeCell ref="A1:S1"/>
    <mergeCell ref="A2:S2"/>
    <mergeCell ref="A3:S3"/>
    <mergeCell ref="C17:D17"/>
    <mergeCell ref="B24:D24"/>
    <mergeCell ref="C18:D18"/>
    <mergeCell ref="C19:D19"/>
    <mergeCell ref="C20:D20"/>
    <mergeCell ref="B28:R28"/>
  </mergeCells>
  <pageMargins left="0.7" right="0.7" top="0.25" bottom="0.44" header="0.3" footer="0.3"/>
  <pageSetup scale="70"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38"/>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27" t="s">
        <v>44</v>
      </c>
      <c r="C1" s="727"/>
      <c r="D1" s="727"/>
      <c r="E1" s="727"/>
      <c r="F1" s="727"/>
      <c r="G1" s="727"/>
      <c r="H1" s="727"/>
      <c r="I1" s="727"/>
      <c r="J1" s="727"/>
      <c r="K1" s="727"/>
      <c r="L1" s="727"/>
      <c r="M1" s="727"/>
      <c r="N1" s="727"/>
      <c r="O1" s="727"/>
    </row>
    <row r="2" spans="1:15">
      <c r="B2" s="727" t="s">
        <v>100</v>
      </c>
      <c r="C2" s="727"/>
      <c r="D2" s="727"/>
      <c r="E2" s="727"/>
      <c r="F2" s="727"/>
      <c r="G2" s="727"/>
      <c r="H2" s="727"/>
      <c r="I2" s="727"/>
      <c r="J2" s="727"/>
      <c r="K2" s="727"/>
      <c r="L2" s="727"/>
      <c r="M2" s="727"/>
      <c r="N2" s="727"/>
      <c r="O2" s="727"/>
    </row>
    <row r="3" spans="1:15">
      <c r="B3" s="727" t="s">
        <v>53</v>
      </c>
      <c r="C3" s="727"/>
      <c r="D3" s="727"/>
      <c r="E3" s="727"/>
      <c r="F3" s="727"/>
      <c r="G3" s="727"/>
      <c r="H3" s="727"/>
      <c r="I3" s="727"/>
      <c r="J3" s="727"/>
      <c r="K3" s="727"/>
      <c r="L3" s="727"/>
      <c r="M3" s="727"/>
      <c r="N3" s="727"/>
      <c r="O3" s="727"/>
    </row>
    <row r="4" spans="1:15">
      <c r="B4" s="679"/>
      <c r="C4" s="679"/>
      <c r="D4" s="679"/>
      <c r="E4" s="679"/>
      <c r="F4" s="679"/>
      <c r="G4" s="679"/>
      <c r="H4" s="679"/>
      <c r="I4" s="679"/>
      <c r="J4" s="679"/>
      <c r="K4" s="679"/>
      <c r="L4" s="679"/>
      <c r="M4" s="683"/>
      <c r="N4" s="679"/>
    </row>
    <row r="5" spans="1:15" ht="12.75" thickBot="1">
      <c r="B5" s="43"/>
      <c r="C5" s="44"/>
      <c r="D5" s="45"/>
      <c r="E5" s="44"/>
      <c r="F5" s="44"/>
      <c r="G5" s="45"/>
      <c r="H5" s="45"/>
      <c r="I5" s="45"/>
      <c r="J5" s="45"/>
      <c r="K5" s="46"/>
      <c r="L5" s="46"/>
      <c r="M5" s="46"/>
      <c r="N5" s="46"/>
    </row>
    <row r="6" spans="1:15" ht="48">
      <c r="A6" s="155"/>
      <c r="B6" s="216" t="s">
        <v>318</v>
      </c>
      <c r="C6" s="59"/>
      <c r="D6" s="208"/>
      <c r="E6" s="205" t="s">
        <v>54</v>
      </c>
      <c r="F6" s="206" t="s">
        <v>149</v>
      </c>
      <c r="G6" s="206" t="s">
        <v>166</v>
      </c>
      <c r="H6" s="206" t="s">
        <v>165</v>
      </c>
      <c r="I6" s="206" t="s">
        <v>167</v>
      </c>
      <c r="J6" s="205" t="s">
        <v>55</v>
      </c>
      <c r="K6" s="205" t="s">
        <v>56</v>
      </c>
      <c r="L6" s="205" t="s">
        <v>57</v>
      </c>
      <c r="M6" s="205" t="s">
        <v>328</v>
      </c>
      <c r="N6" s="207" t="s">
        <v>58</v>
      </c>
      <c r="O6" s="155"/>
    </row>
    <row r="7" spans="1:15">
      <c r="A7" s="155"/>
      <c r="B7" s="728" t="s">
        <v>59</v>
      </c>
      <c r="C7" s="729"/>
      <c r="D7" s="384"/>
      <c r="E7" s="362">
        <v>1825</v>
      </c>
      <c r="F7" s="307">
        <v>152</v>
      </c>
      <c r="G7" s="307">
        <v>111</v>
      </c>
      <c r="H7" s="307">
        <v>239</v>
      </c>
      <c r="I7" s="362">
        <v>61</v>
      </c>
      <c r="J7" s="362">
        <v>249</v>
      </c>
      <c r="K7" s="362">
        <v>207</v>
      </c>
      <c r="L7" s="362">
        <v>179</v>
      </c>
      <c r="M7" s="362">
        <v>57</v>
      </c>
      <c r="N7" s="399">
        <f>SUM(F7:M7)</f>
        <v>1255</v>
      </c>
      <c r="O7" s="155"/>
    </row>
    <row r="8" spans="1:15" ht="13.5">
      <c r="A8" s="155"/>
      <c r="B8" s="47"/>
      <c r="C8" s="48" t="s">
        <v>223</v>
      </c>
      <c r="D8" s="387">
        <v>1</v>
      </c>
      <c r="E8" s="400">
        <v>0</v>
      </c>
      <c r="F8" s="401">
        <v>0</v>
      </c>
      <c r="G8" s="401">
        <v>-10</v>
      </c>
      <c r="H8" s="401">
        <v>0</v>
      </c>
      <c r="I8" s="402">
        <v>0</v>
      </c>
      <c r="J8" s="403">
        <v>-20</v>
      </c>
      <c r="K8" s="403">
        <v>-4</v>
      </c>
      <c r="L8" s="403">
        <v>-29</v>
      </c>
      <c r="M8" s="403">
        <v>0</v>
      </c>
      <c r="N8" s="404">
        <f t="shared" ref="N8:N9" si="0">SUM(F8:M8)</f>
        <v>-63</v>
      </c>
      <c r="O8" s="155"/>
    </row>
    <row r="9" spans="1:15" ht="13.5">
      <c r="A9" s="155"/>
      <c r="B9" s="47"/>
      <c r="C9" s="48" t="s">
        <v>121</v>
      </c>
      <c r="D9" s="387">
        <v>2</v>
      </c>
      <c r="E9" s="400">
        <v>0</v>
      </c>
      <c r="F9" s="401">
        <v>0</v>
      </c>
      <c r="G9" s="401">
        <v>0</v>
      </c>
      <c r="H9" s="401">
        <v>0</v>
      </c>
      <c r="I9" s="401">
        <v>-53</v>
      </c>
      <c r="J9" s="401">
        <v>0</v>
      </c>
      <c r="K9" s="403">
        <v>0</v>
      </c>
      <c r="L9" s="403">
        <v>-1</v>
      </c>
      <c r="M9" s="403">
        <v>0</v>
      </c>
      <c r="N9" s="404">
        <f t="shared" si="0"/>
        <v>-54</v>
      </c>
      <c r="O9" s="155"/>
    </row>
    <row r="10" spans="1:15" ht="13.5">
      <c r="A10" s="155"/>
      <c r="B10" s="291"/>
      <c r="C10" s="48" t="s">
        <v>328</v>
      </c>
      <c r="D10" s="387">
        <v>3</v>
      </c>
      <c r="E10" s="400">
        <v>0</v>
      </c>
      <c r="F10" s="401">
        <v>0</v>
      </c>
      <c r="G10" s="401">
        <v>0</v>
      </c>
      <c r="H10" s="401">
        <v>0</v>
      </c>
      <c r="I10" s="401">
        <v>0</v>
      </c>
      <c r="J10" s="401">
        <v>0</v>
      </c>
      <c r="K10" s="403">
        <v>0</v>
      </c>
      <c r="L10" s="403">
        <v>0</v>
      </c>
      <c r="M10" s="403">
        <v>-57</v>
      </c>
      <c r="N10" s="404">
        <f t="shared" ref="N10" si="1">SUM(F10:M10)</f>
        <v>-57</v>
      </c>
      <c r="O10" s="155"/>
    </row>
    <row r="11" spans="1:15" ht="12.75" thickBot="1">
      <c r="A11" s="155"/>
      <c r="B11" s="725" t="s">
        <v>128</v>
      </c>
      <c r="C11" s="726"/>
      <c r="D11" s="405"/>
      <c r="E11" s="393">
        <f>SUM(E7:E10)</f>
        <v>1825</v>
      </c>
      <c r="F11" s="393">
        <f t="shared" ref="F11:N11" si="2">SUM(F7:F10)</f>
        <v>152</v>
      </c>
      <c r="G11" s="393">
        <f t="shared" si="2"/>
        <v>101</v>
      </c>
      <c r="H11" s="393">
        <f t="shared" si="2"/>
        <v>239</v>
      </c>
      <c r="I11" s="393">
        <f t="shared" si="2"/>
        <v>8</v>
      </c>
      <c r="J11" s="393">
        <f t="shared" si="2"/>
        <v>229</v>
      </c>
      <c r="K11" s="393">
        <f t="shared" si="2"/>
        <v>203</v>
      </c>
      <c r="L11" s="393">
        <f t="shared" si="2"/>
        <v>149</v>
      </c>
      <c r="M11" s="393">
        <f t="shared" si="2"/>
        <v>0</v>
      </c>
      <c r="N11" s="406">
        <f t="shared" si="2"/>
        <v>1081</v>
      </c>
      <c r="O11" s="155"/>
    </row>
    <row r="12" spans="1:15" ht="12.75" thickTop="1">
      <c r="A12" s="155"/>
      <c r="B12" s="680"/>
      <c r="C12" s="681"/>
      <c r="D12" s="407"/>
      <c r="E12" s="362"/>
      <c r="F12" s="362"/>
      <c r="G12" s="362"/>
      <c r="H12" s="362"/>
      <c r="I12" s="362"/>
      <c r="J12" s="362"/>
      <c r="K12" s="362"/>
      <c r="L12" s="362"/>
      <c r="M12" s="362"/>
      <c r="N12" s="399"/>
      <c r="O12" s="155"/>
    </row>
    <row r="13" spans="1:15" ht="13.5">
      <c r="A13" s="155"/>
      <c r="B13" s="680"/>
      <c r="C13" s="156" t="s">
        <v>148</v>
      </c>
      <c r="D13" s="387">
        <v>4</v>
      </c>
      <c r="E13" s="362">
        <v>-567</v>
      </c>
      <c r="F13" s="362">
        <v>-53</v>
      </c>
      <c r="G13" s="362">
        <v>-66</v>
      </c>
      <c r="H13" s="362">
        <v>-6</v>
      </c>
      <c r="I13" s="362">
        <v>-1</v>
      </c>
      <c r="J13" s="362">
        <v>0</v>
      </c>
      <c r="K13" s="362">
        <v>0</v>
      </c>
      <c r="L13" s="362">
        <v>0</v>
      </c>
      <c r="M13" s="362">
        <v>0</v>
      </c>
      <c r="N13" s="399">
        <f>SUM(F13:M13)</f>
        <v>-126</v>
      </c>
      <c r="O13" s="155"/>
    </row>
    <row r="14" spans="1:15" ht="13.5">
      <c r="A14" s="155"/>
      <c r="B14" s="680"/>
      <c r="C14" s="156"/>
      <c r="D14" s="387"/>
      <c r="E14" s="362"/>
      <c r="F14" s="362"/>
      <c r="G14" s="362"/>
      <c r="H14" s="362"/>
      <c r="I14" s="362"/>
      <c r="J14" s="362"/>
      <c r="K14" s="362"/>
      <c r="L14" s="362"/>
      <c r="M14" s="362"/>
      <c r="N14" s="399"/>
      <c r="O14" s="155"/>
    </row>
    <row r="15" spans="1:15" ht="13.5">
      <c r="A15" s="155"/>
      <c r="B15" s="272" t="s">
        <v>147</v>
      </c>
      <c r="C15" s="273"/>
      <c r="D15" s="408"/>
      <c r="E15" s="252"/>
      <c r="F15" s="252"/>
      <c r="G15" s="252"/>
      <c r="H15" s="252"/>
      <c r="I15" s="252"/>
      <c r="J15" s="252"/>
      <c r="K15" s="252"/>
      <c r="L15" s="252"/>
      <c r="M15" s="252"/>
      <c r="N15" s="275"/>
      <c r="O15" s="290"/>
    </row>
    <row r="16" spans="1:15" ht="6" customHeight="1" thickBot="1">
      <c r="A16" s="155"/>
      <c r="B16" s="182"/>
      <c r="C16" s="50"/>
      <c r="D16" s="409"/>
      <c r="E16" s="410"/>
      <c r="F16" s="410"/>
      <c r="G16" s="410"/>
      <c r="H16" s="410"/>
      <c r="I16" s="410"/>
      <c r="J16" s="410"/>
      <c r="K16" s="410"/>
      <c r="L16" s="410"/>
      <c r="M16" s="410"/>
      <c r="N16" s="411"/>
      <c r="O16" s="155"/>
    </row>
    <row r="17" spans="1:15" ht="12.75" customHeight="1" thickBot="1">
      <c r="A17" s="155"/>
      <c r="B17" s="52"/>
      <c r="C17" s="52"/>
      <c r="D17" s="53"/>
      <c r="E17" s="52"/>
      <c r="F17" s="131"/>
      <c r="G17" s="131"/>
      <c r="H17" s="131"/>
      <c r="I17" s="52"/>
      <c r="J17" s="52"/>
      <c r="K17" s="52"/>
      <c r="L17" s="52"/>
      <c r="M17" s="52"/>
      <c r="N17" s="52"/>
      <c r="O17" s="155"/>
    </row>
    <row r="18" spans="1:15" ht="24">
      <c r="A18" s="155"/>
      <c r="B18" s="216" t="str">
        <f>B6</f>
        <v>Three Months Ended March 31, 2019</v>
      </c>
      <c r="C18" s="59"/>
      <c r="D18" s="217"/>
      <c r="E18" s="212" t="s">
        <v>60</v>
      </c>
      <c r="F18" s="206" t="s">
        <v>280</v>
      </c>
      <c r="G18" s="206" t="s">
        <v>61</v>
      </c>
      <c r="H18" s="237" t="s">
        <v>62</v>
      </c>
      <c r="I18" s="54"/>
      <c r="J18" s="55"/>
      <c r="K18" s="56"/>
      <c r="L18" s="52"/>
      <c r="M18" s="52"/>
      <c r="N18" s="52"/>
      <c r="O18" s="155"/>
    </row>
    <row r="19" spans="1:15">
      <c r="A19" s="155"/>
      <c r="B19" s="728" t="s">
        <v>59</v>
      </c>
      <c r="C19" s="729"/>
      <c r="D19" s="384"/>
      <c r="E19" s="362">
        <f>E7-N7</f>
        <v>570</v>
      </c>
      <c r="F19" s="307">
        <v>447</v>
      </c>
      <c r="G19" s="385">
        <v>0.57999999999999996</v>
      </c>
      <c r="H19" s="386">
        <v>0.57999999999999996</v>
      </c>
      <c r="I19" s="57"/>
      <c r="J19" s="210"/>
      <c r="K19" s="56"/>
      <c r="L19" s="52"/>
      <c r="M19" s="52"/>
      <c r="N19" s="52"/>
      <c r="O19" s="52"/>
    </row>
    <row r="20" spans="1:15" ht="13.5">
      <c r="A20" s="155"/>
      <c r="B20" s="47"/>
      <c r="C20" s="48" t="s">
        <v>223</v>
      </c>
      <c r="D20" s="387">
        <v>1</v>
      </c>
      <c r="E20" s="388">
        <f>E8-N8</f>
        <v>63</v>
      </c>
      <c r="F20" s="389">
        <v>63</v>
      </c>
      <c r="G20" s="390">
        <v>0.08</v>
      </c>
      <c r="H20" s="391">
        <v>0.08</v>
      </c>
      <c r="I20" s="58"/>
      <c r="J20" s="58"/>
      <c r="K20" s="58"/>
      <c r="L20" s="58"/>
      <c r="M20" s="58"/>
      <c r="N20" s="58"/>
      <c r="O20" s="58"/>
    </row>
    <row r="21" spans="1:15" ht="13.5">
      <c r="A21" s="155"/>
      <c r="B21" s="47"/>
      <c r="C21" s="48" t="s">
        <v>121</v>
      </c>
      <c r="D21" s="387">
        <v>2</v>
      </c>
      <c r="E21" s="388">
        <f>E9-N9</f>
        <v>54</v>
      </c>
      <c r="F21" s="389">
        <v>54</v>
      </c>
      <c r="G21" s="390">
        <v>7.0000000000000007E-2</v>
      </c>
      <c r="H21" s="391">
        <v>7.0000000000000007E-2</v>
      </c>
      <c r="I21" s="58"/>
      <c r="J21" s="58"/>
      <c r="K21" s="58"/>
      <c r="L21" s="58"/>
      <c r="M21" s="58"/>
      <c r="N21" s="58"/>
      <c r="O21" s="58"/>
    </row>
    <row r="22" spans="1:15" ht="13.5">
      <c r="A22" s="155"/>
      <c r="B22" s="291"/>
      <c r="C22" s="48" t="s">
        <v>328</v>
      </c>
      <c r="D22" s="387">
        <v>3</v>
      </c>
      <c r="E22" s="388">
        <f>E10-N10</f>
        <v>57</v>
      </c>
      <c r="F22" s="389">
        <v>57</v>
      </c>
      <c r="G22" s="390">
        <v>7.0000000000000007E-2</v>
      </c>
      <c r="H22" s="391">
        <v>7.0000000000000007E-2</v>
      </c>
      <c r="I22" s="58"/>
      <c r="J22" s="58"/>
      <c r="K22" s="58"/>
      <c r="L22" s="58"/>
      <c r="M22" s="58"/>
      <c r="N22" s="58"/>
      <c r="O22" s="58"/>
    </row>
    <row r="23" spans="1:15" ht="13.5">
      <c r="A23" s="155"/>
      <c r="B23" s="47"/>
      <c r="C23" s="48" t="s">
        <v>168</v>
      </c>
      <c r="D23" s="387">
        <v>5</v>
      </c>
      <c r="E23" s="388">
        <v>0</v>
      </c>
      <c r="F23" s="389">
        <v>-18</v>
      </c>
      <c r="G23" s="390">
        <v>-0.02</v>
      </c>
      <c r="H23" s="391">
        <v>-0.02</v>
      </c>
      <c r="I23" s="58"/>
      <c r="J23" s="58"/>
      <c r="K23" s="58"/>
      <c r="L23" s="58"/>
      <c r="M23" s="58"/>
      <c r="N23" s="58"/>
      <c r="O23" s="58"/>
    </row>
    <row r="24" spans="1:15" ht="14.25" thickBot="1">
      <c r="A24" s="155"/>
      <c r="B24" s="725" t="s">
        <v>128</v>
      </c>
      <c r="C24" s="726"/>
      <c r="D24" s="392"/>
      <c r="E24" s="393">
        <f>SUM(E19:E23)</f>
        <v>744</v>
      </c>
      <c r="F24" s="393">
        <f>SUM(F19:F23)</f>
        <v>603</v>
      </c>
      <c r="G24" s="394">
        <v>0.79</v>
      </c>
      <c r="H24" s="395">
        <v>0.78</v>
      </c>
      <c r="I24" s="57"/>
      <c r="J24" s="52"/>
      <c r="K24" s="52"/>
      <c r="L24" s="52"/>
      <c r="M24" s="52"/>
      <c r="N24" s="52"/>
      <c r="O24" s="52"/>
    </row>
    <row r="25" spans="1:15" ht="14.25" thickTop="1">
      <c r="A25" s="155"/>
      <c r="B25" s="680"/>
      <c r="C25" s="681"/>
      <c r="D25" s="392"/>
      <c r="E25" s="362"/>
      <c r="F25" s="307"/>
      <c r="G25" s="396"/>
      <c r="H25" s="386"/>
      <c r="I25" s="57"/>
      <c r="J25" s="52"/>
      <c r="K25" s="52"/>
      <c r="L25" s="52"/>
      <c r="M25" s="52"/>
      <c r="N25" s="52"/>
      <c r="O25" s="52"/>
    </row>
    <row r="26" spans="1:15" ht="13.5">
      <c r="A26" s="155"/>
      <c r="B26" s="680"/>
      <c r="C26" s="156" t="s">
        <v>148</v>
      </c>
      <c r="D26" s="387">
        <v>4</v>
      </c>
      <c r="E26" s="362">
        <f>E13-N13</f>
        <v>-441</v>
      </c>
      <c r="F26" s="362">
        <v>-361</v>
      </c>
      <c r="G26" s="397">
        <v>-0.47</v>
      </c>
      <c r="H26" s="398">
        <v>-0.47</v>
      </c>
      <c r="I26" s="57"/>
      <c r="J26" s="52"/>
      <c r="K26" s="52"/>
      <c r="L26" s="52"/>
      <c r="M26" s="52"/>
      <c r="N26" s="52"/>
      <c r="O26" s="52"/>
    </row>
    <row r="27" spans="1:15" ht="13.5">
      <c r="A27" s="155"/>
      <c r="B27" s="680"/>
      <c r="C27" s="156"/>
      <c r="D27" s="149"/>
      <c r="E27" s="147"/>
      <c r="F27" s="147"/>
      <c r="G27" s="154"/>
      <c r="H27" s="181"/>
      <c r="I27" s="57"/>
      <c r="J27" s="52"/>
      <c r="K27" s="52"/>
      <c r="L27" s="52"/>
      <c r="M27" s="52"/>
      <c r="N27" s="52"/>
      <c r="O27" s="52"/>
    </row>
    <row r="28" spans="1:15" ht="13.5">
      <c r="A28" s="155"/>
      <c r="B28" s="272" t="s">
        <v>147</v>
      </c>
      <c r="C28" s="276"/>
      <c r="D28" s="274"/>
      <c r="E28" s="252"/>
      <c r="F28" s="252"/>
      <c r="G28" s="277"/>
      <c r="H28" s="278"/>
      <c r="I28" s="289"/>
      <c r="J28" s="52"/>
      <c r="K28" s="52"/>
      <c r="L28" s="52"/>
      <c r="M28" s="52"/>
      <c r="N28" s="52"/>
      <c r="O28" s="52"/>
    </row>
    <row r="29" spans="1:15" ht="6" customHeight="1" thickBot="1">
      <c r="A29" s="155"/>
      <c r="B29" s="49"/>
      <c r="C29" s="50"/>
      <c r="D29" s="51"/>
      <c r="E29" s="50"/>
      <c r="F29" s="50"/>
      <c r="G29" s="170"/>
      <c r="H29" s="215"/>
      <c r="I29" s="52"/>
      <c r="J29" s="52"/>
      <c r="K29" s="52"/>
      <c r="L29" s="52"/>
      <c r="M29" s="52"/>
      <c r="N29" s="52"/>
      <c r="O29" s="52"/>
    </row>
    <row r="30" spans="1:15" ht="6" customHeight="1">
      <c r="A30" s="155"/>
      <c r="B30" s="52"/>
      <c r="C30" s="52"/>
      <c r="D30" s="53"/>
      <c r="E30" s="52"/>
      <c r="F30" s="52"/>
      <c r="G30" s="176"/>
      <c r="H30" s="176"/>
      <c r="I30" s="52"/>
      <c r="J30" s="52"/>
      <c r="K30" s="52"/>
      <c r="L30" s="52"/>
      <c r="M30" s="52"/>
      <c r="N30" s="52"/>
      <c r="O30" s="52"/>
    </row>
    <row r="31" spans="1:15" ht="6" customHeight="1">
      <c r="A31" s="155"/>
      <c r="B31" s="52"/>
      <c r="C31" s="52"/>
      <c r="D31" s="53"/>
      <c r="E31" s="52"/>
      <c r="F31" s="52"/>
      <c r="G31" s="176"/>
      <c r="H31" s="176"/>
      <c r="I31" s="52"/>
      <c r="J31" s="52"/>
      <c r="K31" s="52"/>
      <c r="L31" s="52"/>
      <c r="M31" s="52"/>
      <c r="N31" s="52"/>
      <c r="O31" s="52"/>
    </row>
    <row r="32" spans="1:15" ht="13.5">
      <c r="A32" s="155"/>
      <c r="B32" s="173">
        <v>1</v>
      </c>
      <c r="C32" s="174" t="s">
        <v>224</v>
      </c>
      <c r="D32" s="143"/>
      <c r="E32" s="143"/>
      <c r="F32" s="143"/>
      <c r="G32" s="143"/>
      <c r="H32" s="143"/>
      <c r="I32" s="143"/>
      <c r="J32" s="143"/>
      <c r="K32" s="143"/>
      <c r="L32" s="143"/>
      <c r="M32" s="143"/>
      <c r="N32" s="143"/>
      <c r="O32" s="143"/>
    </row>
    <row r="33" spans="1:15" ht="13.5">
      <c r="A33" s="155"/>
      <c r="B33" s="173">
        <v>2</v>
      </c>
      <c r="C33" s="175" t="s">
        <v>120</v>
      </c>
      <c r="D33" s="142"/>
      <c r="E33" s="142"/>
      <c r="F33" s="142"/>
      <c r="G33" s="142"/>
      <c r="H33" s="142"/>
      <c r="I33" s="142"/>
      <c r="J33" s="142"/>
      <c r="K33" s="142"/>
      <c r="L33" s="142"/>
      <c r="M33" s="142"/>
      <c r="N33" s="142"/>
      <c r="O33" s="142"/>
    </row>
    <row r="34" spans="1:15" ht="13.5">
      <c r="A34" s="155"/>
      <c r="B34" s="173">
        <v>3</v>
      </c>
      <c r="C34" s="175" t="s">
        <v>338</v>
      </c>
      <c r="D34" s="142"/>
      <c r="E34" s="142"/>
      <c r="F34" s="142"/>
      <c r="G34" s="142"/>
      <c r="H34" s="142"/>
      <c r="I34" s="142"/>
      <c r="J34" s="142"/>
      <c r="K34" s="142"/>
      <c r="L34" s="142"/>
      <c r="M34" s="142"/>
      <c r="N34" s="142"/>
      <c r="O34" s="142"/>
    </row>
    <row r="35" spans="1:15" ht="13.5">
      <c r="A35" s="155"/>
      <c r="B35" s="173">
        <v>4</v>
      </c>
      <c r="C35" s="175" t="s">
        <v>321</v>
      </c>
      <c r="D35" s="142"/>
      <c r="E35" s="142"/>
      <c r="F35" s="142"/>
      <c r="G35" s="142"/>
      <c r="H35" s="142"/>
      <c r="I35" s="142"/>
      <c r="J35" s="142"/>
      <c r="K35" s="142"/>
      <c r="L35" s="142"/>
      <c r="M35" s="142"/>
      <c r="N35" s="142"/>
      <c r="O35" s="142"/>
    </row>
    <row r="36" spans="1:15" ht="24" customHeight="1">
      <c r="A36" s="155"/>
      <c r="B36" s="228">
        <v>5</v>
      </c>
      <c r="C36" s="723" t="s">
        <v>188</v>
      </c>
      <c r="D36" s="723"/>
      <c r="E36" s="723"/>
      <c r="F36" s="723"/>
      <c r="G36" s="723"/>
      <c r="H36" s="723"/>
      <c r="I36" s="723"/>
      <c r="J36" s="723"/>
      <c r="K36" s="723"/>
      <c r="L36" s="723"/>
      <c r="M36" s="723"/>
      <c r="N36" s="723"/>
      <c r="O36" s="723"/>
    </row>
    <row r="37" spans="1:15">
      <c r="A37" s="155"/>
      <c r="B37" s="62"/>
      <c r="C37" s="682"/>
      <c r="D37" s="63"/>
      <c r="E37" s="63"/>
      <c r="F37" s="63"/>
      <c r="G37" s="63"/>
      <c r="H37" s="63"/>
      <c r="I37" s="63"/>
      <c r="J37" s="63"/>
      <c r="K37" s="63"/>
      <c r="L37" s="63"/>
      <c r="M37" s="63"/>
      <c r="N37" s="63"/>
      <c r="O37" s="63"/>
    </row>
    <row r="38" spans="1:15" ht="12" customHeight="1">
      <c r="A38" s="155"/>
      <c r="B38" s="62"/>
      <c r="C38" s="724" t="s">
        <v>240</v>
      </c>
      <c r="D38" s="724"/>
      <c r="E38" s="724"/>
      <c r="F38" s="724"/>
      <c r="G38" s="724"/>
      <c r="H38" s="724"/>
      <c r="I38" s="724"/>
      <c r="J38" s="724"/>
      <c r="K38" s="724"/>
      <c r="L38" s="724"/>
      <c r="M38" s="724"/>
      <c r="N38" s="724"/>
      <c r="O38" s="724"/>
    </row>
  </sheetData>
  <sheetProtection sheet="1" objects="1" scenarios="1" formatCells="0" formatColumns="0" formatRows="0" sort="0" autoFilter="0" pivotTables="0"/>
  <mergeCells count="9">
    <mergeCell ref="C36:O36"/>
    <mergeCell ref="C38:O38"/>
    <mergeCell ref="B24:C24"/>
    <mergeCell ref="B1:O1"/>
    <mergeCell ref="B2:O2"/>
    <mergeCell ref="B3:O3"/>
    <mergeCell ref="B7:C7"/>
    <mergeCell ref="B11:C11"/>
    <mergeCell ref="B19:C19"/>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12"/>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27" t="s">
        <v>44</v>
      </c>
      <c r="C1" s="727"/>
      <c r="D1" s="727"/>
      <c r="E1" s="727"/>
      <c r="F1" s="727"/>
      <c r="G1" s="727"/>
      <c r="H1" s="727"/>
      <c r="I1" s="727"/>
      <c r="J1" s="727"/>
      <c r="K1" s="727"/>
      <c r="L1" s="727"/>
      <c r="M1" s="727"/>
      <c r="N1" s="727"/>
    </row>
    <row r="2" spans="1:14">
      <c r="B2" s="727" t="s">
        <v>100</v>
      </c>
      <c r="C2" s="727"/>
      <c r="D2" s="727"/>
      <c r="E2" s="727"/>
      <c r="F2" s="727"/>
      <c r="G2" s="727"/>
      <c r="H2" s="727"/>
      <c r="I2" s="727"/>
      <c r="J2" s="727"/>
      <c r="K2" s="727"/>
      <c r="L2" s="727"/>
      <c r="M2" s="727"/>
      <c r="N2" s="727"/>
    </row>
    <row r="3" spans="1:14">
      <c r="B3" s="727" t="s">
        <v>53</v>
      </c>
      <c r="C3" s="727"/>
      <c r="D3" s="727"/>
      <c r="E3" s="727"/>
      <c r="F3" s="727"/>
      <c r="G3" s="727"/>
      <c r="H3" s="727"/>
      <c r="I3" s="727"/>
      <c r="J3" s="727"/>
      <c r="K3" s="727"/>
      <c r="L3" s="727"/>
      <c r="M3" s="727"/>
      <c r="N3" s="72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282</v>
      </c>
      <c r="C6" s="59"/>
      <c r="D6" s="208"/>
      <c r="E6" s="205" t="s">
        <v>54</v>
      </c>
      <c r="F6" s="206" t="s">
        <v>149</v>
      </c>
      <c r="G6" s="206" t="s">
        <v>166</v>
      </c>
      <c r="H6" s="206" t="s">
        <v>165</v>
      </c>
      <c r="I6" s="206" t="s">
        <v>167</v>
      </c>
      <c r="J6" s="205" t="s">
        <v>55</v>
      </c>
      <c r="K6" s="205" t="s">
        <v>56</v>
      </c>
      <c r="L6" s="205" t="s">
        <v>57</v>
      </c>
      <c r="M6" s="207" t="s">
        <v>58</v>
      </c>
      <c r="N6" s="155"/>
    </row>
    <row r="7" spans="1:14">
      <c r="A7" s="155"/>
      <c r="B7" s="728" t="s">
        <v>59</v>
      </c>
      <c r="C7" s="729"/>
      <c r="D7" s="384"/>
      <c r="E7" s="362">
        <v>1965</v>
      </c>
      <c r="F7" s="307">
        <v>162</v>
      </c>
      <c r="G7" s="307">
        <v>146</v>
      </c>
      <c r="H7" s="307">
        <v>270</v>
      </c>
      <c r="I7" s="362">
        <v>84</v>
      </c>
      <c r="J7" s="362">
        <v>259</v>
      </c>
      <c r="K7" s="362">
        <v>251</v>
      </c>
      <c r="L7" s="362">
        <v>198</v>
      </c>
      <c r="M7" s="399">
        <f>SUM(F7:L7)</f>
        <v>1370</v>
      </c>
      <c r="N7" s="155"/>
    </row>
    <row r="8" spans="1:14" ht="13.5">
      <c r="A8" s="155"/>
      <c r="B8" s="47"/>
      <c r="C8" s="48" t="s">
        <v>223</v>
      </c>
      <c r="D8" s="387">
        <v>1</v>
      </c>
      <c r="E8" s="400">
        <v>0</v>
      </c>
      <c r="F8" s="401">
        <v>0</v>
      </c>
      <c r="G8" s="401">
        <v>-4</v>
      </c>
      <c r="H8" s="401">
        <v>0</v>
      </c>
      <c r="I8" s="402">
        <v>0</v>
      </c>
      <c r="J8" s="403">
        <v>-15</v>
      </c>
      <c r="K8" s="403">
        <v>-4</v>
      </c>
      <c r="L8" s="403">
        <v>-30</v>
      </c>
      <c r="M8" s="404">
        <f>SUM(F8:L8)</f>
        <v>-53</v>
      </c>
      <c r="N8" s="155"/>
    </row>
    <row r="9" spans="1:14" ht="13.5">
      <c r="A9" s="155"/>
      <c r="B9" s="47"/>
      <c r="C9" s="48" t="s">
        <v>121</v>
      </c>
      <c r="D9" s="387">
        <v>2</v>
      </c>
      <c r="E9" s="400">
        <v>0</v>
      </c>
      <c r="F9" s="401">
        <v>0</v>
      </c>
      <c r="G9" s="401">
        <v>0</v>
      </c>
      <c r="H9" s="401">
        <v>0</v>
      </c>
      <c r="I9" s="401">
        <v>-73</v>
      </c>
      <c r="J9" s="401">
        <v>0</v>
      </c>
      <c r="K9" s="403">
        <v>-44</v>
      </c>
      <c r="L9" s="403">
        <v>-2</v>
      </c>
      <c r="M9" s="404">
        <f>SUM(F9:L9)</f>
        <v>-119</v>
      </c>
      <c r="N9" s="155"/>
    </row>
    <row r="10" spans="1:14" ht="12.75" thickBot="1">
      <c r="A10" s="155"/>
      <c r="B10" s="725" t="s">
        <v>128</v>
      </c>
      <c r="C10" s="726"/>
      <c r="D10" s="405"/>
      <c r="E10" s="393">
        <f t="shared" ref="E10:L10" si="0">SUM(E7:E9)</f>
        <v>1965</v>
      </c>
      <c r="F10" s="393">
        <f t="shared" si="0"/>
        <v>162</v>
      </c>
      <c r="G10" s="393">
        <f t="shared" si="0"/>
        <v>142</v>
      </c>
      <c r="H10" s="393">
        <f t="shared" si="0"/>
        <v>270</v>
      </c>
      <c r="I10" s="393">
        <f t="shared" si="0"/>
        <v>11</v>
      </c>
      <c r="J10" s="393">
        <f t="shared" si="0"/>
        <v>244</v>
      </c>
      <c r="K10" s="393">
        <f t="shared" si="0"/>
        <v>203</v>
      </c>
      <c r="L10" s="393">
        <f t="shared" si="0"/>
        <v>166</v>
      </c>
      <c r="M10" s="406">
        <f>SUM(M7:M9)</f>
        <v>1198</v>
      </c>
      <c r="N10" s="155"/>
    </row>
    <row r="11" spans="1:14" ht="12.75" thickTop="1">
      <c r="A11" s="155"/>
      <c r="B11" s="145"/>
      <c r="C11" s="146"/>
      <c r="D11" s="407"/>
      <c r="E11" s="362"/>
      <c r="F11" s="362"/>
      <c r="G11" s="362"/>
      <c r="H11" s="362"/>
      <c r="I11" s="362"/>
      <c r="J11" s="362"/>
      <c r="K11" s="362"/>
      <c r="L11" s="362"/>
      <c r="M11" s="399"/>
      <c r="N11" s="155"/>
    </row>
    <row r="12" spans="1:14" ht="13.5">
      <c r="A12" s="155"/>
      <c r="B12" s="145"/>
      <c r="C12" s="156" t="s">
        <v>148</v>
      </c>
      <c r="D12" s="387">
        <v>3</v>
      </c>
      <c r="E12" s="362">
        <v>-581</v>
      </c>
      <c r="F12" s="362">
        <v>-75</v>
      </c>
      <c r="G12" s="362">
        <v>-120</v>
      </c>
      <c r="H12" s="362">
        <v>-5</v>
      </c>
      <c r="I12" s="362">
        <v>-8</v>
      </c>
      <c r="J12" s="362">
        <v>0</v>
      </c>
      <c r="K12" s="362">
        <v>0</v>
      </c>
      <c r="L12" s="362">
        <v>0</v>
      </c>
      <c r="M12" s="399">
        <f>SUM(F12:L12)</f>
        <v>-208</v>
      </c>
      <c r="N12" s="155"/>
    </row>
    <row r="13" spans="1:14" ht="13.5">
      <c r="A13" s="155"/>
      <c r="B13" s="145"/>
      <c r="C13" s="156"/>
      <c r="D13" s="387"/>
      <c r="E13" s="362"/>
      <c r="F13" s="362"/>
      <c r="G13" s="362"/>
      <c r="H13" s="362"/>
      <c r="I13" s="362"/>
      <c r="J13" s="362"/>
      <c r="K13" s="362"/>
      <c r="L13" s="362"/>
      <c r="M13" s="399"/>
      <c r="N13" s="155"/>
    </row>
    <row r="14" spans="1:14" ht="13.5">
      <c r="A14" s="155"/>
      <c r="B14" s="272" t="s">
        <v>147</v>
      </c>
      <c r="C14" s="273"/>
      <c r="D14" s="408"/>
      <c r="E14" s="252"/>
      <c r="F14" s="252"/>
      <c r="G14" s="252"/>
      <c r="H14" s="252"/>
      <c r="I14" s="252"/>
      <c r="J14" s="252"/>
      <c r="K14" s="252"/>
      <c r="L14" s="252"/>
      <c r="M14" s="275"/>
      <c r="N14" s="290"/>
    </row>
    <row r="15" spans="1:14" ht="6" customHeight="1" thickBot="1">
      <c r="A15" s="155"/>
      <c r="B15" s="182"/>
      <c r="C15" s="50"/>
      <c r="D15" s="409"/>
      <c r="E15" s="410"/>
      <c r="F15" s="410"/>
      <c r="G15" s="410"/>
      <c r="H15" s="410"/>
      <c r="I15" s="410"/>
      <c r="J15" s="410"/>
      <c r="K15" s="410"/>
      <c r="L15" s="410"/>
      <c r="M15" s="411"/>
      <c r="N15" s="155"/>
    </row>
    <row r="16" spans="1:14" ht="12.75" customHeight="1" thickBot="1">
      <c r="A16" s="155"/>
      <c r="B16" s="52"/>
      <c r="C16" s="52"/>
      <c r="D16" s="53"/>
      <c r="E16" s="52"/>
      <c r="F16" s="131"/>
      <c r="G16" s="131"/>
      <c r="H16" s="131"/>
      <c r="I16" s="52"/>
      <c r="J16" s="52"/>
      <c r="K16" s="52"/>
      <c r="L16" s="52"/>
      <c r="M16" s="52"/>
      <c r="N16" s="155"/>
    </row>
    <row r="17" spans="1:14" ht="24">
      <c r="A17" s="155"/>
      <c r="B17" s="216" t="str">
        <f>B6</f>
        <v>Three Months Ended March 31, 2018</v>
      </c>
      <c r="C17" s="59"/>
      <c r="D17" s="217"/>
      <c r="E17" s="212" t="s">
        <v>60</v>
      </c>
      <c r="F17" s="206" t="s">
        <v>280</v>
      </c>
      <c r="G17" s="206" t="s">
        <v>61</v>
      </c>
      <c r="H17" s="237" t="s">
        <v>62</v>
      </c>
      <c r="I17" s="54"/>
      <c r="J17" s="55"/>
      <c r="K17" s="56"/>
      <c r="L17" s="52"/>
      <c r="M17" s="52"/>
      <c r="N17" s="155"/>
    </row>
    <row r="18" spans="1:14">
      <c r="A18" s="155"/>
      <c r="B18" s="728" t="s">
        <v>59</v>
      </c>
      <c r="C18" s="729"/>
      <c r="D18" s="384"/>
      <c r="E18" s="362">
        <v>595</v>
      </c>
      <c r="F18" s="307">
        <v>500</v>
      </c>
      <c r="G18" s="385">
        <v>0.66</v>
      </c>
      <c r="H18" s="386">
        <v>0.65</v>
      </c>
      <c r="I18" s="57"/>
      <c r="J18" s="210"/>
      <c r="K18" s="56"/>
      <c r="L18" s="52"/>
      <c r="M18" s="52"/>
      <c r="N18" s="52"/>
    </row>
    <row r="19" spans="1:14" ht="13.5">
      <c r="A19" s="155"/>
      <c r="B19" s="47"/>
      <c r="C19" s="48" t="s">
        <v>223</v>
      </c>
      <c r="D19" s="387">
        <v>1</v>
      </c>
      <c r="E19" s="388">
        <f>E8-M8</f>
        <v>53</v>
      </c>
      <c r="F19" s="389">
        <v>53</v>
      </c>
      <c r="G19" s="390">
        <v>7.0000000000000007E-2</v>
      </c>
      <c r="H19" s="391">
        <v>7.0000000000000007E-2</v>
      </c>
      <c r="I19" s="58"/>
      <c r="J19" s="58"/>
      <c r="K19" s="58"/>
      <c r="L19" s="58"/>
      <c r="M19" s="58"/>
      <c r="N19" s="58"/>
    </row>
    <row r="20" spans="1:14" ht="13.5">
      <c r="A20" s="155"/>
      <c r="B20" s="47"/>
      <c r="C20" s="48" t="s">
        <v>121</v>
      </c>
      <c r="D20" s="387">
        <v>2</v>
      </c>
      <c r="E20" s="388">
        <f>E9-M9</f>
        <v>119</v>
      </c>
      <c r="F20" s="389">
        <v>119</v>
      </c>
      <c r="G20" s="390">
        <v>0.16</v>
      </c>
      <c r="H20" s="391">
        <v>0.15</v>
      </c>
      <c r="I20" s="58"/>
      <c r="J20" s="58"/>
      <c r="K20" s="58"/>
      <c r="L20" s="58"/>
      <c r="M20" s="58"/>
      <c r="N20" s="58"/>
    </row>
    <row r="21" spans="1:14" ht="13.5">
      <c r="A21" s="155"/>
      <c r="B21" s="47"/>
      <c r="C21" s="48" t="s">
        <v>168</v>
      </c>
      <c r="D21" s="387">
        <v>5</v>
      </c>
      <c r="E21" s="388">
        <v>0</v>
      </c>
      <c r="F21" s="389">
        <v>-68</v>
      </c>
      <c r="G21" s="390">
        <v>-0.09</v>
      </c>
      <c r="H21" s="391">
        <v>-0.09</v>
      </c>
      <c r="I21" s="58"/>
      <c r="J21" s="58"/>
      <c r="K21" s="58"/>
      <c r="L21" s="58"/>
      <c r="M21" s="58"/>
      <c r="N21" s="58"/>
    </row>
    <row r="22" spans="1:14" ht="14.25" thickBot="1">
      <c r="A22" s="155"/>
      <c r="B22" s="725" t="s">
        <v>128</v>
      </c>
      <c r="C22" s="726"/>
      <c r="D22" s="392"/>
      <c r="E22" s="393">
        <f>SUM(E18:E21)</f>
        <v>767</v>
      </c>
      <c r="F22" s="393">
        <f>SUM(F18:F21)</f>
        <v>604</v>
      </c>
      <c r="G22" s="394">
        <v>0.8</v>
      </c>
      <c r="H22" s="395">
        <v>0.78</v>
      </c>
      <c r="I22" s="57"/>
      <c r="J22" s="52"/>
      <c r="K22" s="52"/>
      <c r="L22" s="52"/>
      <c r="M22" s="52"/>
      <c r="N22" s="52"/>
    </row>
    <row r="23" spans="1:14" ht="14.25" thickTop="1">
      <c r="A23" s="155"/>
      <c r="B23" s="145"/>
      <c r="C23" s="146"/>
      <c r="D23" s="392"/>
      <c r="E23" s="362"/>
      <c r="F23" s="307"/>
      <c r="G23" s="396"/>
      <c r="H23" s="386"/>
      <c r="I23" s="57"/>
      <c r="J23" s="52"/>
      <c r="K23" s="52"/>
      <c r="L23" s="52"/>
      <c r="M23" s="52"/>
      <c r="N23" s="52"/>
    </row>
    <row r="24" spans="1:14" ht="13.5">
      <c r="A24" s="155"/>
      <c r="B24" s="145"/>
      <c r="C24" s="156" t="s">
        <v>148</v>
      </c>
      <c r="D24" s="387">
        <v>3</v>
      </c>
      <c r="E24" s="362">
        <v>-373</v>
      </c>
      <c r="F24" s="362">
        <v>-309</v>
      </c>
      <c r="G24" s="397">
        <v>-0.41</v>
      </c>
      <c r="H24" s="398">
        <v>-0.4</v>
      </c>
      <c r="I24" s="57"/>
      <c r="J24" s="52"/>
      <c r="K24" s="52"/>
      <c r="L24" s="52"/>
      <c r="M24" s="52"/>
      <c r="N24" s="52"/>
    </row>
    <row r="25" spans="1:14" ht="13.5">
      <c r="A25" s="155"/>
      <c r="B25" s="145"/>
      <c r="C25" s="156"/>
      <c r="D25" s="149"/>
      <c r="E25" s="147"/>
      <c r="F25" s="147"/>
      <c r="G25" s="154"/>
      <c r="H25" s="181"/>
      <c r="I25" s="57"/>
      <c r="J25" s="52"/>
      <c r="K25" s="52"/>
      <c r="L25" s="52"/>
      <c r="M25" s="52"/>
      <c r="N25" s="52"/>
    </row>
    <row r="26" spans="1:14" ht="13.5">
      <c r="A26" s="155"/>
      <c r="B26" s="272" t="s">
        <v>147</v>
      </c>
      <c r="C26" s="276"/>
      <c r="D26" s="274"/>
      <c r="E26" s="252"/>
      <c r="F26" s="252"/>
      <c r="G26" s="277"/>
      <c r="H26" s="278"/>
      <c r="I26" s="289"/>
      <c r="J26" s="52"/>
      <c r="K26" s="52"/>
      <c r="L26" s="52"/>
      <c r="M26" s="52"/>
      <c r="N26" s="52"/>
    </row>
    <row r="27" spans="1:14" ht="6" customHeight="1" thickBot="1">
      <c r="A27" s="155"/>
      <c r="B27" s="49"/>
      <c r="C27" s="50"/>
      <c r="D27" s="51"/>
      <c r="E27" s="50"/>
      <c r="F27" s="50"/>
      <c r="G27" s="170"/>
      <c r="H27" s="215"/>
      <c r="I27" s="52"/>
      <c r="J27" s="52"/>
      <c r="K27" s="52"/>
      <c r="L27" s="52"/>
      <c r="M27" s="52"/>
      <c r="N27" s="52"/>
    </row>
    <row r="28" spans="1:14" ht="6" customHeight="1" thickBot="1">
      <c r="A28" s="155"/>
      <c r="B28" s="52"/>
      <c r="C28" s="52"/>
      <c r="D28" s="53"/>
      <c r="E28" s="52"/>
      <c r="F28" s="52"/>
      <c r="G28" s="176"/>
      <c r="H28" s="176"/>
      <c r="I28" s="52"/>
      <c r="J28" s="52"/>
      <c r="K28" s="52"/>
      <c r="L28" s="52"/>
      <c r="M28" s="52"/>
      <c r="N28" s="52"/>
    </row>
    <row r="29" spans="1:14" ht="48">
      <c r="A29" s="155"/>
      <c r="B29" s="216" t="s">
        <v>292</v>
      </c>
      <c r="C29" s="59"/>
      <c r="D29" s="208"/>
      <c r="E29" s="205" t="s">
        <v>54</v>
      </c>
      <c r="F29" s="206" t="s">
        <v>149</v>
      </c>
      <c r="G29" s="206" t="s">
        <v>166</v>
      </c>
      <c r="H29" s="206" t="s">
        <v>165</v>
      </c>
      <c r="I29" s="206" t="s">
        <v>167</v>
      </c>
      <c r="J29" s="205" t="s">
        <v>55</v>
      </c>
      <c r="K29" s="205" t="s">
        <v>56</v>
      </c>
      <c r="L29" s="205" t="s">
        <v>57</v>
      </c>
      <c r="M29" s="207" t="s">
        <v>58</v>
      </c>
      <c r="N29" s="155"/>
    </row>
    <row r="30" spans="1:14">
      <c r="A30" s="155"/>
      <c r="B30" s="728" t="s">
        <v>59</v>
      </c>
      <c r="C30" s="729"/>
      <c r="D30" s="384"/>
      <c r="E30" s="362">
        <v>1641</v>
      </c>
      <c r="F30" s="307">
        <v>126</v>
      </c>
      <c r="G30" s="307">
        <v>49</v>
      </c>
      <c r="H30" s="307">
        <v>250</v>
      </c>
      <c r="I30" s="362">
        <v>85</v>
      </c>
      <c r="J30" s="362">
        <v>255</v>
      </c>
      <c r="K30" s="362">
        <v>226</v>
      </c>
      <c r="L30" s="362">
        <v>216</v>
      </c>
      <c r="M30" s="399">
        <f>SUM(F30:L30)</f>
        <v>1207</v>
      </c>
      <c r="N30" s="155"/>
    </row>
    <row r="31" spans="1:14" ht="13.5">
      <c r="A31" s="155"/>
      <c r="B31" s="47"/>
      <c r="C31" s="48" t="s">
        <v>223</v>
      </c>
      <c r="D31" s="387">
        <v>1</v>
      </c>
      <c r="E31" s="400">
        <v>0</v>
      </c>
      <c r="F31" s="401">
        <v>0</v>
      </c>
      <c r="G31" s="401">
        <v>-2</v>
      </c>
      <c r="H31" s="401">
        <v>0</v>
      </c>
      <c r="I31" s="402">
        <v>0</v>
      </c>
      <c r="J31" s="403">
        <v>-18</v>
      </c>
      <c r="K31" s="403">
        <v>-5</v>
      </c>
      <c r="L31" s="403">
        <v>-32</v>
      </c>
      <c r="M31" s="404">
        <f>SUM(F31:L31)</f>
        <v>-57</v>
      </c>
      <c r="N31" s="155"/>
    </row>
    <row r="32" spans="1:14" ht="13.5">
      <c r="A32" s="155"/>
      <c r="B32" s="47"/>
      <c r="C32" s="48" t="s">
        <v>121</v>
      </c>
      <c r="D32" s="387">
        <v>2</v>
      </c>
      <c r="E32" s="400">
        <v>0</v>
      </c>
      <c r="F32" s="401">
        <v>0</v>
      </c>
      <c r="G32" s="401">
        <v>0</v>
      </c>
      <c r="H32" s="401">
        <v>0</v>
      </c>
      <c r="I32" s="401">
        <v>-75</v>
      </c>
      <c r="J32" s="401">
        <v>0</v>
      </c>
      <c r="K32" s="403">
        <v>0</v>
      </c>
      <c r="L32" s="403">
        <v>-2</v>
      </c>
      <c r="M32" s="404">
        <f>SUM(F32:L32)</f>
        <v>-77</v>
      </c>
      <c r="N32" s="155"/>
    </row>
    <row r="33" spans="1:14" ht="12.75" thickBot="1">
      <c r="A33" s="155"/>
      <c r="B33" s="725" t="s">
        <v>128</v>
      </c>
      <c r="C33" s="726"/>
      <c r="D33" s="405"/>
      <c r="E33" s="393">
        <f t="shared" ref="E33:L33" si="1">SUM(E30:E32)</f>
        <v>1641</v>
      </c>
      <c r="F33" s="393">
        <f t="shared" si="1"/>
        <v>126</v>
      </c>
      <c r="G33" s="393">
        <f t="shared" si="1"/>
        <v>47</v>
      </c>
      <c r="H33" s="393">
        <f t="shared" si="1"/>
        <v>250</v>
      </c>
      <c r="I33" s="393">
        <f t="shared" si="1"/>
        <v>10</v>
      </c>
      <c r="J33" s="393">
        <f t="shared" si="1"/>
        <v>237</v>
      </c>
      <c r="K33" s="393">
        <f t="shared" si="1"/>
        <v>221</v>
      </c>
      <c r="L33" s="393">
        <f t="shared" si="1"/>
        <v>182</v>
      </c>
      <c r="M33" s="406">
        <f>SUM(M30:M32)</f>
        <v>1073</v>
      </c>
      <c r="N33" s="155"/>
    </row>
    <row r="34" spans="1:14" ht="12.75" thickTop="1">
      <c r="A34" s="155"/>
      <c r="B34" s="145"/>
      <c r="C34" s="146"/>
      <c r="D34" s="407"/>
      <c r="E34" s="362"/>
      <c r="F34" s="362"/>
      <c r="G34" s="362"/>
      <c r="H34" s="362"/>
      <c r="I34" s="362"/>
      <c r="J34" s="362"/>
      <c r="K34" s="362"/>
      <c r="L34" s="362"/>
      <c r="M34" s="399"/>
      <c r="N34" s="155"/>
    </row>
    <row r="35" spans="1:14" ht="13.5">
      <c r="A35" s="155"/>
      <c r="B35" s="145"/>
      <c r="C35" s="156" t="s">
        <v>148</v>
      </c>
      <c r="D35" s="387">
        <v>3</v>
      </c>
      <c r="E35" s="362">
        <v>-256</v>
      </c>
      <c r="F35" s="362">
        <v>-44</v>
      </c>
      <c r="G35" s="362">
        <v>-46</v>
      </c>
      <c r="H35" s="362">
        <v>-1</v>
      </c>
      <c r="I35" s="362">
        <v>17</v>
      </c>
      <c r="J35" s="362">
        <v>0</v>
      </c>
      <c r="K35" s="362">
        <v>0</v>
      </c>
      <c r="L35" s="362">
        <v>0</v>
      </c>
      <c r="M35" s="399">
        <f>SUM(F35:L35)</f>
        <v>-74</v>
      </c>
      <c r="N35" s="155"/>
    </row>
    <row r="36" spans="1:14" ht="13.5">
      <c r="A36" s="155"/>
      <c r="B36" s="145"/>
      <c r="C36" s="156"/>
      <c r="D36" s="387"/>
      <c r="E36" s="362"/>
      <c r="F36" s="362"/>
      <c r="G36" s="362"/>
      <c r="H36" s="362"/>
      <c r="I36" s="362"/>
      <c r="J36" s="362"/>
      <c r="K36" s="362"/>
      <c r="L36" s="362"/>
      <c r="M36" s="399"/>
      <c r="N36" s="155"/>
    </row>
    <row r="37" spans="1:14" ht="13.5">
      <c r="A37" s="155"/>
      <c r="B37" s="272" t="s">
        <v>147</v>
      </c>
      <c r="C37" s="273"/>
      <c r="D37" s="408"/>
      <c r="E37" s="252"/>
      <c r="F37" s="252"/>
      <c r="G37" s="252"/>
      <c r="H37" s="252"/>
      <c r="I37" s="252"/>
      <c r="J37" s="252"/>
      <c r="K37" s="252"/>
      <c r="L37" s="252"/>
      <c r="M37" s="275"/>
      <c r="N37" s="290"/>
    </row>
    <row r="38" spans="1:14" ht="6" customHeight="1" thickBot="1">
      <c r="A38" s="155"/>
      <c r="B38" s="182"/>
      <c r="C38" s="50"/>
      <c r="D38" s="409"/>
      <c r="E38" s="410"/>
      <c r="F38" s="410"/>
      <c r="G38" s="410"/>
      <c r="H38" s="410"/>
      <c r="I38" s="410"/>
      <c r="J38" s="410"/>
      <c r="K38" s="410"/>
      <c r="L38" s="410"/>
      <c r="M38" s="411"/>
      <c r="N38" s="155"/>
    </row>
    <row r="39" spans="1:14" ht="12.75" customHeight="1" thickBot="1">
      <c r="A39" s="155"/>
      <c r="B39" s="52"/>
      <c r="C39" s="52"/>
      <c r="D39" s="53"/>
      <c r="E39" s="52"/>
      <c r="F39" s="131"/>
      <c r="G39" s="131"/>
      <c r="H39" s="131"/>
      <c r="I39" s="52"/>
      <c r="J39" s="52"/>
      <c r="K39" s="52"/>
      <c r="L39" s="52"/>
      <c r="M39" s="52"/>
      <c r="N39" s="155"/>
    </row>
    <row r="40" spans="1:14" ht="24">
      <c r="A40" s="155"/>
      <c r="B40" s="216" t="str">
        <f>B29</f>
        <v>Three Months Ended June 30, 2018</v>
      </c>
      <c r="C40" s="59"/>
      <c r="D40" s="217"/>
      <c r="E40" s="212" t="s">
        <v>60</v>
      </c>
      <c r="F40" s="206" t="s">
        <v>280</v>
      </c>
      <c r="G40" s="206" t="s">
        <v>61</v>
      </c>
      <c r="H40" s="237" t="s">
        <v>62</v>
      </c>
      <c r="I40" s="54"/>
      <c r="J40" s="55"/>
      <c r="K40" s="56"/>
      <c r="L40" s="52"/>
      <c r="M40" s="52"/>
      <c r="N40" s="155"/>
    </row>
    <row r="41" spans="1:14">
      <c r="A41" s="155"/>
      <c r="B41" s="728" t="s">
        <v>59</v>
      </c>
      <c r="C41" s="729"/>
      <c r="D41" s="384"/>
      <c r="E41" s="362">
        <f>E30-M30</f>
        <v>434</v>
      </c>
      <c r="F41" s="307">
        <v>402</v>
      </c>
      <c r="G41" s="385">
        <v>0.53</v>
      </c>
      <c r="H41" s="386">
        <v>0.52</v>
      </c>
      <c r="I41" s="57"/>
      <c r="J41" s="210"/>
      <c r="K41" s="56"/>
      <c r="L41" s="52"/>
      <c r="M41" s="52"/>
      <c r="N41" s="52"/>
    </row>
    <row r="42" spans="1:14" ht="13.5">
      <c r="A42" s="155"/>
      <c r="B42" s="47"/>
      <c r="C42" s="48" t="s">
        <v>223</v>
      </c>
      <c r="D42" s="387">
        <v>1</v>
      </c>
      <c r="E42" s="388">
        <f>E31-M31</f>
        <v>57</v>
      </c>
      <c r="F42" s="389">
        <v>57</v>
      </c>
      <c r="G42" s="390">
        <v>7.0000000000000007E-2</v>
      </c>
      <c r="H42" s="391">
        <v>7.0000000000000007E-2</v>
      </c>
      <c r="I42" s="58"/>
      <c r="J42" s="58"/>
      <c r="K42" s="58"/>
      <c r="L42" s="58"/>
      <c r="M42" s="58"/>
      <c r="N42" s="58"/>
    </row>
    <row r="43" spans="1:14" ht="13.5">
      <c r="A43" s="155"/>
      <c r="B43" s="47"/>
      <c r="C43" s="48" t="s">
        <v>121</v>
      </c>
      <c r="D43" s="387">
        <v>2</v>
      </c>
      <c r="E43" s="388">
        <f>E32-M32</f>
        <v>77</v>
      </c>
      <c r="F43" s="389">
        <v>77</v>
      </c>
      <c r="G43" s="390">
        <v>0.1</v>
      </c>
      <c r="H43" s="391">
        <v>0.1</v>
      </c>
      <c r="I43" s="58"/>
      <c r="J43" s="58"/>
      <c r="K43" s="58"/>
      <c r="L43" s="58"/>
      <c r="M43" s="58"/>
      <c r="N43" s="58"/>
    </row>
    <row r="44" spans="1:14" ht="13.5">
      <c r="A44" s="155"/>
      <c r="B44" s="47"/>
      <c r="C44" s="48" t="s">
        <v>168</v>
      </c>
      <c r="D44" s="387">
        <v>5</v>
      </c>
      <c r="E44" s="388">
        <v>0</v>
      </c>
      <c r="F44" s="389">
        <v>-37</v>
      </c>
      <c r="G44" s="390">
        <v>-0.05</v>
      </c>
      <c r="H44" s="391">
        <v>-0.05</v>
      </c>
      <c r="I44" s="58"/>
      <c r="J44" s="58"/>
      <c r="K44" s="58"/>
      <c r="L44" s="58"/>
      <c r="M44" s="58"/>
      <c r="N44" s="58"/>
    </row>
    <row r="45" spans="1:14" ht="13.5">
      <c r="A45" s="155"/>
      <c r="B45" s="47"/>
      <c r="C45" s="48" t="s">
        <v>257</v>
      </c>
      <c r="D45" s="387">
        <v>6</v>
      </c>
      <c r="E45" s="388">
        <v>0</v>
      </c>
      <c r="F45" s="389">
        <v>-25</v>
      </c>
      <c r="G45" s="390">
        <v>-0.03</v>
      </c>
      <c r="H45" s="391">
        <v>-0.03</v>
      </c>
      <c r="I45" s="58"/>
      <c r="J45" s="58"/>
      <c r="K45" s="58"/>
      <c r="L45" s="58"/>
      <c r="M45" s="58"/>
      <c r="N45" s="58"/>
    </row>
    <row r="46" spans="1:14" ht="14.25" thickBot="1">
      <c r="A46" s="155"/>
      <c r="B46" s="725" t="s">
        <v>128</v>
      </c>
      <c r="C46" s="726"/>
      <c r="D46" s="392"/>
      <c r="E46" s="393">
        <f>SUM(E41:E45)</f>
        <v>568</v>
      </c>
      <c r="F46" s="393">
        <f>SUM(F41:F45)</f>
        <v>474</v>
      </c>
      <c r="G46" s="394">
        <v>0.62</v>
      </c>
      <c r="H46" s="395">
        <v>0.62</v>
      </c>
      <c r="I46" s="57"/>
      <c r="J46" s="52"/>
      <c r="K46" s="52"/>
      <c r="L46" s="52"/>
      <c r="M46" s="52"/>
      <c r="N46" s="52"/>
    </row>
    <row r="47" spans="1:14" ht="14.25" thickTop="1">
      <c r="A47" s="155"/>
      <c r="B47" s="145"/>
      <c r="C47" s="146"/>
      <c r="D47" s="392"/>
      <c r="E47" s="362"/>
      <c r="F47" s="307"/>
      <c r="G47" s="396"/>
      <c r="H47" s="386"/>
      <c r="I47" s="57"/>
      <c r="J47" s="52"/>
      <c r="K47" s="52"/>
      <c r="L47" s="52"/>
      <c r="M47" s="52"/>
      <c r="N47" s="52"/>
    </row>
    <row r="48" spans="1:14" ht="13.5">
      <c r="A48" s="155"/>
      <c r="B48" s="145"/>
      <c r="C48" s="156" t="s">
        <v>148</v>
      </c>
      <c r="D48" s="387">
        <v>3</v>
      </c>
      <c r="E48" s="362">
        <f>E35-M35</f>
        <v>-182</v>
      </c>
      <c r="F48" s="362">
        <v>-159</v>
      </c>
      <c r="G48" s="397">
        <v>-0.21</v>
      </c>
      <c r="H48" s="398">
        <v>-0.21</v>
      </c>
      <c r="I48" s="57"/>
      <c r="J48" s="52"/>
      <c r="K48" s="52"/>
      <c r="L48" s="52"/>
      <c r="M48" s="52"/>
      <c r="N48" s="52"/>
    </row>
    <row r="49" spans="1:14" ht="13.5">
      <c r="A49" s="155"/>
      <c r="B49" s="145"/>
      <c r="C49" s="156"/>
      <c r="D49" s="149"/>
      <c r="E49" s="147"/>
      <c r="F49" s="147"/>
      <c r="G49" s="154"/>
      <c r="H49" s="181"/>
      <c r="I49" s="57"/>
      <c r="J49" s="52"/>
      <c r="K49" s="52"/>
      <c r="L49" s="52"/>
      <c r="M49" s="52"/>
      <c r="N49" s="52"/>
    </row>
    <row r="50" spans="1:14" ht="13.5">
      <c r="A50" s="155"/>
      <c r="B50" s="272" t="s">
        <v>147</v>
      </c>
      <c r="C50" s="276"/>
      <c r="D50" s="274"/>
      <c r="E50" s="252"/>
      <c r="F50" s="252"/>
      <c r="G50" s="277"/>
      <c r="H50" s="278"/>
      <c r="I50" s="289"/>
      <c r="J50" s="52"/>
      <c r="K50" s="52"/>
      <c r="L50" s="52"/>
      <c r="M50" s="52"/>
      <c r="N50" s="52"/>
    </row>
    <row r="51" spans="1:14" ht="6" customHeight="1" thickBot="1">
      <c r="A51" s="155"/>
      <c r="B51" s="49"/>
      <c r="C51" s="50"/>
      <c r="D51" s="51"/>
      <c r="E51" s="50"/>
      <c r="F51" s="50"/>
      <c r="G51" s="170"/>
      <c r="H51" s="215"/>
      <c r="I51" s="52"/>
      <c r="J51" s="52"/>
      <c r="K51" s="52"/>
      <c r="L51" s="52"/>
      <c r="M51" s="52"/>
      <c r="N51" s="52"/>
    </row>
    <row r="52" spans="1:14" ht="6" customHeight="1" thickBot="1">
      <c r="A52" s="155"/>
      <c r="B52" s="52"/>
      <c r="C52" s="52"/>
      <c r="D52" s="53"/>
      <c r="E52" s="52"/>
      <c r="F52" s="52"/>
      <c r="G52" s="176"/>
      <c r="H52" s="176"/>
      <c r="I52" s="52"/>
      <c r="J52" s="52"/>
      <c r="K52" s="52"/>
      <c r="L52" s="52"/>
      <c r="M52" s="52"/>
      <c r="N52" s="52"/>
    </row>
    <row r="53" spans="1:14" ht="48">
      <c r="A53" s="155"/>
      <c r="B53" s="216" t="s">
        <v>295</v>
      </c>
      <c r="C53" s="59"/>
      <c r="D53" s="208"/>
      <c r="E53" s="205" t="s">
        <v>54</v>
      </c>
      <c r="F53" s="206" t="s">
        <v>149</v>
      </c>
      <c r="G53" s="206" t="s">
        <v>166</v>
      </c>
      <c r="H53" s="206" t="s">
        <v>165</v>
      </c>
      <c r="I53" s="206" t="s">
        <v>167</v>
      </c>
      <c r="J53" s="205" t="s">
        <v>55</v>
      </c>
      <c r="K53" s="205" t="s">
        <v>56</v>
      </c>
      <c r="L53" s="205" t="s">
        <v>57</v>
      </c>
      <c r="M53" s="207" t="s">
        <v>58</v>
      </c>
      <c r="N53" s="155"/>
    </row>
    <row r="54" spans="1:14">
      <c r="A54" s="155"/>
      <c r="B54" s="728" t="s">
        <v>59</v>
      </c>
      <c r="C54" s="729"/>
      <c r="D54" s="384"/>
      <c r="E54" s="362">
        <v>1512</v>
      </c>
      <c r="F54" s="307">
        <v>127</v>
      </c>
      <c r="G54" s="307">
        <v>20</v>
      </c>
      <c r="H54" s="307">
        <v>257</v>
      </c>
      <c r="I54" s="362">
        <v>109</v>
      </c>
      <c r="J54" s="362">
        <v>263</v>
      </c>
      <c r="K54" s="362">
        <v>263</v>
      </c>
      <c r="L54" s="362">
        <v>208</v>
      </c>
      <c r="M54" s="399">
        <f>SUM(F54:L54)</f>
        <v>1247</v>
      </c>
      <c r="N54" s="155"/>
    </row>
    <row r="55" spans="1:14" ht="13.5">
      <c r="A55" s="155"/>
      <c r="B55" s="47"/>
      <c r="C55" s="48" t="s">
        <v>223</v>
      </c>
      <c r="D55" s="387">
        <v>1</v>
      </c>
      <c r="E55" s="400">
        <v>0</v>
      </c>
      <c r="F55" s="401">
        <v>0</v>
      </c>
      <c r="G55" s="401">
        <v>-1</v>
      </c>
      <c r="H55" s="401">
        <v>0</v>
      </c>
      <c r="I55" s="402">
        <v>-3</v>
      </c>
      <c r="J55" s="403">
        <v>-17</v>
      </c>
      <c r="K55" s="403">
        <v>-3</v>
      </c>
      <c r="L55" s="403">
        <v>-31</v>
      </c>
      <c r="M55" s="404">
        <f>SUM(F55:L55)</f>
        <v>-55</v>
      </c>
      <c r="N55" s="155"/>
    </row>
    <row r="56" spans="1:14" ht="13.5">
      <c r="A56" s="155"/>
      <c r="B56" s="47"/>
      <c r="C56" s="48" t="s">
        <v>121</v>
      </c>
      <c r="D56" s="387">
        <v>2</v>
      </c>
      <c r="E56" s="400">
        <v>0</v>
      </c>
      <c r="F56" s="401">
        <v>0</v>
      </c>
      <c r="G56" s="401">
        <v>0</v>
      </c>
      <c r="H56" s="401">
        <v>0</v>
      </c>
      <c r="I56" s="401">
        <v>-81</v>
      </c>
      <c r="J56" s="401">
        <v>0</v>
      </c>
      <c r="K56" s="403">
        <v>0</v>
      </c>
      <c r="L56" s="403">
        <v>-2</v>
      </c>
      <c r="M56" s="404">
        <f>SUM(F56:L56)</f>
        <v>-83</v>
      </c>
      <c r="N56" s="155"/>
    </row>
    <row r="57" spans="1:14" ht="12.75" thickBot="1">
      <c r="A57" s="155"/>
      <c r="B57" s="725" t="s">
        <v>128</v>
      </c>
      <c r="C57" s="726"/>
      <c r="D57" s="405"/>
      <c r="E57" s="393">
        <f t="shared" ref="E57:L57" si="2">SUM(E54:E56)</f>
        <v>1512</v>
      </c>
      <c r="F57" s="393">
        <f t="shared" si="2"/>
        <v>127</v>
      </c>
      <c r="G57" s="393">
        <f t="shared" si="2"/>
        <v>19</v>
      </c>
      <c r="H57" s="393">
        <f t="shared" si="2"/>
        <v>257</v>
      </c>
      <c r="I57" s="393">
        <f t="shared" si="2"/>
        <v>25</v>
      </c>
      <c r="J57" s="393">
        <f t="shared" si="2"/>
        <v>246</v>
      </c>
      <c r="K57" s="393">
        <f t="shared" si="2"/>
        <v>260</v>
      </c>
      <c r="L57" s="393">
        <f t="shared" si="2"/>
        <v>175</v>
      </c>
      <c r="M57" s="406">
        <f>SUM(M54:M56)</f>
        <v>1109</v>
      </c>
      <c r="N57" s="155"/>
    </row>
    <row r="58" spans="1:14" ht="12.75" thickTop="1">
      <c r="A58" s="155"/>
      <c r="B58" s="145"/>
      <c r="C58" s="146"/>
      <c r="D58" s="407"/>
      <c r="E58" s="362"/>
      <c r="F58" s="362"/>
      <c r="G58" s="362"/>
      <c r="H58" s="362"/>
      <c r="I58" s="362"/>
      <c r="J58" s="362"/>
      <c r="K58" s="362"/>
      <c r="L58" s="362"/>
      <c r="M58" s="399"/>
      <c r="N58" s="155"/>
    </row>
    <row r="59" spans="1:14" ht="13.5">
      <c r="A59" s="155"/>
      <c r="B59" s="145"/>
      <c r="C59" s="156" t="s">
        <v>148</v>
      </c>
      <c r="D59" s="387">
        <v>3</v>
      </c>
      <c r="E59" s="362">
        <v>146</v>
      </c>
      <c r="F59" s="362">
        <v>-3</v>
      </c>
      <c r="G59" s="362">
        <v>63</v>
      </c>
      <c r="H59" s="362">
        <v>5</v>
      </c>
      <c r="I59" s="362">
        <v>-8</v>
      </c>
      <c r="J59" s="362">
        <v>0</v>
      </c>
      <c r="K59" s="362">
        <v>0</v>
      </c>
      <c r="L59" s="362">
        <v>0</v>
      </c>
      <c r="M59" s="399">
        <f>SUM(F59:L59)</f>
        <v>57</v>
      </c>
      <c r="N59" s="155"/>
    </row>
    <row r="60" spans="1:14" ht="13.5">
      <c r="A60" s="155"/>
      <c r="B60" s="145"/>
      <c r="C60" s="156"/>
      <c r="D60" s="387"/>
      <c r="E60" s="362"/>
      <c r="F60" s="362"/>
      <c r="G60" s="362"/>
      <c r="H60" s="362"/>
      <c r="I60" s="362"/>
      <c r="J60" s="362"/>
      <c r="K60" s="362"/>
      <c r="L60" s="362"/>
      <c r="M60" s="399"/>
      <c r="N60" s="155"/>
    </row>
    <row r="61" spans="1:14" ht="13.5">
      <c r="A61" s="155"/>
      <c r="B61" s="272" t="s">
        <v>147</v>
      </c>
      <c r="C61" s="273"/>
      <c r="D61" s="408"/>
      <c r="E61" s="252"/>
      <c r="F61" s="252"/>
      <c r="G61" s="252"/>
      <c r="H61" s="252"/>
      <c r="I61" s="252"/>
      <c r="J61" s="252"/>
      <c r="K61" s="252"/>
      <c r="L61" s="252"/>
      <c r="M61" s="275"/>
      <c r="N61" s="290"/>
    </row>
    <row r="62" spans="1:14" ht="6" customHeight="1" thickBot="1">
      <c r="A62" s="155"/>
      <c r="B62" s="182"/>
      <c r="C62" s="50"/>
      <c r="D62" s="409"/>
      <c r="E62" s="410"/>
      <c r="F62" s="410"/>
      <c r="G62" s="410"/>
      <c r="H62" s="410"/>
      <c r="I62" s="410"/>
      <c r="J62" s="410"/>
      <c r="K62" s="410"/>
      <c r="L62" s="410"/>
      <c r="M62" s="411"/>
      <c r="N62" s="155"/>
    </row>
    <row r="63" spans="1:14" ht="12.75" customHeight="1" thickBot="1">
      <c r="A63" s="155"/>
      <c r="B63" s="52"/>
      <c r="C63" s="52"/>
      <c r="D63" s="53"/>
      <c r="E63" s="52"/>
      <c r="F63" s="131"/>
      <c r="G63" s="131"/>
      <c r="H63" s="131"/>
      <c r="I63" s="52"/>
      <c r="J63" s="52"/>
      <c r="K63" s="52"/>
      <c r="L63" s="52"/>
      <c r="M63" s="52"/>
      <c r="N63" s="155"/>
    </row>
    <row r="64" spans="1:14" ht="24">
      <c r="A64" s="155"/>
      <c r="B64" s="216" t="str">
        <f>B53</f>
        <v>Three Months Ended September 30, 2018</v>
      </c>
      <c r="C64" s="59"/>
      <c r="D64" s="217"/>
      <c r="E64" s="212" t="s">
        <v>60</v>
      </c>
      <c r="F64" s="206" t="s">
        <v>280</v>
      </c>
      <c r="G64" s="206" t="s">
        <v>61</v>
      </c>
      <c r="H64" s="237" t="s">
        <v>62</v>
      </c>
      <c r="I64" s="54"/>
      <c r="J64" s="55"/>
      <c r="K64" s="56"/>
      <c r="L64" s="52"/>
      <c r="M64" s="52"/>
      <c r="N64" s="155"/>
    </row>
    <row r="65" spans="1:14">
      <c r="A65" s="155"/>
      <c r="B65" s="728" t="s">
        <v>59</v>
      </c>
      <c r="C65" s="729"/>
      <c r="D65" s="384"/>
      <c r="E65" s="362">
        <f>E54-M54</f>
        <v>265</v>
      </c>
      <c r="F65" s="307">
        <v>260</v>
      </c>
      <c r="G65" s="385">
        <v>0.34</v>
      </c>
      <c r="H65" s="386">
        <v>0.34</v>
      </c>
      <c r="I65" s="57"/>
      <c r="J65" s="210"/>
      <c r="K65" s="56"/>
      <c r="L65" s="52"/>
      <c r="M65" s="52"/>
      <c r="N65" s="52"/>
    </row>
    <row r="66" spans="1:14" ht="13.5">
      <c r="A66" s="155"/>
      <c r="B66" s="47"/>
      <c r="C66" s="48" t="s">
        <v>223</v>
      </c>
      <c r="D66" s="387">
        <v>1</v>
      </c>
      <c r="E66" s="388">
        <f>E55-M55</f>
        <v>55</v>
      </c>
      <c r="F66" s="389">
        <v>55</v>
      </c>
      <c r="G66" s="390">
        <v>7.0000000000000007E-2</v>
      </c>
      <c r="H66" s="391">
        <v>7.0000000000000007E-2</v>
      </c>
      <c r="I66" s="58"/>
      <c r="J66" s="58"/>
      <c r="K66" s="58"/>
      <c r="L66" s="58"/>
      <c r="M66" s="58"/>
      <c r="N66" s="58"/>
    </row>
    <row r="67" spans="1:14" ht="13.5">
      <c r="A67" s="155"/>
      <c r="B67" s="47"/>
      <c r="C67" s="48" t="s">
        <v>121</v>
      </c>
      <c r="D67" s="387">
        <v>2</v>
      </c>
      <c r="E67" s="388">
        <f>E56-M56</f>
        <v>83</v>
      </c>
      <c r="F67" s="389">
        <v>83</v>
      </c>
      <c r="G67" s="390">
        <v>0.11</v>
      </c>
      <c r="H67" s="391">
        <v>0.11</v>
      </c>
      <c r="I67" s="58"/>
      <c r="J67" s="58"/>
      <c r="K67" s="58"/>
      <c r="L67" s="58"/>
      <c r="M67" s="58"/>
      <c r="N67" s="58"/>
    </row>
    <row r="68" spans="1:14" ht="13.5">
      <c r="A68" s="155"/>
      <c r="B68" s="291"/>
      <c r="C68" s="48" t="s">
        <v>190</v>
      </c>
      <c r="D68" s="387">
        <v>4</v>
      </c>
      <c r="E68" s="388">
        <v>0</v>
      </c>
      <c r="F68" s="389">
        <v>40</v>
      </c>
      <c r="G68" s="390">
        <v>0.05</v>
      </c>
      <c r="H68" s="391">
        <v>0.05</v>
      </c>
      <c r="I68" s="58"/>
      <c r="J68" s="58"/>
      <c r="K68" s="58"/>
      <c r="L68" s="58"/>
      <c r="M68" s="58"/>
      <c r="N68" s="58"/>
    </row>
    <row r="69" spans="1:14" ht="13.5">
      <c r="A69" s="155"/>
      <c r="B69" s="47"/>
      <c r="C69" s="48" t="s">
        <v>168</v>
      </c>
      <c r="D69" s="387">
        <v>5</v>
      </c>
      <c r="E69" s="388">
        <v>0</v>
      </c>
      <c r="F69" s="389">
        <v>-41</v>
      </c>
      <c r="G69" s="390">
        <v>-0.05</v>
      </c>
      <c r="H69" s="391">
        <v>-0.05</v>
      </c>
      <c r="I69" s="58"/>
      <c r="J69" s="58"/>
      <c r="K69" s="58"/>
      <c r="L69" s="58"/>
      <c r="M69" s="58"/>
      <c r="N69" s="58"/>
    </row>
    <row r="70" spans="1:14" ht="13.5">
      <c r="A70" s="155"/>
      <c r="B70" s="47"/>
      <c r="C70" s="48" t="s">
        <v>257</v>
      </c>
      <c r="D70" s="387">
        <v>6</v>
      </c>
      <c r="E70" s="388">
        <v>0</v>
      </c>
      <c r="F70" s="389">
        <v>-72</v>
      </c>
      <c r="G70" s="390">
        <v>-0.09</v>
      </c>
      <c r="H70" s="391">
        <v>-0.09</v>
      </c>
      <c r="I70" s="58"/>
      <c r="J70" s="58"/>
      <c r="K70" s="58"/>
      <c r="L70" s="58"/>
      <c r="M70" s="58"/>
      <c r="N70" s="58"/>
    </row>
    <row r="71" spans="1:14" ht="14.25" thickBot="1">
      <c r="A71" s="155"/>
      <c r="B71" s="725" t="s">
        <v>128</v>
      </c>
      <c r="C71" s="726"/>
      <c r="D71" s="392"/>
      <c r="E71" s="393">
        <f>SUM(E65:E70)</f>
        <v>403</v>
      </c>
      <c r="F71" s="393">
        <f>SUM(F65:F70)</f>
        <v>325</v>
      </c>
      <c r="G71" s="394">
        <v>0.43</v>
      </c>
      <c r="H71" s="395">
        <v>0.42</v>
      </c>
      <c r="I71" s="57"/>
      <c r="J71" s="52"/>
      <c r="K71" s="52"/>
      <c r="L71" s="52"/>
      <c r="M71" s="52"/>
      <c r="N71" s="52"/>
    </row>
    <row r="72" spans="1:14" ht="14.25" thickTop="1">
      <c r="A72" s="155"/>
      <c r="B72" s="145"/>
      <c r="C72" s="146"/>
      <c r="D72" s="392"/>
      <c r="E72" s="362"/>
      <c r="F72" s="307"/>
      <c r="G72" s="396"/>
      <c r="H72" s="386"/>
      <c r="I72" s="57"/>
      <c r="J72" s="52"/>
      <c r="K72" s="52"/>
      <c r="L72" s="52"/>
      <c r="M72" s="52"/>
      <c r="N72" s="52"/>
    </row>
    <row r="73" spans="1:14" ht="13.5">
      <c r="A73" s="155"/>
      <c r="B73" s="145"/>
      <c r="C73" s="156" t="s">
        <v>148</v>
      </c>
      <c r="D73" s="387">
        <v>3</v>
      </c>
      <c r="E73" s="362">
        <f>E59-M59</f>
        <v>89</v>
      </c>
      <c r="F73" s="362">
        <v>74</v>
      </c>
      <c r="G73" s="397">
        <v>0.09</v>
      </c>
      <c r="H73" s="398">
        <v>0.1</v>
      </c>
      <c r="I73" s="57"/>
      <c r="J73" s="52"/>
      <c r="K73" s="52"/>
      <c r="L73" s="52"/>
      <c r="M73" s="52"/>
      <c r="N73" s="52"/>
    </row>
    <row r="74" spans="1:14" ht="13.5">
      <c r="A74" s="155"/>
      <c r="B74" s="145"/>
      <c r="C74" s="156"/>
      <c r="D74" s="149"/>
      <c r="E74" s="147"/>
      <c r="F74" s="147"/>
      <c r="G74" s="154"/>
      <c r="H74" s="181"/>
      <c r="I74" s="57"/>
      <c r="J74" s="52"/>
      <c r="K74" s="52"/>
      <c r="L74" s="52"/>
      <c r="M74" s="52"/>
      <c r="N74" s="52"/>
    </row>
    <row r="75" spans="1:14" ht="13.5">
      <c r="A75" s="155"/>
      <c r="B75" s="272" t="s">
        <v>147</v>
      </c>
      <c r="C75" s="276"/>
      <c r="D75" s="274"/>
      <c r="E75" s="252"/>
      <c r="F75" s="252"/>
      <c r="G75" s="277"/>
      <c r="H75" s="278"/>
      <c r="I75" s="289"/>
      <c r="J75" s="52"/>
      <c r="K75" s="52"/>
      <c r="L75" s="52"/>
      <c r="M75" s="52"/>
      <c r="N75" s="52"/>
    </row>
    <row r="76" spans="1:14" ht="6" customHeight="1" thickBot="1">
      <c r="A76" s="155"/>
      <c r="B76" s="49"/>
      <c r="C76" s="50"/>
      <c r="D76" s="51"/>
      <c r="E76" s="50"/>
      <c r="F76" s="50"/>
      <c r="G76" s="170"/>
      <c r="H76" s="215"/>
      <c r="I76" s="52"/>
      <c r="J76" s="52"/>
      <c r="K76" s="52"/>
      <c r="L76" s="52"/>
      <c r="M76" s="52"/>
      <c r="N76" s="52"/>
    </row>
    <row r="77" spans="1:14" ht="6" customHeight="1" thickBot="1">
      <c r="A77" s="155"/>
      <c r="B77" s="52"/>
      <c r="C77" s="52"/>
      <c r="D77" s="53"/>
      <c r="E77" s="52"/>
      <c r="F77" s="52"/>
      <c r="G77" s="176"/>
      <c r="H77" s="176"/>
      <c r="I77" s="52"/>
      <c r="J77" s="52"/>
      <c r="K77" s="52"/>
      <c r="L77" s="52"/>
      <c r="M77" s="52"/>
      <c r="N77" s="52"/>
    </row>
    <row r="78" spans="1:14" ht="48">
      <c r="A78" s="155"/>
      <c r="B78" s="216" t="s">
        <v>301</v>
      </c>
      <c r="C78" s="59"/>
      <c r="D78" s="208"/>
      <c r="E78" s="205" t="s">
        <v>54</v>
      </c>
      <c r="F78" s="206" t="s">
        <v>149</v>
      </c>
      <c r="G78" s="206" t="s">
        <v>166</v>
      </c>
      <c r="H78" s="206" t="s">
        <v>165</v>
      </c>
      <c r="I78" s="206" t="s">
        <v>167</v>
      </c>
      <c r="J78" s="205" t="s">
        <v>55</v>
      </c>
      <c r="K78" s="205" t="s">
        <v>56</v>
      </c>
      <c r="L78" s="205" t="s">
        <v>57</v>
      </c>
      <c r="M78" s="207" t="s">
        <v>58</v>
      </c>
      <c r="N78" s="155"/>
    </row>
    <row r="79" spans="1:14">
      <c r="A79" s="155"/>
      <c r="B79" s="728" t="s">
        <v>59</v>
      </c>
      <c r="C79" s="729"/>
      <c r="D79" s="384"/>
      <c r="E79" s="362">
        <v>2381</v>
      </c>
      <c r="F79" s="307">
        <v>303</v>
      </c>
      <c r="G79" s="307">
        <v>157</v>
      </c>
      <c r="H79" s="307">
        <v>251</v>
      </c>
      <c r="I79" s="362">
        <v>121</v>
      </c>
      <c r="J79" s="362">
        <v>325</v>
      </c>
      <c r="K79" s="362">
        <v>321</v>
      </c>
      <c r="L79" s="362">
        <v>209</v>
      </c>
      <c r="M79" s="399">
        <f>SUM(F79:L79)</f>
        <v>1687</v>
      </c>
      <c r="N79" s="155"/>
    </row>
    <row r="80" spans="1:14" ht="13.5">
      <c r="A80" s="155"/>
      <c r="B80" s="47"/>
      <c r="C80" s="48" t="s">
        <v>223</v>
      </c>
      <c r="D80" s="387">
        <v>1</v>
      </c>
      <c r="E80" s="400">
        <v>0</v>
      </c>
      <c r="F80" s="401">
        <v>0</v>
      </c>
      <c r="G80" s="401">
        <v>-7</v>
      </c>
      <c r="H80" s="401">
        <v>0</v>
      </c>
      <c r="I80" s="402">
        <v>-1</v>
      </c>
      <c r="J80" s="403">
        <v>-12</v>
      </c>
      <c r="K80" s="403">
        <v>-2</v>
      </c>
      <c r="L80" s="403">
        <v>-21</v>
      </c>
      <c r="M80" s="404">
        <f>SUM(F80:L80)</f>
        <v>-43</v>
      </c>
      <c r="N80" s="155"/>
    </row>
    <row r="81" spans="1:14" ht="13.5">
      <c r="A81" s="155"/>
      <c r="B81" s="47"/>
      <c r="C81" s="48" t="s">
        <v>121</v>
      </c>
      <c r="D81" s="387">
        <v>2</v>
      </c>
      <c r="E81" s="400">
        <v>0</v>
      </c>
      <c r="F81" s="401">
        <v>0</v>
      </c>
      <c r="G81" s="401">
        <v>0</v>
      </c>
      <c r="H81" s="401">
        <v>0</v>
      </c>
      <c r="I81" s="401">
        <v>-88</v>
      </c>
      <c r="J81" s="401">
        <v>0</v>
      </c>
      <c r="K81" s="403">
        <v>0</v>
      </c>
      <c r="L81" s="403">
        <v>-3</v>
      </c>
      <c r="M81" s="404">
        <f>SUM(F81:L81)</f>
        <v>-91</v>
      </c>
      <c r="N81" s="155"/>
    </row>
    <row r="82" spans="1:14" ht="13.5">
      <c r="A82" s="155"/>
      <c r="B82" s="47"/>
      <c r="C82" s="48" t="s">
        <v>206</v>
      </c>
      <c r="D82" s="387">
        <v>7</v>
      </c>
      <c r="E82" s="400">
        <v>0</v>
      </c>
      <c r="F82" s="401">
        <v>0</v>
      </c>
      <c r="G82" s="401">
        <v>0</v>
      </c>
      <c r="H82" s="401">
        <v>0</v>
      </c>
      <c r="I82" s="401">
        <v>0</v>
      </c>
      <c r="J82" s="401">
        <v>0</v>
      </c>
      <c r="K82" s="403">
        <v>0</v>
      </c>
      <c r="L82" s="403">
        <v>-10</v>
      </c>
      <c r="M82" s="404">
        <f>SUM(F82:L82)</f>
        <v>-10</v>
      </c>
      <c r="N82" s="155"/>
    </row>
    <row r="83" spans="1:14" ht="12.75" thickBot="1">
      <c r="A83" s="155"/>
      <c r="B83" s="725" t="s">
        <v>128</v>
      </c>
      <c r="C83" s="726"/>
      <c r="D83" s="405"/>
      <c r="E83" s="393">
        <f>SUM(E79:E82)</f>
        <v>2381</v>
      </c>
      <c r="F83" s="393">
        <f t="shared" ref="F83:M83" si="3">SUM(F79:F82)</f>
        <v>303</v>
      </c>
      <c r="G83" s="393">
        <f t="shared" si="3"/>
        <v>150</v>
      </c>
      <c r="H83" s="393">
        <f t="shared" si="3"/>
        <v>251</v>
      </c>
      <c r="I83" s="393">
        <f t="shared" si="3"/>
        <v>32</v>
      </c>
      <c r="J83" s="393">
        <f t="shared" si="3"/>
        <v>313</v>
      </c>
      <c r="K83" s="393">
        <f t="shared" si="3"/>
        <v>319</v>
      </c>
      <c r="L83" s="393">
        <f t="shared" si="3"/>
        <v>175</v>
      </c>
      <c r="M83" s="406">
        <f t="shared" si="3"/>
        <v>1543</v>
      </c>
      <c r="N83" s="155"/>
    </row>
    <row r="84" spans="1:14" ht="12.75" thickTop="1">
      <c r="A84" s="155"/>
      <c r="B84" s="145"/>
      <c r="C84" s="146"/>
      <c r="D84" s="407"/>
      <c r="E84" s="362"/>
      <c r="F84" s="362"/>
      <c r="G84" s="362"/>
      <c r="H84" s="362"/>
      <c r="I84" s="362"/>
      <c r="J84" s="362"/>
      <c r="K84" s="362"/>
      <c r="L84" s="362"/>
      <c r="M84" s="399"/>
      <c r="N84" s="155"/>
    </row>
    <row r="85" spans="1:14" ht="13.5">
      <c r="A85" s="155"/>
      <c r="B85" s="145"/>
      <c r="C85" s="156" t="s">
        <v>148</v>
      </c>
      <c r="D85" s="387">
        <v>3</v>
      </c>
      <c r="E85" s="362">
        <v>454</v>
      </c>
      <c r="F85" s="362">
        <v>74</v>
      </c>
      <c r="G85" s="362">
        <v>26</v>
      </c>
      <c r="H85" s="362">
        <v>-1</v>
      </c>
      <c r="I85" s="362">
        <v>-13</v>
      </c>
      <c r="J85" s="362">
        <v>0</v>
      </c>
      <c r="K85" s="362">
        <v>0</v>
      </c>
      <c r="L85" s="362">
        <v>0</v>
      </c>
      <c r="M85" s="399">
        <f>SUM(F85:L85)</f>
        <v>86</v>
      </c>
      <c r="N85" s="155"/>
    </row>
    <row r="86" spans="1:14" ht="13.5">
      <c r="A86" s="155"/>
      <c r="B86" s="145"/>
      <c r="C86" s="156"/>
      <c r="D86" s="387"/>
      <c r="E86" s="362"/>
      <c r="F86" s="362"/>
      <c r="G86" s="362"/>
      <c r="H86" s="362"/>
      <c r="I86" s="362"/>
      <c r="J86" s="362"/>
      <c r="K86" s="362"/>
      <c r="L86" s="362"/>
      <c r="M86" s="399"/>
      <c r="N86" s="155"/>
    </row>
    <row r="87" spans="1:14" ht="13.5">
      <c r="A87" s="155"/>
      <c r="B87" s="272" t="s">
        <v>147</v>
      </c>
      <c r="C87" s="273"/>
      <c r="D87" s="408"/>
      <c r="E87" s="252"/>
      <c r="F87" s="252"/>
      <c r="G87" s="252"/>
      <c r="H87" s="252"/>
      <c r="I87" s="252"/>
      <c r="J87" s="252"/>
      <c r="K87" s="252"/>
      <c r="L87" s="252"/>
      <c r="M87" s="275"/>
      <c r="N87" s="290"/>
    </row>
    <row r="88" spans="1:14" ht="6" customHeight="1" thickBot="1">
      <c r="A88" s="155"/>
      <c r="B88" s="182"/>
      <c r="C88" s="50"/>
      <c r="D88" s="409"/>
      <c r="E88" s="410"/>
      <c r="F88" s="410"/>
      <c r="G88" s="410"/>
      <c r="H88" s="410"/>
      <c r="I88" s="410"/>
      <c r="J88" s="410"/>
      <c r="K88" s="410"/>
      <c r="L88" s="410"/>
      <c r="M88" s="411"/>
      <c r="N88" s="155"/>
    </row>
    <row r="89" spans="1:14" ht="12.75" customHeight="1" thickBot="1">
      <c r="A89" s="155"/>
      <c r="B89" s="52"/>
      <c r="C89" s="52"/>
      <c r="D89" s="53"/>
      <c r="E89" s="52"/>
      <c r="F89" s="131"/>
      <c r="G89" s="131"/>
      <c r="H89" s="131"/>
      <c r="I89" s="52"/>
      <c r="J89" s="52"/>
      <c r="K89" s="52"/>
      <c r="L89" s="52"/>
      <c r="M89" s="52"/>
      <c r="N89" s="155"/>
    </row>
    <row r="90" spans="1:14" ht="24">
      <c r="A90" s="155"/>
      <c r="B90" s="216" t="str">
        <f>B78</f>
        <v>Three Months Ended December 31, 2018</v>
      </c>
      <c r="C90" s="59"/>
      <c r="D90" s="217"/>
      <c r="E90" s="212" t="s">
        <v>60</v>
      </c>
      <c r="F90" s="206" t="s">
        <v>280</v>
      </c>
      <c r="G90" s="206" t="s">
        <v>61</v>
      </c>
      <c r="H90" s="237" t="s">
        <v>62</v>
      </c>
      <c r="I90" s="54"/>
      <c r="J90" s="55"/>
      <c r="K90" s="56"/>
      <c r="L90" s="52"/>
      <c r="M90" s="52"/>
      <c r="N90" s="155"/>
    </row>
    <row r="91" spans="1:14">
      <c r="A91" s="155"/>
      <c r="B91" s="728" t="s">
        <v>59</v>
      </c>
      <c r="C91" s="729"/>
      <c r="D91" s="384"/>
      <c r="E91" s="362">
        <v>694</v>
      </c>
      <c r="F91" s="307">
        <f>650+35</f>
        <v>685</v>
      </c>
      <c r="G91" s="385">
        <v>0.9</v>
      </c>
      <c r="H91" s="386">
        <v>0.89</v>
      </c>
      <c r="I91" s="57"/>
      <c r="J91" s="210"/>
      <c r="K91" s="56"/>
      <c r="L91" s="52"/>
      <c r="M91" s="52"/>
      <c r="N91" s="52"/>
    </row>
    <row r="92" spans="1:14" ht="13.5">
      <c r="A92" s="155"/>
      <c r="B92" s="47"/>
      <c r="C92" s="48" t="s">
        <v>223</v>
      </c>
      <c r="D92" s="387">
        <v>1</v>
      </c>
      <c r="E92" s="388">
        <v>43</v>
      </c>
      <c r="F92" s="389">
        <v>43</v>
      </c>
      <c r="G92" s="390">
        <v>0.06</v>
      </c>
      <c r="H92" s="391">
        <v>0.06</v>
      </c>
      <c r="I92" s="58"/>
      <c r="J92" s="58"/>
      <c r="K92" s="58"/>
      <c r="L92" s="58"/>
      <c r="M92" s="58"/>
      <c r="N92" s="58"/>
    </row>
    <row r="93" spans="1:14" ht="13.5">
      <c r="A93" s="155"/>
      <c r="B93" s="47"/>
      <c r="C93" s="48" t="s">
        <v>121</v>
      </c>
      <c r="D93" s="387">
        <v>2</v>
      </c>
      <c r="E93" s="388">
        <v>91</v>
      </c>
      <c r="F93" s="389">
        <v>91</v>
      </c>
      <c r="G93" s="390">
        <v>0.12</v>
      </c>
      <c r="H93" s="391">
        <v>0.12</v>
      </c>
      <c r="I93" s="58"/>
      <c r="J93" s="58"/>
      <c r="K93" s="58"/>
      <c r="L93" s="58"/>
      <c r="M93" s="58"/>
      <c r="N93" s="58"/>
    </row>
    <row r="94" spans="1:14" ht="13.5">
      <c r="A94" s="155"/>
      <c r="B94" s="291"/>
      <c r="C94" s="48" t="s">
        <v>206</v>
      </c>
      <c r="D94" s="387">
        <v>7</v>
      </c>
      <c r="E94" s="388">
        <v>10</v>
      </c>
      <c r="F94" s="389">
        <v>10</v>
      </c>
      <c r="G94" s="390">
        <v>0.01</v>
      </c>
      <c r="H94" s="391">
        <v>0.01</v>
      </c>
      <c r="I94" s="58"/>
      <c r="J94" s="58"/>
      <c r="K94" s="58"/>
      <c r="L94" s="58"/>
      <c r="M94" s="58"/>
      <c r="N94" s="58"/>
    </row>
    <row r="95" spans="1:14" ht="13.5">
      <c r="A95" s="155"/>
      <c r="B95" s="47"/>
      <c r="C95" s="48" t="s">
        <v>168</v>
      </c>
      <c r="D95" s="387">
        <v>5</v>
      </c>
      <c r="E95" s="388">
        <v>0</v>
      </c>
      <c r="F95" s="389">
        <f>-19</f>
        <v>-19</v>
      </c>
      <c r="G95" s="390">
        <v>-0.03</v>
      </c>
      <c r="H95" s="391">
        <v>-0.03</v>
      </c>
      <c r="I95" s="58"/>
      <c r="J95" s="58"/>
      <c r="K95" s="58"/>
      <c r="L95" s="58"/>
      <c r="M95" s="58"/>
      <c r="N95" s="58"/>
    </row>
    <row r="96" spans="1:14" ht="13.5">
      <c r="A96" s="155"/>
      <c r="B96" s="47"/>
      <c r="C96" s="48" t="s">
        <v>257</v>
      </c>
      <c r="D96" s="387">
        <v>6</v>
      </c>
      <c r="E96" s="388">
        <v>0</v>
      </c>
      <c r="F96" s="389">
        <f>-79-35</f>
        <v>-114</v>
      </c>
      <c r="G96" s="390">
        <v>-0.15</v>
      </c>
      <c r="H96" s="391">
        <v>-0.15</v>
      </c>
      <c r="I96" s="58"/>
      <c r="J96" s="58"/>
      <c r="K96" s="58"/>
      <c r="L96" s="58"/>
      <c r="M96" s="58"/>
      <c r="N96" s="58"/>
    </row>
    <row r="97" spans="1:14" ht="14.25" thickBot="1">
      <c r="A97" s="155"/>
      <c r="B97" s="725" t="s">
        <v>128</v>
      </c>
      <c r="C97" s="726"/>
      <c r="D97" s="392"/>
      <c r="E97" s="393">
        <f>SUM(E91:E96)</f>
        <v>838</v>
      </c>
      <c r="F97" s="393">
        <f>SUM(F91:F96)</f>
        <v>696</v>
      </c>
      <c r="G97" s="394">
        <v>0.91</v>
      </c>
      <c r="H97" s="395">
        <v>0.9</v>
      </c>
      <c r="I97" s="57"/>
      <c r="J97" s="52"/>
      <c r="K97" s="52"/>
      <c r="L97" s="52"/>
      <c r="M97" s="52"/>
      <c r="N97" s="52"/>
    </row>
    <row r="98" spans="1:14" ht="14.25" thickTop="1">
      <c r="A98" s="155"/>
      <c r="B98" s="145"/>
      <c r="C98" s="146"/>
      <c r="D98" s="392"/>
      <c r="E98" s="362"/>
      <c r="F98" s="307"/>
      <c r="G98" s="396"/>
      <c r="H98" s="386"/>
      <c r="I98" s="57"/>
      <c r="J98" s="52"/>
      <c r="K98" s="52"/>
      <c r="L98" s="52"/>
      <c r="M98" s="52"/>
      <c r="N98" s="52"/>
    </row>
    <row r="99" spans="1:14" ht="13.5">
      <c r="A99" s="155"/>
      <c r="B99" s="145"/>
      <c r="C99" s="156" t="s">
        <v>148</v>
      </c>
      <c r="D99" s="387">
        <v>3</v>
      </c>
      <c r="E99" s="362">
        <f>E85-M85</f>
        <v>368</v>
      </c>
      <c r="F99" s="362">
        <v>298</v>
      </c>
      <c r="G99" s="397">
        <v>0.39</v>
      </c>
      <c r="H99" s="398">
        <v>0.39</v>
      </c>
      <c r="I99" s="57"/>
      <c r="J99" s="52"/>
      <c r="K99" s="52"/>
      <c r="L99" s="52"/>
      <c r="M99" s="52"/>
      <c r="N99" s="52"/>
    </row>
    <row r="100" spans="1:14" ht="13.5">
      <c r="A100" s="155"/>
      <c r="B100" s="145"/>
      <c r="C100" s="156"/>
      <c r="D100" s="149"/>
      <c r="E100" s="147"/>
      <c r="F100" s="147"/>
      <c r="G100" s="154"/>
      <c r="H100" s="181"/>
      <c r="I100" s="57"/>
      <c r="J100" s="52"/>
      <c r="K100" s="52"/>
      <c r="L100" s="52"/>
      <c r="M100" s="52"/>
      <c r="N100" s="52"/>
    </row>
    <row r="101" spans="1:14" ht="13.5">
      <c r="A101" s="155"/>
      <c r="B101" s="272" t="s">
        <v>147</v>
      </c>
      <c r="C101" s="276"/>
      <c r="D101" s="274"/>
      <c r="E101" s="252"/>
      <c r="F101" s="252"/>
      <c r="G101" s="277"/>
      <c r="H101" s="278"/>
      <c r="I101" s="289"/>
      <c r="J101" s="52"/>
      <c r="K101" s="52"/>
      <c r="L101" s="52"/>
      <c r="M101" s="52"/>
      <c r="N101" s="52"/>
    </row>
    <row r="102" spans="1:14" ht="6" customHeight="1" thickBot="1">
      <c r="A102" s="155"/>
      <c r="B102" s="49"/>
      <c r="C102" s="50"/>
      <c r="D102" s="51"/>
      <c r="E102" s="50"/>
      <c r="F102" s="50"/>
      <c r="G102" s="170"/>
      <c r="H102" s="215"/>
      <c r="I102" s="52"/>
      <c r="J102" s="52"/>
      <c r="K102" s="52"/>
      <c r="L102" s="52"/>
      <c r="M102" s="52"/>
      <c r="N102" s="52"/>
    </row>
    <row r="103" spans="1:14" ht="6" customHeight="1">
      <c r="A103" s="155"/>
      <c r="B103" s="52"/>
      <c r="C103" s="52"/>
      <c r="D103" s="53"/>
      <c r="E103" s="52"/>
      <c r="F103" s="52"/>
      <c r="G103" s="176"/>
      <c r="H103" s="176"/>
      <c r="I103" s="52"/>
      <c r="J103" s="52"/>
      <c r="K103" s="52"/>
      <c r="L103" s="52"/>
      <c r="M103" s="52"/>
      <c r="N103" s="52"/>
    </row>
    <row r="104" spans="1:14" ht="13.5">
      <c r="A104" s="155"/>
      <c r="B104" s="173">
        <v>1</v>
      </c>
      <c r="C104" s="174" t="s">
        <v>224</v>
      </c>
      <c r="D104" s="143"/>
      <c r="E104" s="143"/>
      <c r="F104" s="143"/>
      <c r="G104" s="143"/>
      <c r="H104" s="143"/>
      <c r="I104" s="143"/>
      <c r="J104" s="143"/>
      <c r="K104" s="143"/>
      <c r="L104" s="143"/>
      <c r="M104" s="143"/>
      <c r="N104" s="143"/>
    </row>
    <row r="105" spans="1:14" ht="13.5">
      <c r="A105" s="155"/>
      <c r="B105" s="173">
        <v>2</v>
      </c>
      <c r="C105" s="175" t="s">
        <v>120</v>
      </c>
      <c r="D105" s="142"/>
      <c r="E105" s="142"/>
      <c r="F105" s="142"/>
      <c r="G105" s="142"/>
      <c r="H105" s="142"/>
      <c r="I105" s="142"/>
      <c r="J105" s="142"/>
      <c r="K105" s="142"/>
      <c r="L105" s="142"/>
      <c r="M105" s="142"/>
      <c r="N105" s="142"/>
    </row>
    <row r="106" spans="1:14" ht="13.5">
      <c r="A106" s="155"/>
      <c r="B106" s="173">
        <v>3</v>
      </c>
      <c r="C106" s="175" t="s">
        <v>321</v>
      </c>
      <c r="D106" s="142"/>
      <c r="E106" s="142"/>
      <c r="F106" s="142"/>
      <c r="G106" s="142"/>
      <c r="H106" s="142"/>
      <c r="I106" s="142"/>
      <c r="J106" s="142"/>
      <c r="K106" s="142"/>
      <c r="L106" s="142"/>
      <c r="M106" s="142"/>
      <c r="N106" s="142"/>
    </row>
    <row r="107" spans="1:14" ht="13.5">
      <c r="A107" s="155"/>
      <c r="B107" s="173">
        <v>4</v>
      </c>
      <c r="C107" s="175" t="s">
        <v>296</v>
      </c>
      <c r="D107" s="142"/>
      <c r="E107" s="142"/>
      <c r="F107" s="142"/>
      <c r="G107" s="142"/>
      <c r="H107" s="142"/>
      <c r="I107" s="142"/>
      <c r="J107" s="142"/>
      <c r="K107" s="142"/>
      <c r="L107" s="142"/>
      <c r="M107" s="142"/>
      <c r="N107" s="142"/>
    </row>
    <row r="108" spans="1:14" ht="24" customHeight="1">
      <c r="A108" s="155"/>
      <c r="B108" s="228">
        <v>5</v>
      </c>
      <c r="C108" s="723" t="s">
        <v>188</v>
      </c>
      <c r="D108" s="723"/>
      <c r="E108" s="723"/>
      <c r="F108" s="723"/>
      <c r="G108" s="723"/>
      <c r="H108" s="723"/>
      <c r="I108" s="723"/>
      <c r="J108" s="723"/>
      <c r="K108" s="723"/>
      <c r="L108" s="723"/>
      <c r="M108" s="723"/>
      <c r="N108" s="723"/>
    </row>
    <row r="109" spans="1:14" ht="24" customHeight="1">
      <c r="A109" s="155"/>
      <c r="B109" s="228">
        <v>6</v>
      </c>
      <c r="C109" s="723" t="s">
        <v>297</v>
      </c>
      <c r="D109" s="723"/>
      <c r="E109" s="723"/>
      <c r="F109" s="723"/>
      <c r="G109" s="723"/>
      <c r="H109" s="723"/>
      <c r="I109" s="723"/>
      <c r="J109" s="723"/>
      <c r="K109" s="723"/>
      <c r="L109" s="723"/>
      <c r="M109" s="723"/>
      <c r="N109" s="723"/>
    </row>
    <row r="110" spans="1:14" ht="13.5">
      <c r="A110" s="155"/>
      <c r="B110" s="228">
        <v>7</v>
      </c>
      <c r="C110" s="633" t="s">
        <v>242</v>
      </c>
      <c r="D110" s="633"/>
      <c r="E110" s="633"/>
      <c r="F110" s="633"/>
      <c r="G110" s="633"/>
      <c r="H110" s="633"/>
      <c r="I110" s="633"/>
      <c r="J110" s="633"/>
      <c r="K110" s="633"/>
      <c r="L110" s="633"/>
      <c r="M110" s="633"/>
      <c r="N110" s="633"/>
    </row>
    <row r="111" spans="1:14">
      <c r="A111" s="155"/>
      <c r="B111" s="62"/>
      <c r="C111" s="144"/>
      <c r="D111" s="63"/>
      <c r="E111" s="63"/>
      <c r="F111" s="63"/>
      <c r="G111" s="63"/>
      <c r="H111" s="63"/>
      <c r="I111" s="63"/>
      <c r="J111" s="63"/>
      <c r="K111" s="63"/>
      <c r="L111" s="63"/>
      <c r="M111" s="63"/>
      <c r="N111" s="63"/>
    </row>
    <row r="112" spans="1:14" ht="12" customHeight="1">
      <c r="A112" s="155"/>
      <c r="B112" s="62"/>
      <c r="C112" s="724" t="s">
        <v>240</v>
      </c>
      <c r="D112" s="724"/>
      <c r="E112" s="724"/>
      <c r="F112" s="724"/>
      <c r="G112" s="724"/>
      <c r="H112" s="724"/>
      <c r="I112" s="724"/>
      <c r="J112" s="724"/>
      <c r="K112" s="724"/>
      <c r="L112" s="724"/>
      <c r="M112" s="724"/>
      <c r="N112" s="724"/>
    </row>
  </sheetData>
  <sheetProtection sheet="1" objects="1" scenarios="1" formatCells="0" formatColumns="0" formatRows="0" sort="0" autoFilter="0" pivotTables="0"/>
  <mergeCells count="22">
    <mergeCell ref="B1:N1"/>
    <mergeCell ref="B2:N2"/>
    <mergeCell ref="B3:N3"/>
    <mergeCell ref="B22:C22"/>
    <mergeCell ref="C108:N108"/>
    <mergeCell ref="B30:C30"/>
    <mergeCell ref="B33:C33"/>
    <mergeCell ref="B41:C41"/>
    <mergeCell ref="B46:C46"/>
    <mergeCell ref="B54:C54"/>
    <mergeCell ref="B57:C57"/>
    <mergeCell ref="B65:C65"/>
    <mergeCell ref="B71:C71"/>
    <mergeCell ref="B79:C79"/>
    <mergeCell ref="B83:C83"/>
    <mergeCell ref="B91:C91"/>
    <mergeCell ref="C112:N112"/>
    <mergeCell ref="B7:C7"/>
    <mergeCell ref="B10:C10"/>
    <mergeCell ref="B18:C18"/>
    <mergeCell ref="C109:N109"/>
    <mergeCell ref="B97:C97"/>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29"/>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27" t="s">
        <v>44</v>
      </c>
      <c r="C1" s="727"/>
      <c r="D1" s="727"/>
      <c r="E1" s="727"/>
      <c r="F1" s="727"/>
      <c r="G1" s="727"/>
      <c r="H1" s="727"/>
      <c r="I1" s="727"/>
      <c r="J1" s="727"/>
      <c r="K1" s="727"/>
      <c r="L1" s="727"/>
      <c r="M1" s="727"/>
      <c r="N1" s="727"/>
    </row>
    <row r="2" spans="1:14">
      <c r="B2" s="727" t="s">
        <v>100</v>
      </c>
      <c r="C2" s="727"/>
      <c r="D2" s="727"/>
      <c r="E2" s="727"/>
      <c r="F2" s="727"/>
      <c r="G2" s="727"/>
      <c r="H2" s="727"/>
      <c r="I2" s="727"/>
      <c r="J2" s="727"/>
      <c r="K2" s="727"/>
      <c r="L2" s="727"/>
      <c r="M2" s="727"/>
      <c r="N2" s="727"/>
    </row>
    <row r="3" spans="1:14">
      <c r="B3" s="727" t="s">
        <v>53</v>
      </c>
      <c r="C3" s="727"/>
      <c r="D3" s="727"/>
      <c r="E3" s="727"/>
      <c r="F3" s="727"/>
      <c r="G3" s="727"/>
      <c r="H3" s="727"/>
      <c r="I3" s="727"/>
      <c r="J3" s="727"/>
      <c r="K3" s="727"/>
      <c r="L3" s="727"/>
      <c r="M3" s="727"/>
      <c r="N3" s="72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205</v>
      </c>
      <c r="C6" s="59"/>
      <c r="D6" s="208"/>
      <c r="E6" s="205" t="s">
        <v>54</v>
      </c>
      <c r="F6" s="206" t="s">
        <v>149</v>
      </c>
      <c r="G6" s="206" t="s">
        <v>166</v>
      </c>
      <c r="H6" s="206" t="s">
        <v>165</v>
      </c>
      <c r="I6" s="206" t="s">
        <v>167</v>
      </c>
      <c r="J6" s="205" t="s">
        <v>55</v>
      </c>
      <c r="K6" s="205" t="s">
        <v>56</v>
      </c>
      <c r="L6" s="205" t="s">
        <v>57</v>
      </c>
      <c r="M6" s="207" t="s">
        <v>58</v>
      </c>
      <c r="N6" s="155"/>
    </row>
    <row r="7" spans="1:14">
      <c r="A7" s="155"/>
      <c r="B7" s="728" t="s">
        <v>59</v>
      </c>
      <c r="C7" s="729"/>
      <c r="D7" s="199"/>
      <c r="E7" s="147">
        <v>1726</v>
      </c>
      <c r="F7" s="118">
        <v>143</v>
      </c>
      <c r="G7" s="118">
        <v>88</v>
      </c>
      <c r="H7" s="118">
        <v>232</v>
      </c>
      <c r="I7" s="147">
        <v>122</v>
      </c>
      <c r="J7" s="147">
        <v>225</v>
      </c>
      <c r="K7" s="147">
        <v>246</v>
      </c>
      <c r="L7" s="147">
        <v>177</v>
      </c>
      <c r="M7" s="148">
        <f t="shared" ref="M7:M12" si="0">SUM(F7:L7)</f>
        <v>1233</v>
      </c>
      <c r="N7" s="155"/>
    </row>
    <row r="8" spans="1:14" ht="13.5">
      <c r="A8" s="155"/>
      <c r="B8" s="47"/>
      <c r="C8" s="48" t="s">
        <v>223</v>
      </c>
      <c r="D8" s="149">
        <v>1</v>
      </c>
      <c r="E8" s="200">
        <v>0</v>
      </c>
      <c r="F8" s="201">
        <v>0</v>
      </c>
      <c r="G8" s="201">
        <v>-4</v>
      </c>
      <c r="H8" s="201">
        <v>0</v>
      </c>
      <c r="I8" s="202">
        <v>0</v>
      </c>
      <c r="J8" s="64">
        <v>-12</v>
      </c>
      <c r="K8" s="64">
        <v>-4</v>
      </c>
      <c r="L8" s="64">
        <v>-13</v>
      </c>
      <c r="M8" s="60">
        <f t="shared" si="0"/>
        <v>-33</v>
      </c>
      <c r="N8" s="155"/>
    </row>
    <row r="9" spans="1:14" ht="13.5">
      <c r="A9" s="155"/>
      <c r="B9" s="47"/>
      <c r="C9" s="48" t="s">
        <v>121</v>
      </c>
      <c r="D9" s="149">
        <v>2</v>
      </c>
      <c r="E9" s="200">
        <v>0</v>
      </c>
      <c r="F9" s="201">
        <v>0</v>
      </c>
      <c r="G9" s="201">
        <v>0</v>
      </c>
      <c r="H9" s="201">
        <v>0</v>
      </c>
      <c r="I9" s="201">
        <v>-111</v>
      </c>
      <c r="J9" s="201">
        <v>0</v>
      </c>
      <c r="K9" s="64">
        <v>-77</v>
      </c>
      <c r="L9" s="64">
        <v>-2</v>
      </c>
      <c r="M9" s="60">
        <f t="shared" si="0"/>
        <v>-190</v>
      </c>
      <c r="N9" s="155"/>
    </row>
    <row r="10" spans="1:14" ht="13.5">
      <c r="A10" s="155"/>
      <c r="B10" s="47"/>
      <c r="C10" s="48" t="s">
        <v>235</v>
      </c>
      <c r="D10" s="149">
        <v>3</v>
      </c>
      <c r="E10" s="200">
        <v>0</v>
      </c>
      <c r="F10" s="201">
        <v>0</v>
      </c>
      <c r="G10" s="201">
        <v>0</v>
      </c>
      <c r="H10" s="201">
        <v>0</v>
      </c>
      <c r="I10" s="202">
        <v>0</v>
      </c>
      <c r="J10" s="201">
        <v>0</v>
      </c>
      <c r="K10" s="201">
        <v>0</v>
      </c>
      <c r="L10" s="201">
        <v>-4</v>
      </c>
      <c r="M10" s="60">
        <f t="shared" si="0"/>
        <v>-4</v>
      </c>
      <c r="N10" s="155"/>
    </row>
    <row r="11" spans="1:14" ht="13.5">
      <c r="A11" s="155"/>
      <c r="B11" s="47"/>
      <c r="C11" s="48" t="s">
        <v>206</v>
      </c>
      <c r="D11" s="149">
        <v>4</v>
      </c>
      <c r="E11" s="200">
        <v>0</v>
      </c>
      <c r="F11" s="200">
        <v>0</v>
      </c>
      <c r="G11" s="200">
        <v>0</v>
      </c>
      <c r="H11" s="200">
        <v>0</v>
      </c>
      <c r="I11" s="200">
        <v>0</v>
      </c>
      <c r="J11" s="200">
        <v>0</v>
      </c>
      <c r="K11" s="200">
        <v>0</v>
      </c>
      <c r="L11" s="201">
        <v>-11</v>
      </c>
      <c r="M11" s="60">
        <f t="shared" si="0"/>
        <v>-11</v>
      </c>
      <c r="N11" s="155"/>
    </row>
    <row r="12" spans="1:14" ht="13.5">
      <c r="A12" s="155"/>
      <c r="B12" s="47"/>
      <c r="C12" s="48" t="s">
        <v>207</v>
      </c>
      <c r="D12" s="149">
        <v>5</v>
      </c>
      <c r="E12" s="200">
        <v>0</v>
      </c>
      <c r="F12" s="200">
        <v>0</v>
      </c>
      <c r="G12" s="200">
        <v>0</v>
      </c>
      <c r="H12" s="200">
        <v>0</v>
      </c>
      <c r="I12" s="200">
        <v>0</v>
      </c>
      <c r="J12" s="200">
        <v>0</v>
      </c>
      <c r="K12" s="200">
        <v>0</v>
      </c>
      <c r="L12" s="201">
        <v>-16</v>
      </c>
      <c r="M12" s="60">
        <f t="shared" si="0"/>
        <v>-16</v>
      </c>
      <c r="N12" s="155"/>
    </row>
    <row r="13" spans="1:14" ht="12.75" thickBot="1">
      <c r="A13" s="155"/>
      <c r="B13" s="725" t="s">
        <v>128</v>
      </c>
      <c r="C13" s="726"/>
      <c r="D13" s="203"/>
      <c r="E13" s="204">
        <f>SUM(E7:E12)</f>
        <v>1726</v>
      </c>
      <c r="F13" s="204">
        <f t="shared" ref="F13:M13" si="1">SUM(F7:F12)</f>
        <v>143</v>
      </c>
      <c r="G13" s="204">
        <f t="shared" si="1"/>
        <v>84</v>
      </c>
      <c r="H13" s="204">
        <f t="shared" si="1"/>
        <v>232</v>
      </c>
      <c r="I13" s="204">
        <f t="shared" si="1"/>
        <v>11</v>
      </c>
      <c r="J13" s="204">
        <f t="shared" si="1"/>
        <v>213</v>
      </c>
      <c r="K13" s="204">
        <f t="shared" si="1"/>
        <v>165</v>
      </c>
      <c r="L13" s="204">
        <f t="shared" si="1"/>
        <v>131</v>
      </c>
      <c r="M13" s="61">
        <f t="shared" si="1"/>
        <v>979</v>
      </c>
      <c r="N13" s="155"/>
    </row>
    <row r="14" spans="1:14" ht="12.75" thickTop="1">
      <c r="A14" s="155"/>
      <c r="B14" s="145"/>
      <c r="C14" s="146"/>
      <c r="D14" s="53"/>
      <c r="E14" s="147"/>
      <c r="F14" s="147"/>
      <c r="G14" s="147"/>
      <c r="H14" s="147"/>
      <c r="I14" s="147"/>
      <c r="J14" s="147"/>
      <c r="K14" s="147"/>
      <c r="L14" s="147"/>
      <c r="M14" s="148"/>
      <c r="N14" s="155"/>
    </row>
    <row r="15" spans="1:14" ht="13.5">
      <c r="A15" s="155"/>
      <c r="B15" s="145"/>
      <c r="C15" s="156" t="s">
        <v>148</v>
      </c>
      <c r="D15" s="149">
        <v>6</v>
      </c>
      <c r="E15" s="147">
        <v>-530</v>
      </c>
      <c r="F15" s="147">
        <v>-58</v>
      </c>
      <c r="G15" s="147">
        <v>-68</v>
      </c>
      <c r="H15" s="147">
        <v>-4</v>
      </c>
      <c r="I15" s="147">
        <v>-4</v>
      </c>
      <c r="J15" s="147">
        <v>0</v>
      </c>
      <c r="K15" s="147">
        <v>0</v>
      </c>
      <c r="L15" s="147">
        <v>0</v>
      </c>
      <c r="M15" s="148">
        <f>SUM(F15:L15)</f>
        <v>-134</v>
      </c>
      <c r="N15" s="155"/>
    </row>
    <row r="16" spans="1:14" ht="13.5">
      <c r="A16" s="155"/>
      <c r="B16" s="145"/>
      <c r="C16" s="156"/>
      <c r="D16" s="149"/>
      <c r="E16" s="147"/>
      <c r="F16" s="147"/>
      <c r="G16" s="147"/>
      <c r="H16" s="147"/>
      <c r="I16" s="147"/>
      <c r="J16" s="147"/>
      <c r="K16" s="147"/>
      <c r="L16" s="147"/>
      <c r="M16" s="148"/>
      <c r="N16" s="155"/>
    </row>
    <row r="17" spans="1:14" ht="13.5">
      <c r="A17" s="155"/>
      <c r="B17" s="272" t="s">
        <v>147</v>
      </c>
      <c r="C17" s="273"/>
      <c r="D17" s="274"/>
      <c r="E17" s="252"/>
      <c r="F17" s="252"/>
      <c r="G17" s="252"/>
      <c r="H17" s="252"/>
      <c r="I17" s="252"/>
      <c r="J17" s="252"/>
      <c r="K17" s="252"/>
      <c r="L17" s="252"/>
      <c r="M17" s="275"/>
      <c r="N17" s="155"/>
    </row>
    <row r="18" spans="1:14" ht="6" customHeight="1" thickBot="1">
      <c r="A18" s="155"/>
      <c r="B18" s="182"/>
      <c r="C18" s="50"/>
      <c r="D18" s="51"/>
      <c r="E18" s="50"/>
      <c r="F18" s="50"/>
      <c r="G18" s="50"/>
      <c r="H18" s="50"/>
      <c r="I18" s="50"/>
      <c r="J18" s="50"/>
      <c r="K18" s="50"/>
      <c r="L18" s="50"/>
      <c r="M18" s="152"/>
      <c r="N18" s="155"/>
    </row>
    <row r="19" spans="1:14" ht="12.75" customHeight="1" thickBot="1">
      <c r="A19" s="155"/>
      <c r="B19" s="52"/>
      <c r="C19" s="52"/>
      <c r="D19" s="53"/>
      <c r="E19" s="52"/>
      <c r="F19" s="131"/>
      <c r="G19" s="131"/>
      <c r="H19" s="131"/>
      <c r="I19" s="52"/>
      <c r="J19" s="52"/>
      <c r="K19" s="52"/>
      <c r="L19" s="52"/>
      <c r="M19" s="52"/>
      <c r="N19" s="155"/>
    </row>
    <row r="20" spans="1:14" ht="25.5">
      <c r="A20" s="155"/>
      <c r="B20" s="216" t="str">
        <f>B6</f>
        <v>Three Months Ended March 31, 2017</v>
      </c>
      <c r="C20" s="59"/>
      <c r="D20" s="217"/>
      <c r="E20" s="212" t="s">
        <v>60</v>
      </c>
      <c r="F20" s="206" t="s">
        <v>279</v>
      </c>
      <c r="G20" s="206" t="s">
        <v>180</v>
      </c>
      <c r="H20" s="237" t="s">
        <v>181</v>
      </c>
      <c r="I20" s="54"/>
      <c r="J20" s="55"/>
      <c r="K20" s="56"/>
      <c r="L20" s="52"/>
      <c r="M20" s="52"/>
      <c r="N20" s="155"/>
    </row>
    <row r="21" spans="1:14">
      <c r="A21" s="155"/>
      <c r="B21" s="728" t="s">
        <v>59</v>
      </c>
      <c r="C21" s="729"/>
      <c r="D21" s="199"/>
      <c r="E21" s="147">
        <f>E7-M7</f>
        <v>493</v>
      </c>
      <c r="F21" s="118">
        <v>426</v>
      </c>
      <c r="G21" s="209">
        <v>0.56999999999999995</v>
      </c>
      <c r="H21" s="92">
        <v>0.56000000000000005</v>
      </c>
      <c r="I21" s="57"/>
      <c r="J21" s="210"/>
      <c r="K21" s="56"/>
      <c r="L21" s="52"/>
      <c r="M21" s="52"/>
      <c r="N21" s="52"/>
    </row>
    <row r="22" spans="1:14" ht="13.5">
      <c r="A22" s="155"/>
      <c r="B22" s="47"/>
      <c r="C22" s="48" t="s">
        <v>223</v>
      </c>
      <c r="D22" s="149">
        <v>1</v>
      </c>
      <c r="E22" s="211">
        <f>E8-M8</f>
        <v>33</v>
      </c>
      <c r="F22" s="130">
        <v>33</v>
      </c>
      <c r="G22" s="169">
        <v>0.04</v>
      </c>
      <c r="H22" s="93">
        <v>0.04</v>
      </c>
      <c r="I22" s="58"/>
      <c r="J22" s="58"/>
      <c r="K22" s="58"/>
      <c r="L22" s="58"/>
      <c r="M22" s="58"/>
      <c r="N22" s="58"/>
    </row>
    <row r="23" spans="1:14" ht="13.5">
      <c r="A23" s="155"/>
      <c r="B23" s="47"/>
      <c r="C23" s="48" t="s">
        <v>121</v>
      </c>
      <c r="D23" s="149">
        <v>2</v>
      </c>
      <c r="E23" s="211">
        <f>E9-M9</f>
        <v>190</v>
      </c>
      <c r="F23" s="130">
        <f t="shared" ref="F23:F26" si="2">E23</f>
        <v>190</v>
      </c>
      <c r="G23" s="169">
        <v>0.25</v>
      </c>
      <c r="H23" s="93">
        <v>0.25</v>
      </c>
      <c r="I23" s="58"/>
      <c r="J23" s="58"/>
      <c r="K23" s="58"/>
      <c r="L23" s="58"/>
      <c r="M23" s="58"/>
      <c r="N23" s="58"/>
    </row>
    <row r="24" spans="1:14" ht="13.5">
      <c r="A24" s="155"/>
      <c r="B24" s="47"/>
      <c r="C24" s="48" t="s">
        <v>235</v>
      </c>
      <c r="D24" s="149">
        <v>3</v>
      </c>
      <c r="E24" s="211">
        <f>E10-M10</f>
        <v>4</v>
      </c>
      <c r="F24" s="130">
        <v>9</v>
      </c>
      <c r="G24" s="169">
        <v>0.01</v>
      </c>
      <c r="H24" s="93">
        <v>0.01</v>
      </c>
      <c r="I24" s="58"/>
      <c r="J24" s="58"/>
      <c r="K24" s="58"/>
      <c r="L24" s="58"/>
      <c r="M24" s="58"/>
      <c r="N24" s="58"/>
    </row>
    <row r="25" spans="1:14" ht="13.5">
      <c r="A25" s="155"/>
      <c r="B25" s="47"/>
      <c r="C25" s="48" t="s">
        <v>206</v>
      </c>
      <c r="D25" s="149">
        <v>4</v>
      </c>
      <c r="E25" s="211">
        <f t="shared" ref="E25:E26" si="3">E11-M11</f>
        <v>11</v>
      </c>
      <c r="F25" s="130">
        <f t="shared" si="2"/>
        <v>11</v>
      </c>
      <c r="G25" s="169">
        <v>0.01</v>
      </c>
      <c r="H25" s="93">
        <v>0.01</v>
      </c>
      <c r="I25" s="58"/>
      <c r="J25" s="58"/>
      <c r="K25" s="58"/>
      <c r="L25" s="58"/>
      <c r="M25" s="58"/>
      <c r="N25" s="58"/>
    </row>
    <row r="26" spans="1:14" ht="13.5">
      <c r="A26" s="155"/>
      <c r="B26" s="47"/>
      <c r="C26" s="48" t="s">
        <v>207</v>
      </c>
      <c r="D26" s="149">
        <v>5</v>
      </c>
      <c r="E26" s="211">
        <f t="shared" si="3"/>
        <v>16</v>
      </c>
      <c r="F26" s="130">
        <f t="shared" si="2"/>
        <v>16</v>
      </c>
      <c r="G26" s="169">
        <v>0.02</v>
      </c>
      <c r="H26" s="93">
        <v>0.02</v>
      </c>
      <c r="I26" s="58"/>
      <c r="J26" s="58"/>
      <c r="K26" s="58"/>
      <c r="L26" s="58"/>
      <c r="M26" s="58"/>
      <c r="N26" s="58"/>
    </row>
    <row r="27" spans="1:14" ht="13.5">
      <c r="A27" s="155"/>
      <c r="B27" s="47"/>
      <c r="C27" s="48" t="s">
        <v>168</v>
      </c>
      <c r="D27" s="149">
        <v>7</v>
      </c>
      <c r="E27" s="211">
        <v>0</v>
      </c>
      <c r="F27" s="130">
        <v>-139</v>
      </c>
      <c r="G27" s="169">
        <v>-0.18</v>
      </c>
      <c r="H27" s="93">
        <v>-0.18</v>
      </c>
      <c r="I27" s="58"/>
      <c r="J27" s="58"/>
      <c r="K27" s="58"/>
      <c r="L27" s="58"/>
      <c r="M27" s="58"/>
      <c r="N27" s="58"/>
    </row>
    <row r="28" spans="1:14" ht="14.25" thickBot="1">
      <c r="A28" s="155"/>
      <c r="B28" s="725" t="s">
        <v>128</v>
      </c>
      <c r="C28" s="726"/>
      <c r="D28" s="150"/>
      <c r="E28" s="204">
        <f>SUM(E21:E27)</f>
        <v>747</v>
      </c>
      <c r="F28" s="234">
        <f>SUM(F21:F27)</f>
        <v>546</v>
      </c>
      <c r="G28" s="235">
        <v>0.73</v>
      </c>
      <c r="H28" s="236">
        <v>0.72</v>
      </c>
      <c r="I28" s="57"/>
      <c r="J28" s="52"/>
      <c r="K28" s="52"/>
      <c r="L28" s="52"/>
      <c r="M28" s="52"/>
      <c r="N28" s="52"/>
    </row>
    <row r="29" spans="1:14" ht="14.25" thickTop="1">
      <c r="A29" s="155"/>
      <c r="B29" s="145"/>
      <c r="C29" s="146"/>
      <c r="D29" s="150"/>
      <c r="E29" s="147"/>
      <c r="F29" s="118"/>
      <c r="G29" s="151"/>
      <c r="H29" s="92"/>
      <c r="I29" s="57"/>
      <c r="J29" s="52"/>
      <c r="K29" s="52"/>
      <c r="L29" s="52"/>
      <c r="M29" s="52"/>
      <c r="N29" s="52"/>
    </row>
    <row r="30" spans="1:14" ht="13.5">
      <c r="A30" s="155"/>
      <c r="B30" s="145"/>
      <c r="C30" s="156" t="s">
        <v>148</v>
      </c>
      <c r="D30" s="149">
        <v>6</v>
      </c>
      <c r="E30" s="147">
        <v>-396</v>
      </c>
      <c r="F30" s="147">
        <v>-310</v>
      </c>
      <c r="G30" s="154">
        <v>-0.41</v>
      </c>
      <c r="H30" s="181">
        <v>-0.41</v>
      </c>
      <c r="I30" s="57"/>
      <c r="J30" s="52"/>
      <c r="K30" s="52"/>
      <c r="L30" s="52"/>
      <c r="M30" s="52"/>
      <c r="N30" s="52"/>
    </row>
    <row r="31" spans="1:14" ht="13.5">
      <c r="A31" s="155"/>
      <c r="B31" s="145"/>
      <c r="C31" s="156"/>
      <c r="D31" s="149"/>
      <c r="E31" s="147"/>
      <c r="F31" s="147"/>
      <c r="G31" s="154"/>
      <c r="H31" s="181"/>
      <c r="I31" s="57"/>
      <c r="J31" s="52"/>
      <c r="K31" s="52"/>
      <c r="L31" s="52"/>
      <c r="M31" s="52"/>
      <c r="N31" s="52"/>
    </row>
    <row r="32" spans="1:14" ht="13.5">
      <c r="A32" s="155"/>
      <c r="B32" s="272" t="s">
        <v>147</v>
      </c>
      <c r="C32" s="276"/>
      <c r="D32" s="274"/>
      <c r="E32" s="252"/>
      <c r="F32" s="252"/>
      <c r="G32" s="277"/>
      <c r="H32" s="278"/>
      <c r="I32" s="57"/>
      <c r="J32" s="52"/>
      <c r="K32" s="52"/>
      <c r="L32" s="52"/>
      <c r="M32" s="52"/>
      <c r="N32" s="52"/>
    </row>
    <row r="33" spans="1:14" ht="6" customHeight="1" thickBot="1">
      <c r="A33" s="155"/>
      <c r="B33" s="49"/>
      <c r="C33" s="50"/>
      <c r="D33" s="51"/>
      <c r="E33" s="50"/>
      <c r="F33" s="50"/>
      <c r="G33" s="170"/>
      <c r="H33" s="215"/>
      <c r="I33" s="52"/>
      <c r="J33" s="52"/>
      <c r="K33" s="52"/>
      <c r="L33" s="52"/>
      <c r="M33" s="52"/>
      <c r="N33" s="52"/>
    </row>
    <row r="34" spans="1:14" ht="13.15" customHeight="1" thickBot="1">
      <c r="A34" s="155"/>
      <c r="B34" s="52"/>
      <c r="C34" s="52"/>
      <c r="D34" s="53"/>
      <c r="E34" s="52"/>
      <c r="F34" s="52"/>
      <c r="G34" s="176"/>
      <c r="H34" s="176"/>
      <c r="I34" s="52"/>
      <c r="J34" s="52"/>
      <c r="K34" s="52"/>
      <c r="L34" s="52"/>
      <c r="M34" s="52"/>
      <c r="N34" s="52"/>
    </row>
    <row r="35" spans="1:14" ht="48">
      <c r="A35" s="155"/>
      <c r="B35" s="216" t="s">
        <v>238</v>
      </c>
      <c r="C35" s="59"/>
      <c r="D35" s="208"/>
      <c r="E35" s="205" t="s">
        <v>54</v>
      </c>
      <c r="F35" s="206" t="s">
        <v>149</v>
      </c>
      <c r="G35" s="206" t="s">
        <v>166</v>
      </c>
      <c r="H35" s="206" t="s">
        <v>165</v>
      </c>
      <c r="I35" s="206" t="s">
        <v>167</v>
      </c>
      <c r="J35" s="205" t="s">
        <v>55</v>
      </c>
      <c r="K35" s="205" t="s">
        <v>56</v>
      </c>
      <c r="L35" s="205" t="s">
        <v>57</v>
      </c>
      <c r="M35" s="207" t="s">
        <v>58</v>
      </c>
      <c r="N35" s="155"/>
    </row>
    <row r="36" spans="1:14">
      <c r="A36" s="155"/>
      <c r="B36" s="728" t="s">
        <v>59</v>
      </c>
      <c r="C36" s="729"/>
      <c r="D36" s="199"/>
      <c r="E36" s="147">
        <v>1631</v>
      </c>
      <c r="F36" s="118">
        <v>130</v>
      </c>
      <c r="G36" s="118">
        <v>75</v>
      </c>
      <c r="H36" s="118">
        <v>236</v>
      </c>
      <c r="I36" s="147">
        <v>120</v>
      </c>
      <c r="J36" s="147">
        <v>252</v>
      </c>
      <c r="K36" s="147">
        <v>308</v>
      </c>
      <c r="L36" s="147">
        <v>171</v>
      </c>
      <c r="M36" s="148">
        <f t="shared" ref="M36:M40" si="4">SUM(F36:L36)</f>
        <v>1292</v>
      </c>
      <c r="N36" s="155"/>
    </row>
    <row r="37" spans="1:14" ht="13.5">
      <c r="A37" s="155"/>
      <c r="B37" s="47"/>
      <c r="C37" s="48" t="s">
        <v>223</v>
      </c>
      <c r="D37" s="149">
        <v>1</v>
      </c>
      <c r="E37" s="200">
        <v>0</v>
      </c>
      <c r="F37" s="201">
        <v>0</v>
      </c>
      <c r="G37" s="201">
        <v>-3</v>
      </c>
      <c r="H37" s="201">
        <v>0</v>
      </c>
      <c r="I37" s="202">
        <v>0</v>
      </c>
      <c r="J37" s="64">
        <v>-14</v>
      </c>
      <c r="K37" s="64">
        <v>-4</v>
      </c>
      <c r="L37" s="64">
        <v>-18</v>
      </c>
      <c r="M37" s="60">
        <f t="shared" si="4"/>
        <v>-39</v>
      </c>
      <c r="N37" s="155"/>
    </row>
    <row r="38" spans="1:14" ht="13.5">
      <c r="A38" s="155"/>
      <c r="B38" s="47"/>
      <c r="C38" s="48" t="s">
        <v>121</v>
      </c>
      <c r="D38" s="149">
        <v>2</v>
      </c>
      <c r="E38" s="200">
        <v>0</v>
      </c>
      <c r="F38" s="201">
        <v>0</v>
      </c>
      <c r="G38" s="201">
        <v>0</v>
      </c>
      <c r="H38" s="201">
        <v>0</v>
      </c>
      <c r="I38" s="201">
        <v>-114</v>
      </c>
      <c r="J38" s="201">
        <v>0</v>
      </c>
      <c r="K38" s="64">
        <v>-78</v>
      </c>
      <c r="L38" s="64">
        <v>-2</v>
      </c>
      <c r="M38" s="60">
        <f t="shared" si="4"/>
        <v>-194</v>
      </c>
      <c r="N38" s="155"/>
    </row>
    <row r="39" spans="1:14" ht="13.5">
      <c r="A39" s="155"/>
      <c r="B39" s="47"/>
      <c r="C39" s="48" t="s">
        <v>235</v>
      </c>
      <c r="D39" s="149">
        <v>3</v>
      </c>
      <c r="E39" s="200">
        <v>0</v>
      </c>
      <c r="F39" s="201">
        <v>0</v>
      </c>
      <c r="G39" s="201">
        <v>0</v>
      </c>
      <c r="H39" s="201">
        <v>0</v>
      </c>
      <c r="I39" s="202">
        <v>0</v>
      </c>
      <c r="J39" s="201">
        <v>0</v>
      </c>
      <c r="K39" s="201">
        <v>0</v>
      </c>
      <c r="L39" s="201">
        <v>-5</v>
      </c>
      <c r="M39" s="60">
        <f t="shared" si="4"/>
        <v>-5</v>
      </c>
      <c r="N39" s="155"/>
    </row>
    <row r="40" spans="1:14" ht="13.5">
      <c r="A40" s="155"/>
      <c r="B40" s="47"/>
      <c r="C40" s="48" t="s">
        <v>207</v>
      </c>
      <c r="D40" s="149">
        <v>5</v>
      </c>
      <c r="E40" s="200">
        <v>0</v>
      </c>
      <c r="F40" s="200">
        <v>0</v>
      </c>
      <c r="G40" s="200">
        <v>0</v>
      </c>
      <c r="H40" s="200">
        <v>0</v>
      </c>
      <c r="I40" s="200">
        <v>0</v>
      </c>
      <c r="J40" s="200">
        <v>0</v>
      </c>
      <c r="K40" s="200">
        <v>0</v>
      </c>
      <c r="L40" s="201">
        <v>1</v>
      </c>
      <c r="M40" s="60">
        <f t="shared" si="4"/>
        <v>1</v>
      </c>
      <c r="N40" s="155"/>
    </row>
    <row r="41" spans="1:14" ht="12.75" thickBot="1">
      <c r="A41" s="155"/>
      <c r="B41" s="725" t="s">
        <v>128</v>
      </c>
      <c r="C41" s="726"/>
      <c r="D41" s="203"/>
      <c r="E41" s="204">
        <f t="shared" ref="E41:M41" si="5">SUM(E36:E40)</f>
        <v>1631</v>
      </c>
      <c r="F41" s="204">
        <f t="shared" si="5"/>
        <v>130</v>
      </c>
      <c r="G41" s="204">
        <f t="shared" si="5"/>
        <v>72</v>
      </c>
      <c r="H41" s="204">
        <f t="shared" si="5"/>
        <v>236</v>
      </c>
      <c r="I41" s="204">
        <f t="shared" si="5"/>
        <v>6</v>
      </c>
      <c r="J41" s="204">
        <f t="shared" si="5"/>
        <v>238</v>
      </c>
      <c r="K41" s="204">
        <f t="shared" si="5"/>
        <v>226</v>
      </c>
      <c r="L41" s="204">
        <f t="shared" si="5"/>
        <v>147</v>
      </c>
      <c r="M41" s="61">
        <f t="shared" si="5"/>
        <v>1055</v>
      </c>
      <c r="N41" s="155"/>
    </row>
    <row r="42" spans="1:14" ht="12.75" thickTop="1">
      <c r="A42" s="155"/>
      <c r="B42" s="145"/>
      <c r="C42" s="146"/>
      <c r="D42" s="53"/>
      <c r="E42" s="147"/>
      <c r="F42" s="147"/>
      <c r="G42" s="147"/>
      <c r="H42" s="147"/>
      <c r="I42" s="147"/>
      <c r="J42" s="147"/>
      <c r="K42" s="147"/>
      <c r="L42" s="147"/>
      <c r="M42" s="148"/>
      <c r="N42" s="155"/>
    </row>
    <row r="43" spans="1:14" ht="13.5">
      <c r="A43" s="155"/>
      <c r="B43" s="145"/>
      <c r="C43" s="156" t="s">
        <v>148</v>
      </c>
      <c r="D43" s="149">
        <v>6</v>
      </c>
      <c r="E43" s="147">
        <v>-213</v>
      </c>
      <c r="F43" s="147">
        <v>-44</v>
      </c>
      <c r="G43" s="147">
        <v>-68</v>
      </c>
      <c r="H43" s="147">
        <v>1</v>
      </c>
      <c r="I43" s="147">
        <v>3</v>
      </c>
      <c r="J43" s="147">
        <v>0</v>
      </c>
      <c r="K43" s="147">
        <v>0</v>
      </c>
      <c r="L43" s="147">
        <v>0</v>
      </c>
      <c r="M43" s="148">
        <f>SUM(F43:L43)</f>
        <v>-108</v>
      </c>
      <c r="N43" s="155"/>
    </row>
    <row r="44" spans="1:14" ht="13.5">
      <c r="A44" s="155"/>
      <c r="B44" s="145"/>
      <c r="C44" s="156"/>
      <c r="D44" s="149"/>
      <c r="E44" s="147"/>
      <c r="F44" s="147"/>
      <c r="G44" s="147"/>
      <c r="H44" s="147"/>
      <c r="I44" s="147"/>
      <c r="J44" s="147"/>
      <c r="K44" s="147"/>
      <c r="L44" s="147"/>
      <c r="M44" s="148"/>
      <c r="N44" s="155"/>
    </row>
    <row r="45" spans="1:14" ht="13.5">
      <c r="A45" s="155"/>
      <c r="B45" s="272" t="s">
        <v>147</v>
      </c>
      <c r="C45" s="273"/>
      <c r="D45" s="274"/>
      <c r="E45" s="252"/>
      <c r="F45" s="252"/>
      <c r="G45" s="252"/>
      <c r="H45" s="252"/>
      <c r="I45" s="252"/>
      <c r="J45" s="252"/>
      <c r="K45" s="252"/>
      <c r="L45" s="252"/>
      <c r="M45" s="275"/>
      <c r="N45" s="290"/>
    </row>
    <row r="46" spans="1:14" ht="6" customHeight="1" thickBot="1">
      <c r="A46" s="155"/>
      <c r="B46" s="182"/>
      <c r="C46" s="50"/>
      <c r="D46" s="51"/>
      <c r="E46" s="50"/>
      <c r="F46" s="50"/>
      <c r="G46" s="50"/>
      <c r="H46" s="50"/>
      <c r="I46" s="50"/>
      <c r="J46" s="50"/>
      <c r="K46" s="50"/>
      <c r="L46" s="50"/>
      <c r="M46" s="152"/>
      <c r="N46" s="155"/>
    </row>
    <row r="47" spans="1:14" ht="12.75" customHeight="1" thickBot="1">
      <c r="A47" s="155"/>
      <c r="B47" s="52"/>
      <c r="C47" s="52"/>
      <c r="D47" s="53"/>
      <c r="E47" s="52"/>
      <c r="F47" s="131"/>
      <c r="G47" s="131"/>
      <c r="H47" s="131"/>
      <c r="I47" s="52"/>
      <c r="J47" s="52"/>
      <c r="K47" s="52"/>
      <c r="L47" s="52"/>
      <c r="M47" s="52"/>
      <c r="N47" s="155"/>
    </row>
    <row r="48" spans="1:14" ht="25.5">
      <c r="A48" s="155"/>
      <c r="B48" s="216" t="str">
        <f>B35</f>
        <v>Three Months Ended June 30, 2017</v>
      </c>
      <c r="C48" s="59"/>
      <c r="D48" s="217"/>
      <c r="E48" s="212" t="s">
        <v>60</v>
      </c>
      <c r="F48" s="206" t="s">
        <v>279</v>
      </c>
      <c r="G48" s="206" t="s">
        <v>180</v>
      </c>
      <c r="H48" s="237" t="s">
        <v>181</v>
      </c>
      <c r="I48" s="54"/>
      <c r="J48" s="55"/>
      <c r="K48" s="56"/>
      <c r="L48" s="52"/>
      <c r="M48" s="52"/>
      <c r="N48" s="155"/>
    </row>
    <row r="49" spans="1:14">
      <c r="A49" s="155"/>
      <c r="B49" s="728" t="s">
        <v>59</v>
      </c>
      <c r="C49" s="729"/>
      <c r="D49" s="199"/>
      <c r="E49" s="147">
        <f>E36-M36</f>
        <v>339</v>
      </c>
      <c r="F49" s="118">
        <v>243</v>
      </c>
      <c r="G49" s="209">
        <v>0.32</v>
      </c>
      <c r="H49" s="92">
        <v>0.32</v>
      </c>
      <c r="I49" s="57"/>
      <c r="J49" s="210"/>
      <c r="K49" s="56"/>
      <c r="L49" s="52"/>
      <c r="M49" s="52"/>
      <c r="N49" s="52"/>
    </row>
    <row r="50" spans="1:14" ht="13.5">
      <c r="A50" s="155"/>
      <c r="B50" s="47"/>
      <c r="C50" s="48" t="s">
        <v>223</v>
      </c>
      <c r="D50" s="149">
        <v>1</v>
      </c>
      <c r="E50" s="211">
        <f>E37-M37</f>
        <v>39</v>
      </c>
      <c r="F50" s="130">
        <v>39</v>
      </c>
      <c r="G50" s="169">
        <v>0.05</v>
      </c>
      <c r="H50" s="93">
        <v>0.05</v>
      </c>
      <c r="I50" s="58"/>
      <c r="J50" s="58"/>
      <c r="K50" s="58"/>
      <c r="L50" s="58"/>
      <c r="M50" s="58"/>
      <c r="N50" s="58"/>
    </row>
    <row r="51" spans="1:14" ht="13.5">
      <c r="A51" s="155"/>
      <c r="B51" s="47"/>
      <c r="C51" s="48" t="s">
        <v>121</v>
      </c>
      <c r="D51" s="149">
        <v>2</v>
      </c>
      <c r="E51" s="211">
        <f>E38-M38</f>
        <v>194</v>
      </c>
      <c r="F51" s="130">
        <v>194</v>
      </c>
      <c r="G51" s="169">
        <v>0.26</v>
      </c>
      <c r="H51" s="93">
        <v>0.25</v>
      </c>
      <c r="I51" s="58"/>
      <c r="J51" s="58"/>
      <c r="K51" s="58"/>
      <c r="L51" s="58"/>
      <c r="M51" s="58"/>
      <c r="N51" s="58"/>
    </row>
    <row r="52" spans="1:14" ht="13.5">
      <c r="A52" s="155"/>
      <c r="B52" s="47"/>
      <c r="C52" s="48" t="s">
        <v>235</v>
      </c>
      <c r="D52" s="149">
        <v>3</v>
      </c>
      <c r="E52" s="211">
        <f>E39-M39</f>
        <v>5</v>
      </c>
      <c r="F52" s="130">
        <v>6</v>
      </c>
      <c r="G52" s="169">
        <v>0.01</v>
      </c>
      <c r="H52" s="93">
        <v>0.01</v>
      </c>
      <c r="I52" s="58"/>
      <c r="J52" s="58"/>
      <c r="K52" s="58"/>
      <c r="L52" s="58"/>
      <c r="M52" s="58"/>
      <c r="N52" s="58"/>
    </row>
    <row r="53" spans="1:14" ht="13.5">
      <c r="A53" s="155"/>
      <c r="B53" s="47"/>
      <c r="C53" s="48" t="s">
        <v>207</v>
      </c>
      <c r="D53" s="149">
        <v>5</v>
      </c>
      <c r="E53" s="211">
        <f t="shared" ref="E53" si="6">E40-M40</f>
        <v>-1</v>
      </c>
      <c r="F53" s="130">
        <v>-1</v>
      </c>
      <c r="G53" s="169">
        <v>0</v>
      </c>
      <c r="H53" s="93">
        <v>0</v>
      </c>
      <c r="I53" s="58"/>
      <c r="J53" s="58"/>
      <c r="K53" s="58"/>
      <c r="L53" s="58"/>
      <c r="M53" s="58"/>
      <c r="N53" s="58"/>
    </row>
    <row r="54" spans="1:14" ht="13.5">
      <c r="A54" s="155"/>
      <c r="B54" s="47"/>
      <c r="C54" s="48" t="s">
        <v>190</v>
      </c>
      <c r="D54" s="149">
        <v>7</v>
      </c>
      <c r="E54" s="211">
        <v>0</v>
      </c>
      <c r="F54" s="130">
        <v>12</v>
      </c>
      <c r="G54" s="169">
        <v>0.02</v>
      </c>
      <c r="H54" s="93">
        <v>0.02</v>
      </c>
      <c r="I54" s="58"/>
      <c r="J54" s="58"/>
      <c r="K54" s="58"/>
      <c r="L54" s="58"/>
      <c r="M54" s="58"/>
      <c r="N54" s="58"/>
    </row>
    <row r="55" spans="1:14" ht="13.5">
      <c r="A55" s="155"/>
      <c r="B55" s="47"/>
      <c r="C55" s="48" t="s">
        <v>168</v>
      </c>
      <c r="D55" s="149">
        <v>8</v>
      </c>
      <c r="E55" s="211">
        <v>0</v>
      </c>
      <c r="F55" s="130">
        <v>-75</v>
      </c>
      <c r="G55" s="169">
        <v>-0.1</v>
      </c>
      <c r="H55" s="93">
        <v>-0.1</v>
      </c>
      <c r="I55" s="58"/>
      <c r="J55" s="58"/>
      <c r="K55" s="58"/>
      <c r="L55" s="58"/>
      <c r="M55" s="58"/>
      <c r="N55" s="58"/>
    </row>
    <row r="56" spans="1:14" ht="14.25" thickBot="1">
      <c r="A56" s="155"/>
      <c r="B56" s="725" t="s">
        <v>128</v>
      </c>
      <c r="C56" s="726"/>
      <c r="D56" s="150"/>
      <c r="E56" s="204">
        <f>SUM(E49:E55)</f>
        <v>576</v>
      </c>
      <c r="F56" s="234">
        <f>SUM(F49:F55)</f>
        <v>418</v>
      </c>
      <c r="G56" s="235">
        <v>0.55000000000000004</v>
      </c>
      <c r="H56" s="236">
        <v>0.55000000000000004</v>
      </c>
      <c r="I56" s="57"/>
      <c r="J56" s="52"/>
      <c r="K56" s="52"/>
      <c r="L56" s="52"/>
      <c r="M56" s="52"/>
      <c r="N56" s="52"/>
    </row>
    <row r="57" spans="1:14" ht="14.25" thickTop="1">
      <c r="A57" s="155"/>
      <c r="B57" s="145"/>
      <c r="C57" s="146"/>
      <c r="D57" s="150"/>
      <c r="E57" s="147"/>
      <c r="F57" s="118"/>
      <c r="G57" s="151"/>
      <c r="H57" s="92"/>
      <c r="I57" s="57"/>
      <c r="J57" s="52"/>
      <c r="K57" s="52"/>
      <c r="L57" s="52"/>
      <c r="M57" s="52"/>
      <c r="N57" s="52"/>
    </row>
    <row r="58" spans="1:14" ht="13.5">
      <c r="A58" s="155"/>
      <c r="B58" s="145"/>
      <c r="C58" s="156" t="s">
        <v>148</v>
      </c>
      <c r="D58" s="149">
        <v>6</v>
      </c>
      <c r="E58" s="147">
        <v>-105</v>
      </c>
      <c r="F58" s="147">
        <v>-86</v>
      </c>
      <c r="G58" s="154">
        <v>-0.11</v>
      </c>
      <c r="H58" s="181">
        <v>-0.12</v>
      </c>
      <c r="I58" s="57"/>
      <c r="J58" s="52"/>
      <c r="K58" s="52"/>
      <c r="L58" s="52"/>
      <c r="M58" s="52"/>
      <c r="N58" s="52"/>
    </row>
    <row r="59" spans="1:14" ht="13.5">
      <c r="A59" s="155"/>
      <c r="B59" s="145"/>
      <c r="C59" s="156"/>
      <c r="D59" s="149"/>
      <c r="E59" s="147"/>
      <c r="F59" s="147"/>
      <c r="G59" s="154"/>
      <c r="H59" s="181"/>
      <c r="I59" s="57"/>
      <c r="J59" s="52"/>
      <c r="K59" s="52"/>
      <c r="L59" s="52"/>
      <c r="M59" s="52"/>
      <c r="N59" s="52"/>
    </row>
    <row r="60" spans="1:14" ht="13.5">
      <c r="A60" s="155"/>
      <c r="B60" s="272" t="s">
        <v>147</v>
      </c>
      <c r="C60" s="276"/>
      <c r="D60" s="274"/>
      <c r="E60" s="252"/>
      <c r="F60" s="252"/>
      <c r="G60" s="277"/>
      <c r="H60" s="278"/>
      <c r="I60" s="289"/>
      <c r="J60" s="52"/>
      <c r="K60" s="52"/>
      <c r="L60" s="52"/>
      <c r="M60" s="52"/>
      <c r="N60" s="52"/>
    </row>
    <row r="61" spans="1:14" ht="6" customHeight="1" thickBot="1">
      <c r="A61" s="155"/>
      <c r="B61" s="49"/>
      <c r="C61" s="50"/>
      <c r="D61" s="51"/>
      <c r="E61" s="50"/>
      <c r="F61" s="50"/>
      <c r="G61" s="170"/>
      <c r="H61" s="215"/>
      <c r="I61" s="52"/>
      <c r="J61" s="52"/>
      <c r="K61" s="52"/>
      <c r="L61" s="52"/>
      <c r="M61" s="52"/>
      <c r="N61" s="52"/>
    </row>
    <row r="62" spans="1:14" ht="12.75" thickBot="1">
      <c r="A62" s="155"/>
      <c r="B62" s="52"/>
      <c r="C62" s="52"/>
      <c r="D62" s="53"/>
      <c r="E62" s="52"/>
      <c r="F62" s="52"/>
      <c r="G62" s="176"/>
      <c r="H62" s="176"/>
      <c r="I62" s="52"/>
      <c r="J62" s="52"/>
      <c r="K62" s="52"/>
      <c r="L62" s="52"/>
      <c r="M62" s="52"/>
      <c r="N62" s="52"/>
    </row>
    <row r="63" spans="1:14" ht="48">
      <c r="A63" s="155"/>
      <c r="B63" s="216" t="s">
        <v>244</v>
      </c>
      <c r="C63" s="59"/>
      <c r="D63" s="208"/>
      <c r="E63" s="205" t="s">
        <v>54</v>
      </c>
      <c r="F63" s="206" t="s">
        <v>149</v>
      </c>
      <c r="G63" s="206" t="s">
        <v>166</v>
      </c>
      <c r="H63" s="206" t="s">
        <v>165</v>
      </c>
      <c r="I63" s="206" t="s">
        <v>167</v>
      </c>
      <c r="J63" s="205" t="s">
        <v>55</v>
      </c>
      <c r="K63" s="205" t="s">
        <v>56</v>
      </c>
      <c r="L63" s="205" t="s">
        <v>57</v>
      </c>
      <c r="M63" s="207" t="s">
        <v>58</v>
      </c>
      <c r="N63" s="155"/>
    </row>
    <row r="64" spans="1:14">
      <c r="A64" s="155"/>
      <c r="B64" s="728" t="s">
        <v>59</v>
      </c>
      <c r="C64" s="729"/>
      <c r="D64" s="199"/>
      <c r="E64" s="147">
        <v>1618</v>
      </c>
      <c r="F64" s="118">
        <v>149</v>
      </c>
      <c r="G64" s="118">
        <v>37</v>
      </c>
      <c r="H64" s="118">
        <v>249</v>
      </c>
      <c r="I64" s="147">
        <v>117</v>
      </c>
      <c r="J64" s="147">
        <v>273</v>
      </c>
      <c r="K64" s="147">
        <v>345</v>
      </c>
      <c r="L64" s="147">
        <v>191</v>
      </c>
      <c r="M64" s="148">
        <f t="shared" ref="M64:M68" si="7">SUM(F64:L64)</f>
        <v>1361</v>
      </c>
      <c r="N64" s="155"/>
    </row>
    <row r="65" spans="1:14" ht="13.5">
      <c r="A65" s="155"/>
      <c r="B65" s="47"/>
      <c r="C65" s="48" t="s">
        <v>223</v>
      </c>
      <c r="D65" s="149">
        <v>1</v>
      </c>
      <c r="E65" s="200">
        <v>0</v>
      </c>
      <c r="F65" s="201">
        <v>0</v>
      </c>
      <c r="G65" s="201">
        <v>-1</v>
      </c>
      <c r="H65" s="201">
        <v>0</v>
      </c>
      <c r="I65" s="202">
        <v>-1</v>
      </c>
      <c r="J65" s="64">
        <v>-15</v>
      </c>
      <c r="K65" s="64">
        <v>-3</v>
      </c>
      <c r="L65" s="64">
        <v>-27</v>
      </c>
      <c r="M65" s="60">
        <f t="shared" si="7"/>
        <v>-47</v>
      </c>
      <c r="N65" s="155"/>
    </row>
    <row r="66" spans="1:14" ht="13.5">
      <c r="A66" s="155"/>
      <c r="B66" s="47"/>
      <c r="C66" s="48" t="s">
        <v>121</v>
      </c>
      <c r="D66" s="149">
        <v>2</v>
      </c>
      <c r="E66" s="200">
        <v>0</v>
      </c>
      <c r="F66" s="201">
        <v>0</v>
      </c>
      <c r="G66" s="201">
        <v>0</v>
      </c>
      <c r="H66" s="201">
        <v>0</v>
      </c>
      <c r="I66" s="201">
        <v>-109</v>
      </c>
      <c r="J66" s="201">
        <v>0</v>
      </c>
      <c r="K66" s="64">
        <v>-76</v>
      </c>
      <c r="L66" s="64">
        <v>-2</v>
      </c>
      <c r="M66" s="60">
        <f t="shared" si="7"/>
        <v>-187</v>
      </c>
      <c r="N66" s="155"/>
    </row>
    <row r="67" spans="1:14" ht="13.5">
      <c r="A67" s="155"/>
      <c r="B67" s="47"/>
      <c r="C67" s="48" t="s">
        <v>235</v>
      </c>
      <c r="D67" s="149">
        <v>3</v>
      </c>
      <c r="E67" s="200">
        <v>0</v>
      </c>
      <c r="F67" s="201">
        <v>0</v>
      </c>
      <c r="G67" s="201">
        <v>0</v>
      </c>
      <c r="H67" s="201">
        <v>0</v>
      </c>
      <c r="I67" s="202">
        <v>0</v>
      </c>
      <c r="J67" s="201">
        <v>0</v>
      </c>
      <c r="K67" s="201">
        <v>0</v>
      </c>
      <c r="L67" s="201">
        <v>-3</v>
      </c>
      <c r="M67" s="60">
        <f t="shared" si="7"/>
        <v>-3</v>
      </c>
      <c r="N67" s="155"/>
    </row>
    <row r="68" spans="1:14" ht="13.5">
      <c r="A68" s="155"/>
      <c r="B68" s="47"/>
      <c r="C68" s="48" t="s">
        <v>207</v>
      </c>
      <c r="D68" s="149">
        <v>5</v>
      </c>
      <c r="E68" s="200">
        <v>0</v>
      </c>
      <c r="F68" s="200">
        <v>0</v>
      </c>
      <c r="G68" s="200">
        <v>0</v>
      </c>
      <c r="H68" s="200">
        <v>0</v>
      </c>
      <c r="I68" s="200">
        <v>0</v>
      </c>
      <c r="J68" s="200">
        <v>0</v>
      </c>
      <c r="K68" s="200">
        <v>0</v>
      </c>
      <c r="L68" s="201">
        <v>1</v>
      </c>
      <c r="M68" s="60">
        <f t="shared" si="7"/>
        <v>1</v>
      </c>
      <c r="N68" s="155"/>
    </row>
    <row r="69" spans="1:14" ht="12.75" thickBot="1">
      <c r="A69" s="155"/>
      <c r="B69" s="725" t="s">
        <v>128</v>
      </c>
      <c r="C69" s="726"/>
      <c r="D69" s="203"/>
      <c r="E69" s="204">
        <f t="shared" ref="E69:M69" si="8">SUM(E64:E68)</f>
        <v>1618</v>
      </c>
      <c r="F69" s="204">
        <f t="shared" si="8"/>
        <v>149</v>
      </c>
      <c r="G69" s="204">
        <f t="shared" si="8"/>
        <v>36</v>
      </c>
      <c r="H69" s="204">
        <f t="shared" si="8"/>
        <v>249</v>
      </c>
      <c r="I69" s="204">
        <f t="shared" si="8"/>
        <v>7</v>
      </c>
      <c r="J69" s="204">
        <f t="shared" si="8"/>
        <v>258</v>
      </c>
      <c r="K69" s="204">
        <f t="shared" si="8"/>
        <v>266</v>
      </c>
      <c r="L69" s="204">
        <f t="shared" si="8"/>
        <v>160</v>
      </c>
      <c r="M69" s="61">
        <f t="shared" si="8"/>
        <v>1125</v>
      </c>
      <c r="N69" s="155"/>
    </row>
    <row r="70" spans="1:14" ht="12.75" thickTop="1">
      <c r="A70" s="155"/>
      <c r="B70" s="145"/>
      <c r="C70" s="146"/>
      <c r="D70" s="53"/>
      <c r="E70" s="147"/>
      <c r="F70" s="147"/>
      <c r="G70" s="147"/>
      <c r="H70" s="147"/>
      <c r="I70" s="147"/>
      <c r="J70" s="147"/>
      <c r="K70" s="147"/>
      <c r="L70" s="147"/>
      <c r="M70" s="148"/>
      <c r="N70" s="155"/>
    </row>
    <row r="71" spans="1:14" ht="13.5">
      <c r="A71" s="155"/>
      <c r="B71" s="145"/>
      <c r="C71" s="156" t="s">
        <v>148</v>
      </c>
      <c r="D71" s="149">
        <v>6</v>
      </c>
      <c r="E71" s="147">
        <v>284</v>
      </c>
      <c r="F71" s="147">
        <v>30</v>
      </c>
      <c r="G71" s="147">
        <v>120</v>
      </c>
      <c r="H71" s="147">
        <v>3</v>
      </c>
      <c r="I71" s="147">
        <v>-1</v>
      </c>
      <c r="J71" s="147">
        <v>0</v>
      </c>
      <c r="K71" s="147">
        <v>0</v>
      </c>
      <c r="L71" s="147">
        <v>0</v>
      </c>
      <c r="M71" s="148">
        <f>SUM(F71:L71)</f>
        <v>152</v>
      </c>
      <c r="N71" s="155"/>
    </row>
    <row r="72" spans="1:14" ht="13.5">
      <c r="A72" s="155"/>
      <c r="B72" s="145"/>
      <c r="C72" s="156"/>
      <c r="D72" s="149"/>
      <c r="E72" s="147"/>
      <c r="F72" s="147"/>
      <c r="G72" s="147"/>
      <c r="H72" s="147"/>
      <c r="I72" s="147"/>
      <c r="J72" s="147"/>
      <c r="K72" s="147"/>
      <c r="L72" s="147"/>
      <c r="M72" s="148"/>
      <c r="N72" s="155"/>
    </row>
    <row r="73" spans="1:14" ht="13.5">
      <c r="A73" s="155"/>
      <c r="B73" s="272" t="s">
        <v>147</v>
      </c>
      <c r="C73" s="273"/>
      <c r="D73" s="274"/>
      <c r="E73" s="252"/>
      <c r="F73" s="252"/>
      <c r="G73" s="252"/>
      <c r="H73" s="252"/>
      <c r="I73" s="252"/>
      <c r="J73" s="252"/>
      <c r="K73" s="252"/>
      <c r="L73" s="252"/>
      <c r="M73" s="275"/>
      <c r="N73" s="290"/>
    </row>
    <row r="74" spans="1:14" ht="6" customHeight="1" thickBot="1">
      <c r="A74" s="155"/>
      <c r="B74" s="182"/>
      <c r="C74" s="50"/>
      <c r="D74" s="51"/>
      <c r="E74" s="50"/>
      <c r="F74" s="50"/>
      <c r="G74" s="50"/>
      <c r="H74" s="50"/>
      <c r="I74" s="50"/>
      <c r="J74" s="50"/>
      <c r="K74" s="50"/>
      <c r="L74" s="50"/>
      <c r="M74" s="152"/>
      <c r="N74" s="155"/>
    </row>
    <row r="75" spans="1:14" ht="12.75" customHeight="1" thickBot="1">
      <c r="A75" s="155"/>
      <c r="B75" s="52"/>
      <c r="C75" s="52"/>
      <c r="D75" s="53"/>
      <c r="E75" s="52"/>
      <c r="F75" s="131"/>
      <c r="G75" s="131"/>
      <c r="H75" s="131"/>
      <c r="I75" s="52"/>
      <c r="J75" s="52"/>
      <c r="K75" s="52"/>
      <c r="L75" s="52"/>
      <c r="M75" s="52"/>
      <c r="N75" s="155"/>
    </row>
    <row r="76" spans="1:14" ht="25.5">
      <c r="A76" s="155"/>
      <c r="B76" s="216" t="str">
        <f>B63</f>
        <v>Three Months Ended September 30, 2017</v>
      </c>
      <c r="C76" s="59"/>
      <c r="D76" s="217"/>
      <c r="E76" s="212" t="s">
        <v>60</v>
      </c>
      <c r="F76" s="206" t="s">
        <v>279</v>
      </c>
      <c r="G76" s="206" t="s">
        <v>180</v>
      </c>
      <c r="H76" s="237" t="s">
        <v>181</v>
      </c>
      <c r="I76" s="54"/>
      <c r="J76" s="55"/>
      <c r="K76" s="56"/>
      <c r="L76" s="52"/>
      <c r="M76" s="52"/>
      <c r="N76" s="155"/>
    </row>
    <row r="77" spans="1:14">
      <c r="A77" s="155"/>
      <c r="B77" s="728" t="s">
        <v>59</v>
      </c>
      <c r="C77" s="729"/>
      <c r="D77" s="199"/>
      <c r="E77" s="147">
        <f>E64-M64</f>
        <v>257</v>
      </c>
      <c r="F77" s="118">
        <v>188</v>
      </c>
      <c r="G77" s="209">
        <v>0.25</v>
      </c>
      <c r="H77" s="92">
        <v>0.25</v>
      </c>
      <c r="I77" s="57"/>
      <c r="J77" s="210"/>
      <c r="K77" s="56"/>
      <c r="L77" s="52"/>
      <c r="M77" s="52"/>
      <c r="N77" s="52"/>
    </row>
    <row r="78" spans="1:14" ht="13.5">
      <c r="A78" s="155"/>
      <c r="B78" s="47"/>
      <c r="C78" s="48" t="s">
        <v>223</v>
      </c>
      <c r="D78" s="149">
        <v>1</v>
      </c>
      <c r="E78" s="211">
        <f>E65-M65</f>
        <v>47</v>
      </c>
      <c r="F78" s="130">
        <v>47</v>
      </c>
      <c r="G78" s="169">
        <v>0.06</v>
      </c>
      <c r="H78" s="93">
        <v>0.06</v>
      </c>
      <c r="I78" s="58"/>
      <c r="J78" s="58"/>
      <c r="K78" s="58"/>
      <c r="L78" s="58"/>
      <c r="M78" s="58"/>
      <c r="N78" s="58"/>
    </row>
    <row r="79" spans="1:14" ht="13.5">
      <c r="A79" s="155"/>
      <c r="B79" s="47"/>
      <c r="C79" s="48" t="s">
        <v>121</v>
      </c>
      <c r="D79" s="149">
        <v>2</v>
      </c>
      <c r="E79" s="211">
        <f>E66-M66</f>
        <v>187</v>
      </c>
      <c r="F79" s="130">
        <v>187</v>
      </c>
      <c r="G79" s="169">
        <v>0.25</v>
      </c>
      <c r="H79" s="93">
        <v>0.24</v>
      </c>
      <c r="I79" s="58"/>
      <c r="J79" s="58"/>
      <c r="K79" s="58"/>
      <c r="L79" s="58"/>
      <c r="M79" s="58"/>
      <c r="N79" s="58"/>
    </row>
    <row r="80" spans="1:14" ht="13.5">
      <c r="A80" s="155"/>
      <c r="B80" s="47"/>
      <c r="C80" s="48" t="s">
        <v>235</v>
      </c>
      <c r="D80" s="149">
        <v>3</v>
      </c>
      <c r="E80" s="211">
        <f>E67-M67</f>
        <v>3</v>
      </c>
      <c r="F80" s="130">
        <v>4</v>
      </c>
      <c r="G80" s="169">
        <v>0.01</v>
      </c>
      <c r="H80" s="93">
        <v>0.01</v>
      </c>
      <c r="I80" s="58"/>
      <c r="J80" s="58"/>
      <c r="K80" s="58"/>
      <c r="L80" s="58"/>
      <c r="M80" s="58"/>
      <c r="N80" s="58"/>
    </row>
    <row r="81" spans="1:14" ht="13.5">
      <c r="A81" s="155"/>
      <c r="B81" s="47"/>
      <c r="C81" s="48" t="s">
        <v>207</v>
      </c>
      <c r="D81" s="149">
        <v>5</v>
      </c>
      <c r="E81" s="211">
        <f t="shared" ref="E81" si="9">E68-M68</f>
        <v>-1</v>
      </c>
      <c r="F81" s="130">
        <v>-1</v>
      </c>
      <c r="G81" s="169">
        <v>0</v>
      </c>
      <c r="H81" s="93">
        <v>0</v>
      </c>
      <c r="I81" s="58"/>
      <c r="J81" s="58"/>
      <c r="K81" s="58"/>
      <c r="L81" s="58"/>
      <c r="M81" s="58"/>
      <c r="N81" s="58"/>
    </row>
    <row r="82" spans="1:14" ht="13.5">
      <c r="A82" s="155"/>
      <c r="B82" s="47"/>
      <c r="C82" s="48" t="s">
        <v>168</v>
      </c>
      <c r="D82" s="149">
        <v>8</v>
      </c>
      <c r="E82" s="211">
        <v>0</v>
      </c>
      <c r="F82" s="130">
        <v>-67</v>
      </c>
      <c r="G82" s="169">
        <v>-0.09</v>
      </c>
      <c r="H82" s="93">
        <v>-0.09</v>
      </c>
      <c r="I82" s="58"/>
      <c r="J82" s="58"/>
      <c r="K82" s="58"/>
      <c r="L82" s="58"/>
      <c r="M82" s="58"/>
      <c r="N82" s="58"/>
    </row>
    <row r="83" spans="1:14" ht="14.25" thickBot="1">
      <c r="A83" s="155"/>
      <c r="B83" s="725" t="s">
        <v>128</v>
      </c>
      <c r="C83" s="726"/>
      <c r="D83" s="150"/>
      <c r="E83" s="204">
        <f>SUM(E77:E82)</f>
        <v>493</v>
      </c>
      <c r="F83" s="234">
        <f>SUM(F77:F82)</f>
        <v>358</v>
      </c>
      <c r="G83" s="235">
        <v>0.47</v>
      </c>
      <c r="H83" s="236">
        <v>0.47</v>
      </c>
      <c r="I83" s="57"/>
      <c r="J83" s="52"/>
      <c r="K83" s="52"/>
      <c r="L83" s="52"/>
      <c r="M83" s="52"/>
      <c r="N83" s="52"/>
    </row>
    <row r="84" spans="1:14" ht="14.25" thickTop="1">
      <c r="A84" s="155"/>
      <c r="B84" s="145"/>
      <c r="C84" s="146"/>
      <c r="D84" s="150"/>
      <c r="E84" s="147"/>
      <c r="F84" s="118"/>
      <c r="G84" s="151"/>
      <c r="H84" s="92"/>
      <c r="I84" s="57"/>
      <c r="J84" s="52"/>
      <c r="K84" s="52"/>
      <c r="L84" s="52"/>
      <c r="M84" s="52"/>
      <c r="N84" s="52"/>
    </row>
    <row r="85" spans="1:14" ht="13.5">
      <c r="A85" s="155"/>
      <c r="B85" s="145"/>
      <c r="C85" s="156" t="s">
        <v>148</v>
      </c>
      <c r="D85" s="149">
        <v>6</v>
      </c>
      <c r="E85" s="147">
        <v>132</v>
      </c>
      <c r="F85" s="147">
        <v>100</v>
      </c>
      <c r="G85" s="154">
        <v>0.14000000000000001</v>
      </c>
      <c r="H85" s="181">
        <v>0.13</v>
      </c>
      <c r="I85" s="57"/>
      <c r="J85" s="52"/>
      <c r="K85" s="52"/>
      <c r="L85" s="52"/>
      <c r="M85" s="52"/>
      <c r="N85" s="52"/>
    </row>
    <row r="86" spans="1:14" ht="13.5">
      <c r="A86" s="155"/>
      <c r="B86" s="145"/>
      <c r="C86" s="156"/>
      <c r="D86" s="149"/>
      <c r="E86" s="147"/>
      <c r="F86" s="147"/>
      <c r="G86" s="154"/>
      <c r="H86" s="181"/>
      <c r="I86" s="57"/>
      <c r="J86" s="52"/>
      <c r="K86" s="52"/>
      <c r="L86" s="52"/>
      <c r="M86" s="52"/>
      <c r="N86" s="52"/>
    </row>
    <row r="87" spans="1:14" ht="13.5">
      <c r="A87" s="155"/>
      <c r="B87" s="272" t="s">
        <v>147</v>
      </c>
      <c r="C87" s="276"/>
      <c r="D87" s="274"/>
      <c r="E87" s="252"/>
      <c r="F87" s="252"/>
      <c r="G87" s="277"/>
      <c r="H87" s="278"/>
      <c r="I87" s="289"/>
      <c r="J87" s="52"/>
      <c r="K87" s="52"/>
      <c r="L87" s="52"/>
      <c r="M87" s="52"/>
      <c r="N87" s="52"/>
    </row>
    <row r="88" spans="1:14" ht="6" customHeight="1" thickBot="1">
      <c r="A88" s="155"/>
      <c r="B88" s="49"/>
      <c r="C88" s="50"/>
      <c r="D88" s="51"/>
      <c r="E88" s="50"/>
      <c r="F88" s="50"/>
      <c r="G88" s="170"/>
      <c r="H88" s="215"/>
      <c r="I88" s="52"/>
      <c r="J88" s="52"/>
      <c r="K88" s="52"/>
      <c r="L88" s="52"/>
      <c r="M88" s="52"/>
      <c r="N88" s="52"/>
    </row>
    <row r="89" spans="1:14" ht="12.75" thickBot="1">
      <c r="A89" s="155"/>
      <c r="B89" s="52"/>
      <c r="C89" s="52"/>
      <c r="D89" s="53"/>
      <c r="E89" s="52"/>
      <c r="F89" s="52"/>
      <c r="G89" s="176"/>
      <c r="H89" s="176"/>
      <c r="I89" s="52"/>
      <c r="J89" s="52"/>
      <c r="K89" s="52"/>
      <c r="L89" s="52"/>
      <c r="M89" s="52"/>
      <c r="N89" s="52"/>
    </row>
    <row r="90" spans="1:14" ht="48">
      <c r="A90" s="155"/>
      <c r="B90" s="216" t="s">
        <v>254</v>
      </c>
      <c r="C90" s="59"/>
      <c r="D90" s="208"/>
      <c r="E90" s="205" t="s">
        <v>54</v>
      </c>
      <c r="F90" s="206" t="s">
        <v>149</v>
      </c>
      <c r="G90" s="206" t="s">
        <v>166</v>
      </c>
      <c r="H90" s="206" t="s">
        <v>165</v>
      </c>
      <c r="I90" s="206" t="s">
        <v>167</v>
      </c>
      <c r="J90" s="205" t="s">
        <v>55</v>
      </c>
      <c r="K90" s="205" t="s">
        <v>56</v>
      </c>
      <c r="L90" s="205" t="s">
        <v>57</v>
      </c>
      <c r="M90" s="207" t="s">
        <v>58</v>
      </c>
      <c r="N90" s="155"/>
    </row>
    <row r="91" spans="1:14">
      <c r="A91" s="155"/>
      <c r="B91" s="728" t="s">
        <v>59</v>
      </c>
      <c r="C91" s="729"/>
      <c r="D91" s="384"/>
      <c r="E91" s="362">
        <v>2043</v>
      </c>
      <c r="F91" s="307">
        <v>310</v>
      </c>
      <c r="G91" s="307">
        <v>101</v>
      </c>
      <c r="H91" s="307">
        <v>268</v>
      </c>
      <c r="I91" s="362">
        <v>124</v>
      </c>
      <c r="J91" s="362">
        <v>318</v>
      </c>
      <c r="K91" s="362">
        <v>479</v>
      </c>
      <c r="L91" s="362">
        <v>222</v>
      </c>
      <c r="M91" s="399">
        <f t="shared" ref="M91:M96" si="10">SUM(F91:L91)</f>
        <v>1822</v>
      </c>
      <c r="N91" s="155"/>
    </row>
    <row r="92" spans="1:14" ht="13.5">
      <c r="A92" s="155"/>
      <c r="B92" s="47"/>
      <c r="C92" s="48" t="s">
        <v>223</v>
      </c>
      <c r="D92" s="387">
        <v>1</v>
      </c>
      <c r="E92" s="400">
        <v>0</v>
      </c>
      <c r="F92" s="401">
        <v>0</v>
      </c>
      <c r="G92" s="401">
        <v>-2</v>
      </c>
      <c r="H92" s="401">
        <v>0</v>
      </c>
      <c r="I92" s="402">
        <v>-2</v>
      </c>
      <c r="J92" s="403">
        <v>-16</v>
      </c>
      <c r="K92" s="403">
        <v>-4</v>
      </c>
      <c r="L92" s="403">
        <v>-34</v>
      </c>
      <c r="M92" s="404">
        <f t="shared" si="10"/>
        <v>-58</v>
      </c>
      <c r="N92" s="155"/>
    </row>
    <row r="93" spans="1:14" ht="13.5">
      <c r="A93" s="155"/>
      <c r="B93" s="47"/>
      <c r="C93" s="48" t="s">
        <v>121</v>
      </c>
      <c r="D93" s="387">
        <v>2</v>
      </c>
      <c r="E93" s="400">
        <v>0</v>
      </c>
      <c r="F93" s="401">
        <v>0</v>
      </c>
      <c r="G93" s="401">
        <v>-3</v>
      </c>
      <c r="H93" s="401">
        <v>0</v>
      </c>
      <c r="I93" s="401">
        <v>-104</v>
      </c>
      <c r="J93" s="401">
        <v>0</v>
      </c>
      <c r="K93" s="403">
        <v>-76</v>
      </c>
      <c r="L93" s="403">
        <v>-2</v>
      </c>
      <c r="M93" s="404">
        <f t="shared" si="10"/>
        <v>-185</v>
      </c>
      <c r="N93" s="155"/>
    </row>
    <row r="94" spans="1:14" ht="13.5">
      <c r="A94" s="155"/>
      <c r="B94" s="47"/>
      <c r="C94" s="48" t="s">
        <v>235</v>
      </c>
      <c r="D94" s="387">
        <v>3</v>
      </c>
      <c r="E94" s="400">
        <v>0</v>
      </c>
      <c r="F94" s="401">
        <v>0</v>
      </c>
      <c r="G94" s="401">
        <v>0</v>
      </c>
      <c r="H94" s="401">
        <v>0</v>
      </c>
      <c r="I94" s="402">
        <v>0</v>
      </c>
      <c r="J94" s="401">
        <v>0</v>
      </c>
      <c r="K94" s="401">
        <v>0</v>
      </c>
      <c r="L94" s="401">
        <v>-3</v>
      </c>
      <c r="M94" s="404">
        <f t="shared" si="10"/>
        <v>-3</v>
      </c>
      <c r="N94" s="155"/>
    </row>
    <row r="95" spans="1:14" ht="13.5">
      <c r="A95" s="155"/>
      <c r="B95" s="291"/>
      <c r="C95" s="48" t="s">
        <v>206</v>
      </c>
      <c r="D95" s="387">
        <v>4</v>
      </c>
      <c r="E95" s="400">
        <v>0</v>
      </c>
      <c r="F95" s="401">
        <v>0</v>
      </c>
      <c r="G95" s="401">
        <v>0</v>
      </c>
      <c r="H95" s="401">
        <v>0</v>
      </c>
      <c r="I95" s="402">
        <v>0</v>
      </c>
      <c r="J95" s="401">
        <v>0</v>
      </c>
      <c r="K95" s="401">
        <v>0</v>
      </c>
      <c r="L95" s="401">
        <v>-5</v>
      </c>
      <c r="M95" s="404">
        <f t="shared" si="10"/>
        <v>-5</v>
      </c>
      <c r="N95" s="155"/>
    </row>
    <row r="96" spans="1:14" ht="13.5">
      <c r="A96" s="155"/>
      <c r="B96" s="47"/>
      <c r="C96" s="48" t="s">
        <v>257</v>
      </c>
      <c r="D96" s="387">
        <v>9</v>
      </c>
      <c r="E96" s="400">
        <v>0</v>
      </c>
      <c r="F96" s="400">
        <v>0</v>
      </c>
      <c r="G96" s="400">
        <v>0</v>
      </c>
      <c r="H96" s="400">
        <v>-10</v>
      </c>
      <c r="I96" s="400">
        <v>0</v>
      </c>
      <c r="J96" s="400">
        <v>-6</v>
      </c>
      <c r="K96" s="400">
        <v>-16</v>
      </c>
      <c r="L96" s="401">
        <v>-7</v>
      </c>
      <c r="M96" s="404">
        <f t="shared" si="10"/>
        <v>-39</v>
      </c>
      <c r="N96" s="155"/>
    </row>
    <row r="97" spans="1:14" ht="12.75" thickBot="1">
      <c r="A97" s="155"/>
      <c r="B97" s="725" t="s">
        <v>128</v>
      </c>
      <c r="C97" s="726"/>
      <c r="D97" s="405"/>
      <c r="E97" s="393">
        <f t="shared" ref="E97:M97" si="11">SUM(E91:E96)</f>
        <v>2043</v>
      </c>
      <c r="F97" s="393">
        <f t="shared" si="11"/>
        <v>310</v>
      </c>
      <c r="G97" s="393">
        <f t="shared" si="11"/>
        <v>96</v>
      </c>
      <c r="H97" s="393">
        <f t="shared" si="11"/>
        <v>258</v>
      </c>
      <c r="I97" s="393">
        <f t="shared" si="11"/>
        <v>18</v>
      </c>
      <c r="J97" s="393">
        <f t="shared" si="11"/>
        <v>296</v>
      </c>
      <c r="K97" s="393">
        <f t="shared" si="11"/>
        <v>383</v>
      </c>
      <c r="L97" s="393">
        <f t="shared" si="11"/>
        <v>171</v>
      </c>
      <c r="M97" s="406">
        <f t="shared" si="11"/>
        <v>1532</v>
      </c>
      <c r="N97" s="155"/>
    </row>
    <row r="98" spans="1:14" ht="12.75" thickTop="1">
      <c r="A98" s="155"/>
      <c r="B98" s="145"/>
      <c r="C98" s="146"/>
      <c r="D98" s="407"/>
      <c r="E98" s="362"/>
      <c r="F98" s="362"/>
      <c r="G98" s="362"/>
      <c r="H98" s="362"/>
      <c r="I98" s="362"/>
      <c r="J98" s="362"/>
      <c r="K98" s="362"/>
      <c r="L98" s="362"/>
      <c r="M98" s="399"/>
      <c r="N98" s="155"/>
    </row>
    <row r="99" spans="1:14" ht="13.5">
      <c r="A99" s="155"/>
      <c r="B99" s="145"/>
      <c r="C99" s="156" t="s">
        <v>148</v>
      </c>
      <c r="D99" s="387">
        <v>6</v>
      </c>
      <c r="E99" s="362">
        <v>597</v>
      </c>
      <c r="F99" s="362">
        <v>95</v>
      </c>
      <c r="G99" s="362">
        <v>52</v>
      </c>
      <c r="H99" s="362">
        <v>0</v>
      </c>
      <c r="I99" s="362">
        <v>9</v>
      </c>
      <c r="J99" s="362">
        <v>0</v>
      </c>
      <c r="K99" s="362">
        <v>0</v>
      </c>
      <c r="L99" s="362">
        <v>0</v>
      </c>
      <c r="M99" s="399">
        <f>SUM(F99:L99)</f>
        <v>156</v>
      </c>
      <c r="N99" s="155"/>
    </row>
    <row r="100" spans="1:14" ht="13.5">
      <c r="A100" s="155"/>
      <c r="B100" s="145"/>
      <c r="C100" s="156"/>
      <c r="D100" s="387"/>
      <c r="E100" s="362"/>
      <c r="F100" s="362"/>
      <c r="G100" s="362"/>
      <c r="H100" s="362"/>
      <c r="I100" s="362"/>
      <c r="J100" s="362"/>
      <c r="K100" s="362"/>
      <c r="L100" s="362"/>
      <c r="M100" s="399"/>
      <c r="N100" s="155"/>
    </row>
    <row r="101" spans="1:14" ht="13.5">
      <c r="A101" s="155"/>
      <c r="B101" s="272" t="s">
        <v>147</v>
      </c>
      <c r="C101" s="273"/>
      <c r="D101" s="408"/>
      <c r="E101" s="252"/>
      <c r="F101" s="252"/>
      <c r="G101" s="252"/>
      <c r="H101" s="252"/>
      <c r="I101" s="252"/>
      <c r="J101" s="252"/>
      <c r="K101" s="252"/>
      <c r="L101" s="252"/>
      <c r="M101" s="275"/>
      <c r="N101" s="290"/>
    </row>
    <row r="102" spans="1:14" ht="6" customHeight="1" thickBot="1">
      <c r="A102" s="155"/>
      <c r="B102" s="182"/>
      <c r="C102" s="50"/>
      <c r="D102" s="409"/>
      <c r="E102" s="410"/>
      <c r="F102" s="410"/>
      <c r="G102" s="410"/>
      <c r="H102" s="410"/>
      <c r="I102" s="410"/>
      <c r="J102" s="410"/>
      <c r="K102" s="410"/>
      <c r="L102" s="410"/>
      <c r="M102" s="411"/>
      <c r="N102" s="155"/>
    </row>
    <row r="103" spans="1:14" ht="12.75" customHeight="1" thickBot="1">
      <c r="A103" s="155"/>
      <c r="B103" s="52"/>
      <c r="C103" s="52"/>
      <c r="D103" s="53"/>
      <c r="E103" s="52"/>
      <c r="F103" s="131"/>
      <c r="G103" s="131"/>
      <c r="H103" s="131"/>
      <c r="I103" s="52"/>
      <c r="J103" s="52"/>
      <c r="K103" s="52"/>
      <c r="L103" s="52"/>
      <c r="M103" s="52"/>
      <c r="N103" s="155"/>
    </row>
    <row r="104" spans="1:14" ht="25.5">
      <c r="A104" s="155"/>
      <c r="B104" s="216" t="str">
        <f>B90</f>
        <v>Three Months Ended December 31, 2017</v>
      </c>
      <c r="C104" s="59"/>
      <c r="D104" s="217"/>
      <c r="E104" s="212" t="s">
        <v>60</v>
      </c>
      <c r="F104" s="206" t="s">
        <v>179</v>
      </c>
      <c r="G104" s="206" t="s">
        <v>261</v>
      </c>
      <c r="H104" s="237" t="s">
        <v>262</v>
      </c>
      <c r="I104" s="54"/>
      <c r="J104" s="55"/>
      <c r="K104" s="56"/>
      <c r="L104" s="52"/>
      <c r="M104" s="52"/>
      <c r="N104" s="155"/>
    </row>
    <row r="105" spans="1:14">
      <c r="A105" s="155"/>
      <c r="B105" s="728" t="s">
        <v>59</v>
      </c>
      <c r="C105" s="729"/>
      <c r="D105" s="384"/>
      <c r="E105" s="362">
        <f>E91-M91</f>
        <v>221</v>
      </c>
      <c r="F105" s="307">
        <v>-584</v>
      </c>
      <c r="G105" s="385">
        <v>-0.77</v>
      </c>
      <c r="H105" s="386">
        <v>-0.77</v>
      </c>
      <c r="I105" s="57"/>
      <c r="J105" s="210"/>
      <c r="K105" s="56"/>
      <c r="L105" s="52"/>
      <c r="M105" s="52"/>
      <c r="N105" s="52"/>
    </row>
    <row r="106" spans="1:14" ht="13.5">
      <c r="A106" s="155"/>
      <c r="B106" s="47"/>
      <c r="C106" s="48" t="s">
        <v>223</v>
      </c>
      <c r="D106" s="387">
        <v>1</v>
      </c>
      <c r="E106" s="388">
        <f>E92-M92</f>
        <v>58</v>
      </c>
      <c r="F106" s="389">
        <v>58</v>
      </c>
      <c r="G106" s="390">
        <v>0.08</v>
      </c>
      <c r="H106" s="391">
        <v>0.08</v>
      </c>
      <c r="I106" s="58"/>
      <c r="J106" s="58"/>
      <c r="K106" s="58"/>
      <c r="L106" s="58"/>
      <c r="M106" s="58"/>
      <c r="N106" s="58"/>
    </row>
    <row r="107" spans="1:14" ht="13.5">
      <c r="A107" s="155"/>
      <c r="B107" s="47"/>
      <c r="C107" s="48" t="s">
        <v>121</v>
      </c>
      <c r="D107" s="387">
        <v>2</v>
      </c>
      <c r="E107" s="388">
        <f>E93-M93</f>
        <v>185</v>
      </c>
      <c r="F107" s="389">
        <v>185</v>
      </c>
      <c r="G107" s="390">
        <v>0.24</v>
      </c>
      <c r="H107" s="391">
        <v>0.24</v>
      </c>
      <c r="I107" s="58"/>
      <c r="J107" s="58"/>
      <c r="K107" s="58"/>
      <c r="L107" s="58"/>
      <c r="M107" s="58"/>
      <c r="N107" s="58"/>
    </row>
    <row r="108" spans="1:14" ht="13.5">
      <c r="A108" s="155"/>
      <c r="B108" s="47"/>
      <c r="C108" s="48" t="s">
        <v>235</v>
      </c>
      <c r="D108" s="387">
        <v>3</v>
      </c>
      <c r="E108" s="388">
        <f>E94-M94</f>
        <v>3</v>
      </c>
      <c r="F108" s="389">
        <v>3</v>
      </c>
      <c r="G108" s="390">
        <v>0</v>
      </c>
      <c r="H108" s="391">
        <v>0</v>
      </c>
      <c r="I108" s="58"/>
      <c r="J108" s="58"/>
      <c r="K108" s="58"/>
      <c r="L108" s="58"/>
      <c r="M108" s="58"/>
      <c r="N108" s="58"/>
    </row>
    <row r="109" spans="1:14" ht="13.5">
      <c r="A109" s="155"/>
      <c r="B109" s="291"/>
      <c r="C109" s="48" t="s">
        <v>206</v>
      </c>
      <c r="D109" s="387">
        <v>4</v>
      </c>
      <c r="E109" s="388">
        <f>E95-M95</f>
        <v>5</v>
      </c>
      <c r="F109" s="389">
        <v>5</v>
      </c>
      <c r="G109" s="390">
        <v>0.01</v>
      </c>
      <c r="H109" s="391">
        <v>0.01</v>
      </c>
      <c r="I109" s="58"/>
      <c r="J109" s="58"/>
      <c r="K109" s="58"/>
      <c r="L109" s="58"/>
      <c r="M109" s="58"/>
      <c r="N109" s="58"/>
    </row>
    <row r="110" spans="1:14" ht="13.5">
      <c r="A110" s="155"/>
      <c r="B110" s="47"/>
      <c r="C110" s="48" t="s">
        <v>168</v>
      </c>
      <c r="D110" s="387">
        <v>8</v>
      </c>
      <c r="E110" s="388">
        <v>0</v>
      </c>
      <c r="F110" s="389">
        <v>-86</v>
      </c>
      <c r="G110" s="390">
        <v>-0.11</v>
      </c>
      <c r="H110" s="391">
        <v>-0.11</v>
      </c>
      <c r="I110" s="58"/>
      <c r="J110" s="58"/>
      <c r="K110" s="58"/>
      <c r="L110" s="58"/>
      <c r="M110" s="58"/>
      <c r="N110" s="58"/>
    </row>
    <row r="111" spans="1:14" ht="13.5">
      <c r="A111" s="155"/>
      <c r="B111" s="47"/>
      <c r="C111" s="48" t="s">
        <v>257</v>
      </c>
      <c r="D111" s="387">
        <v>9</v>
      </c>
      <c r="E111" s="388">
        <f>E96-M96</f>
        <v>39</v>
      </c>
      <c r="F111" s="389">
        <v>794</v>
      </c>
      <c r="G111" s="390">
        <v>1.05</v>
      </c>
      <c r="H111" s="391">
        <v>1.03</v>
      </c>
      <c r="I111" s="58"/>
      <c r="J111" s="58"/>
      <c r="K111" s="58"/>
      <c r="L111" s="58"/>
      <c r="M111" s="58"/>
      <c r="N111" s="58"/>
    </row>
    <row r="112" spans="1:14" ht="14.25" thickBot="1">
      <c r="A112" s="155"/>
      <c r="B112" s="725" t="s">
        <v>128</v>
      </c>
      <c r="C112" s="726"/>
      <c r="D112" s="392"/>
      <c r="E112" s="393">
        <f>SUM(E105:E111)</f>
        <v>511</v>
      </c>
      <c r="F112" s="393">
        <f>SUM(F105:F111)</f>
        <v>375</v>
      </c>
      <c r="G112" s="394">
        <v>0.5</v>
      </c>
      <c r="H112" s="395">
        <v>0.49</v>
      </c>
      <c r="I112" s="57"/>
      <c r="J112" s="52"/>
      <c r="K112" s="52"/>
      <c r="L112" s="52"/>
      <c r="M112" s="52"/>
      <c r="N112" s="52"/>
    </row>
    <row r="113" spans="1:14" ht="14.25" thickTop="1">
      <c r="A113" s="155"/>
      <c r="B113" s="145"/>
      <c r="C113" s="146"/>
      <c r="D113" s="392"/>
      <c r="E113" s="362"/>
      <c r="F113" s="307"/>
      <c r="G113" s="396"/>
      <c r="H113" s="386"/>
      <c r="I113" s="57"/>
      <c r="J113" s="52"/>
      <c r="K113" s="52"/>
      <c r="L113" s="52"/>
      <c r="M113" s="52"/>
      <c r="N113" s="52"/>
    </row>
    <row r="114" spans="1:14" ht="13.5">
      <c r="A114" s="155"/>
      <c r="B114" s="145"/>
      <c r="C114" s="156" t="s">
        <v>148</v>
      </c>
      <c r="D114" s="387">
        <v>6</v>
      </c>
      <c r="E114" s="362">
        <v>441</v>
      </c>
      <c r="F114" s="362">
        <v>347</v>
      </c>
      <c r="G114" s="397">
        <v>0.45</v>
      </c>
      <c r="H114" s="398">
        <v>0.45</v>
      </c>
      <c r="I114" s="57"/>
      <c r="J114" s="52"/>
      <c r="K114" s="52"/>
      <c r="L114" s="52"/>
      <c r="M114" s="52"/>
      <c r="N114" s="52"/>
    </row>
    <row r="115" spans="1:14" ht="13.5">
      <c r="A115" s="155"/>
      <c r="B115" s="145"/>
      <c r="C115" s="156"/>
      <c r="D115" s="149"/>
      <c r="E115" s="147"/>
      <c r="F115" s="147"/>
      <c r="G115" s="154"/>
      <c r="H115" s="181"/>
      <c r="I115" s="57"/>
      <c r="J115" s="52"/>
      <c r="K115" s="52"/>
      <c r="L115" s="52"/>
      <c r="M115" s="52"/>
      <c r="N115" s="52"/>
    </row>
    <row r="116" spans="1:14" ht="13.5">
      <c r="A116" s="155"/>
      <c r="B116" s="272" t="s">
        <v>147</v>
      </c>
      <c r="C116" s="276"/>
      <c r="D116" s="274"/>
      <c r="E116" s="252"/>
      <c r="F116" s="252"/>
      <c r="G116" s="277"/>
      <c r="H116" s="278"/>
      <c r="I116" s="289"/>
      <c r="J116" s="52"/>
      <c r="K116" s="52"/>
      <c r="L116" s="52"/>
      <c r="M116" s="52"/>
      <c r="N116" s="52"/>
    </row>
    <row r="117" spans="1:14" ht="6" customHeight="1" thickBot="1">
      <c r="A117" s="155"/>
      <c r="B117" s="49"/>
      <c r="C117" s="50"/>
      <c r="D117" s="51"/>
      <c r="E117" s="50"/>
      <c r="F117" s="50"/>
      <c r="G117" s="170"/>
      <c r="H117" s="215"/>
      <c r="I117" s="52"/>
      <c r="J117" s="52"/>
      <c r="K117" s="52"/>
      <c r="L117" s="52"/>
      <c r="M117" s="52"/>
      <c r="N117" s="52"/>
    </row>
    <row r="118" spans="1:14" ht="6" customHeight="1">
      <c r="A118" s="155"/>
      <c r="B118" s="52"/>
      <c r="C118" s="52"/>
      <c r="D118" s="53"/>
      <c r="E118" s="52"/>
      <c r="F118" s="52"/>
      <c r="G118" s="176"/>
      <c r="H118" s="176"/>
      <c r="I118" s="52"/>
      <c r="J118" s="52"/>
      <c r="K118" s="52"/>
      <c r="L118" s="52"/>
      <c r="M118" s="52"/>
      <c r="N118" s="52"/>
    </row>
    <row r="119" spans="1:14" ht="13.5">
      <c r="A119" s="155"/>
      <c r="B119" s="173">
        <v>1</v>
      </c>
      <c r="C119" s="174" t="s">
        <v>224</v>
      </c>
      <c r="D119" s="143"/>
      <c r="E119" s="143"/>
      <c r="F119" s="143"/>
      <c r="G119" s="143"/>
      <c r="H119" s="143"/>
      <c r="I119" s="143"/>
      <c r="J119" s="143"/>
      <c r="K119" s="143"/>
      <c r="L119" s="143"/>
      <c r="M119" s="143"/>
      <c r="N119" s="143"/>
    </row>
    <row r="120" spans="1:14" ht="13.5">
      <c r="A120" s="155"/>
      <c r="B120" s="173">
        <v>2</v>
      </c>
      <c r="C120" s="175" t="s">
        <v>120</v>
      </c>
      <c r="D120" s="142"/>
      <c r="E120" s="142"/>
      <c r="F120" s="142"/>
      <c r="G120" s="142"/>
      <c r="H120" s="142"/>
      <c r="I120" s="142"/>
      <c r="J120" s="142"/>
      <c r="K120" s="142"/>
      <c r="L120" s="142"/>
      <c r="M120" s="142"/>
      <c r="N120" s="142"/>
    </row>
    <row r="121" spans="1:14" ht="13.5">
      <c r="A121" s="155"/>
      <c r="B121" s="173">
        <v>3</v>
      </c>
      <c r="C121" s="175" t="s">
        <v>312</v>
      </c>
      <c r="D121" s="142"/>
      <c r="E121" s="142"/>
      <c r="F121" s="142"/>
      <c r="G121" s="142"/>
      <c r="H121" s="142"/>
      <c r="I121" s="142"/>
      <c r="J121" s="142"/>
      <c r="K121" s="142"/>
      <c r="L121" s="142"/>
      <c r="M121" s="142"/>
      <c r="N121" s="142"/>
    </row>
    <row r="122" spans="1:14" ht="13.5">
      <c r="A122" s="155"/>
      <c r="B122" s="173">
        <v>4</v>
      </c>
      <c r="C122" s="175" t="s">
        <v>242</v>
      </c>
      <c r="D122" s="142"/>
      <c r="E122" s="142"/>
      <c r="F122" s="142"/>
      <c r="G122" s="142"/>
      <c r="H122" s="142"/>
      <c r="I122" s="142"/>
      <c r="J122" s="142"/>
      <c r="K122" s="142"/>
      <c r="L122" s="142"/>
      <c r="M122" s="142"/>
      <c r="N122" s="142"/>
    </row>
    <row r="123" spans="1:14" ht="13.5">
      <c r="A123" s="155"/>
      <c r="B123" s="173">
        <v>5</v>
      </c>
      <c r="C123" s="175" t="s">
        <v>241</v>
      </c>
      <c r="D123" s="142"/>
      <c r="E123" s="142"/>
      <c r="F123" s="142"/>
      <c r="G123" s="142"/>
      <c r="H123" s="142"/>
      <c r="I123" s="142"/>
      <c r="J123" s="142"/>
      <c r="K123" s="142"/>
      <c r="L123" s="142"/>
      <c r="M123" s="142"/>
      <c r="N123" s="142"/>
    </row>
    <row r="124" spans="1:14" ht="13.5">
      <c r="A124" s="155"/>
      <c r="B124" s="173">
        <v>6</v>
      </c>
      <c r="C124" s="175" t="s">
        <v>321</v>
      </c>
      <c r="D124" s="142"/>
      <c r="E124" s="142"/>
      <c r="F124" s="142"/>
      <c r="G124" s="142"/>
      <c r="H124" s="142"/>
      <c r="I124" s="142"/>
      <c r="J124" s="142"/>
      <c r="K124" s="142"/>
      <c r="L124" s="142"/>
      <c r="M124" s="142"/>
      <c r="N124" s="142"/>
    </row>
    <row r="125" spans="1:14" ht="13.5">
      <c r="A125" s="155"/>
      <c r="B125" s="173">
        <v>7</v>
      </c>
      <c r="C125" s="175" t="s">
        <v>243</v>
      </c>
      <c r="D125" s="142"/>
      <c r="E125" s="142"/>
      <c r="F125" s="142"/>
      <c r="G125" s="142"/>
      <c r="H125" s="142"/>
      <c r="I125" s="142"/>
      <c r="J125" s="142"/>
      <c r="K125" s="142"/>
      <c r="L125" s="142"/>
      <c r="M125" s="142"/>
      <c r="N125" s="142"/>
    </row>
    <row r="126" spans="1:14" ht="24" customHeight="1">
      <c r="A126" s="155"/>
      <c r="B126" s="228">
        <v>8</v>
      </c>
      <c r="C126" s="723" t="s">
        <v>188</v>
      </c>
      <c r="D126" s="723"/>
      <c r="E126" s="723"/>
      <c r="F126" s="723"/>
      <c r="G126" s="723"/>
      <c r="H126" s="723"/>
      <c r="I126" s="723"/>
      <c r="J126" s="723"/>
      <c r="K126" s="723"/>
      <c r="L126" s="723"/>
      <c r="M126" s="723"/>
      <c r="N126" s="723"/>
    </row>
    <row r="127" spans="1:14" ht="28.5" customHeight="1">
      <c r="A127" s="155"/>
      <c r="B127" s="228">
        <v>9</v>
      </c>
      <c r="C127" s="723" t="s">
        <v>278</v>
      </c>
      <c r="D127" s="723"/>
      <c r="E127" s="723"/>
      <c r="F127" s="723"/>
      <c r="G127" s="723"/>
      <c r="H127" s="723"/>
      <c r="I127" s="723"/>
      <c r="J127" s="723"/>
      <c r="K127" s="723"/>
      <c r="L127" s="723"/>
      <c r="M127" s="723"/>
      <c r="N127" s="723"/>
    </row>
    <row r="128" spans="1:14">
      <c r="A128" s="155"/>
      <c r="B128" s="62"/>
      <c r="C128" s="144"/>
      <c r="D128" s="63"/>
      <c r="E128" s="63"/>
      <c r="F128" s="63"/>
      <c r="G128" s="63"/>
      <c r="H128" s="63"/>
      <c r="I128" s="63"/>
      <c r="J128" s="63"/>
      <c r="K128" s="63"/>
      <c r="L128" s="63"/>
      <c r="M128" s="63"/>
      <c r="N128" s="63"/>
    </row>
    <row r="129" spans="1:14" ht="12" customHeight="1">
      <c r="A129" s="155"/>
      <c r="B129" s="62"/>
      <c r="C129" s="724" t="s">
        <v>240</v>
      </c>
      <c r="D129" s="724"/>
      <c r="E129" s="724"/>
      <c r="F129" s="724"/>
      <c r="G129" s="724"/>
      <c r="H129" s="724"/>
      <c r="I129" s="724"/>
      <c r="J129" s="724"/>
      <c r="K129" s="724"/>
      <c r="L129" s="724"/>
      <c r="M129" s="724"/>
      <c r="N129" s="724"/>
    </row>
  </sheetData>
  <sheetProtection sheet="1" objects="1" scenarios="1" formatCells="0" formatColumns="0" formatRows="0" sort="0" autoFilter="0" pivotTables="0"/>
  <sortState xmlns:xlrd2="http://schemas.microsoft.com/office/spreadsheetml/2017/richdata2" ref="A110:N111">
    <sortCondition descending="1" ref="C110:C111"/>
  </sortState>
  <mergeCells count="22">
    <mergeCell ref="B21:C21"/>
    <mergeCell ref="B36:C36"/>
    <mergeCell ref="B41:C41"/>
    <mergeCell ref="B49:C49"/>
    <mergeCell ref="B56:C56"/>
    <mergeCell ref="B1:N1"/>
    <mergeCell ref="B2:N2"/>
    <mergeCell ref="B3:N3"/>
    <mergeCell ref="B7:C7"/>
    <mergeCell ref="B13:C13"/>
    <mergeCell ref="B77:C77"/>
    <mergeCell ref="B83:C83"/>
    <mergeCell ref="C126:N126"/>
    <mergeCell ref="C129:N129"/>
    <mergeCell ref="B28:C28"/>
    <mergeCell ref="B64:C64"/>
    <mergeCell ref="B69:C69"/>
    <mergeCell ref="B91:C91"/>
    <mergeCell ref="B97:C97"/>
    <mergeCell ref="B105:C105"/>
    <mergeCell ref="B112:C112"/>
    <mergeCell ref="C127:N127"/>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92"/>
  <sheetViews>
    <sheetView showGridLines="0" zoomScale="90" zoomScaleNormal="90" zoomScaleSheetLayoutView="80"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27" t="s">
        <v>44</v>
      </c>
      <c r="C1" s="727"/>
      <c r="D1" s="727"/>
      <c r="E1" s="727"/>
      <c r="F1" s="727"/>
      <c r="G1" s="727"/>
      <c r="H1" s="727"/>
      <c r="I1" s="727"/>
      <c r="J1" s="727"/>
      <c r="K1" s="727"/>
      <c r="L1" s="727"/>
      <c r="M1" s="727"/>
      <c r="N1" s="727"/>
    </row>
    <row r="2" spans="1:14">
      <c r="B2" s="727" t="s">
        <v>100</v>
      </c>
      <c r="C2" s="727"/>
      <c r="D2" s="727"/>
      <c r="E2" s="727"/>
      <c r="F2" s="727"/>
      <c r="G2" s="727"/>
      <c r="H2" s="727"/>
      <c r="I2" s="727"/>
      <c r="J2" s="727"/>
      <c r="K2" s="727"/>
      <c r="L2" s="727"/>
      <c r="M2" s="727"/>
      <c r="N2" s="727"/>
    </row>
    <row r="3" spans="1:14">
      <c r="B3" s="727" t="s">
        <v>53</v>
      </c>
      <c r="C3" s="727"/>
      <c r="D3" s="727"/>
      <c r="E3" s="727"/>
      <c r="F3" s="727"/>
      <c r="G3" s="727"/>
      <c r="H3" s="727"/>
      <c r="I3" s="727"/>
      <c r="J3" s="727"/>
      <c r="K3" s="727"/>
      <c r="L3" s="727"/>
      <c r="M3" s="727"/>
      <c r="N3" s="72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5"/>
      <c r="B6" s="216" t="s">
        <v>129</v>
      </c>
      <c r="C6" s="59"/>
      <c r="D6" s="208"/>
      <c r="E6" s="205" t="s">
        <v>54</v>
      </c>
      <c r="F6" s="206" t="s">
        <v>149</v>
      </c>
      <c r="G6" s="206" t="s">
        <v>166</v>
      </c>
      <c r="H6" s="206" t="s">
        <v>165</v>
      </c>
      <c r="I6" s="206" t="s">
        <v>167</v>
      </c>
      <c r="J6" s="205" t="s">
        <v>55</v>
      </c>
      <c r="K6" s="205" t="s">
        <v>56</v>
      </c>
      <c r="L6" s="205" t="s">
        <v>57</v>
      </c>
      <c r="M6" s="207" t="s">
        <v>58</v>
      </c>
      <c r="N6" s="155"/>
    </row>
    <row r="7" spans="1:14">
      <c r="A7" s="155"/>
      <c r="B7" s="728" t="s">
        <v>59</v>
      </c>
      <c r="C7" s="729"/>
      <c r="D7" s="199"/>
      <c r="E7" s="147">
        <v>1570</v>
      </c>
      <c r="F7" s="118">
        <v>149</v>
      </c>
      <c r="G7" s="118">
        <v>80</v>
      </c>
      <c r="H7" s="118">
        <v>241</v>
      </c>
      <c r="I7" s="147">
        <v>128</v>
      </c>
      <c r="J7" s="147">
        <v>249</v>
      </c>
      <c r="K7" s="147">
        <v>322</v>
      </c>
      <c r="L7" s="147">
        <v>169</v>
      </c>
      <c r="M7" s="148">
        <f>SUM(F7:L7)</f>
        <v>1338</v>
      </c>
      <c r="N7" s="155"/>
    </row>
    <row r="8" spans="1:14" ht="13.5">
      <c r="A8" s="155"/>
      <c r="B8" s="47"/>
      <c r="C8" s="48" t="s">
        <v>223</v>
      </c>
      <c r="D8" s="149">
        <v>1</v>
      </c>
      <c r="E8" s="200">
        <v>0</v>
      </c>
      <c r="F8" s="201">
        <v>0</v>
      </c>
      <c r="G8" s="201">
        <v>-6</v>
      </c>
      <c r="H8" s="201">
        <v>0</v>
      </c>
      <c r="I8" s="202">
        <v>-1</v>
      </c>
      <c r="J8" s="64">
        <v>-13</v>
      </c>
      <c r="K8" s="64">
        <v>-4</v>
      </c>
      <c r="L8" s="64">
        <v>-17</v>
      </c>
      <c r="M8" s="60">
        <f>SUM(F8:L8)</f>
        <v>-41</v>
      </c>
      <c r="N8" s="155"/>
    </row>
    <row r="9" spans="1:14" ht="13.5">
      <c r="A9" s="155"/>
      <c r="B9" s="47"/>
      <c r="C9" s="48" t="s">
        <v>121</v>
      </c>
      <c r="D9" s="149">
        <v>2</v>
      </c>
      <c r="E9" s="200">
        <v>0</v>
      </c>
      <c r="F9" s="201">
        <v>0</v>
      </c>
      <c r="G9" s="201">
        <v>-1</v>
      </c>
      <c r="H9" s="201">
        <v>0</v>
      </c>
      <c r="I9" s="202">
        <v>-122</v>
      </c>
      <c r="J9" s="201">
        <v>0</v>
      </c>
      <c r="K9" s="64">
        <v>-78</v>
      </c>
      <c r="L9" s="64">
        <v>-2</v>
      </c>
      <c r="M9" s="60">
        <f>SUM(F9:L9)</f>
        <v>-203</v>
      </c>
      <c r="N9" s="155"/>
    </row>
    <row r="10" spans="1:14" ht="13.5">
      <c r="A10" s="155"/>
      <c r="B10" s="47"/>
      <c r="C10" s="48" t="s">
        <v>235</v>
      </c>
      <c r="D10" s="149">
        <v>3</v>
      </c>
      <c r="E10" s="200">
        <v>0</v>
      </c>
      <c r="F10" s="201">
        <v>0</v>
      </c>
      <c r="G10" s="201">
        <v>0</v>
      </c>
      <c r="H10" s="201">
        <v>0</v>
      </c>
      <c r="I10" s="202">
        <v>0</v>
      </c>
      <c r="J10" s="201">
        <v>0</v>
      </c>
      <c r="K10" s="201">
        <v>0</v>
      </c>
      <c r="L10" s="201">
        <v>-4</v>
      </c>
      <c r="M10" s="60">
        <f>SUM(F10:L10)</f>
        <v>-4</v>
      </c>
      <c r="N10" s="155"/>
    </row>
    <row r="11" spans="1:14" ht="12.75" thickBot="1">
      <c r="A11" s="155"/>
      <c r="B11" s="725" t="s">
        <v>128</v>
      </c>
      <c r="C11" s="726"/>
      <c r="D11" s="203"/>
      <c r="E11" s="204">
        <f>SUM(E7:E10)</f>
        <v>1570</v>
      </c>
      <c r="F11" s="204">
        <f t="shared" ref="F11:M11" si="0">SUM(F7:F10)</f>
        <v>149</v>
      </c>
      <c r="G11" s="204">
        <f t="shared" si="0"/>
        <v>73</v>
      </c>
      <c r="H11" s="204">
        <f t="shared" si="0"/>
        <v>241</v>
      </c>
      <c r="I11" s="204">
        <f t="shared" si="0"/>
        <v>5</v>
      </c>
      <c r="J11" s="204">
        <f t="shared" si="0"/>
        <v>236</v>
      </c>
      <c r="K11" s="204">
        <f t="shared" si="0"/>
        <v>240</v>
      </c>
      <c r="L11" s="204">
        <f t="shared" si="0"/>
        <v>146</v>
      </c>
      <c r="M11" s="61">
        <f t="shared" si="0"/>
        <v>1090</v>
      </c>
      <c r="N11" s="155"/>
    </row>
    <row r="12" spans="1:14" ht="12.75" thickTop="1">
      <c r="A12" s="155"/>
      <c r="B12" s="145"/>
      <c r="C12" s="146"/>
      <c r="D12" s="53"/>
      <c r="E12" s="147"/>
      <c r="F12" s="147"/>
      <c r="G12" s="147"/>
      <c r="H12" s="147"/>
      <c r="I12" s="147"/>
      <c r="J12" s="147"/>
      <c r="K12" s="147"/>
      <c r="L12" s="147"/>
      <c r="M12" s="148"/>
      <c r="N12" s="155"/>
    </row>
    <row r="13" spans="1:14" ht="13.5">
      <c r="A13" s="155"/>
      <c r="B13" s="145"/>
      <c r="C13" s="156" t="s">
        <v>148</v>
      </c>
      <c r="D13" s="149">
        <v>4</v>
      </c>
      <c r="E13" s="147">
        <v>39</v>
      </c>
      <c r="F13" s="147">
        <v>-44</v>
      </c>
      <c r="G13" s="147">
        <v>-34</v>
      </c>
      <c r="H13" s="147">
        <v>7</v>
      </c>
      <c r="I13" s="147">
        <v>2</v>
      </c>
      <c r="J13" s="147">
        <v>0</v>
      </c>
      <c r="K13" s="147">
        <v>0</v>
      </c>
      <c r="L13" s="147">
        <v>0</v>
      </c>
      <c r="M13" s="148">
        <f>SUM(F13:L13)</f>
        <v>-69</v>
      </c>
      <c r="N13" s="155"/>
    </row>
    <row r="14" spans="1:14" ht="13.5">
      <c r="A14" s="155"/>
      <c r="B14" s="145"/>
      <c r="C14" s="156"/>
      <c r="D14" s="149"/>
      <c r="E14" s="147"/>
      <c r="F14" s="147"/>
      <c r="G14" s="147"/>
      <c r="H14" s="147"/>
      <c r="I14" s="147"/>
      <c r="J14" s="147"/>
      <c r="K14" s="147"/>
      <c r="L14" s="147"/>
      <c r="M14" s="148"/>
      <c r="N14" s="155"/>
    </row>
    <row r="15" spans="1:14" ht="13.5">
      <c r="A15" s="155"/>
      <c r="B15" s="272" t="s">
        <v>147</v>
      </c>
      <c r="C15" s="273"/>
      <c r="D15" s="274">
        <v>7</v>
      </c>
      <c r="E15" s="252">
        <f>E11+E13</f>
        <v>1609</v>
      </c>
      <c r="F15" s="252">
        <f t="shared" ref="F15:L15" si="1">F11+F13</f>
        <v>105</v>
      </c>
      <c r="G15" s="252">
        <f t="shared" si="1"/>
        <v>39</v>
      </c>
      <c r="H15" s="252">
        <f t="shared" si="1"/>
        <v>248</v>
      </c>
      <c r="I15" s="252">
        <f t="shared" si="1"/>
        <v>7</v>
      </c>
      <c r="J15" s="252">
        <f t="shared" si="1"/>
        <v>236</v>
      </c>
      <c r="K15" s="252">
        <f t="shared" si="1"/>
        <v>240</v>
      </c>
      <c r="L15" s="252">
        <f t="shared" si="1"/>
        <v>146</v>
      </c>
      <c r="M15" s="275">
        <f>M11+M13</f>
        <v>1021</v>
      </c>
      <c r="N15" s="155"/>
    </row>
    <row r="16" spans="1:14" ht="5.25" customHeight="1" thickBot="1">
      <c r="A16" s="155"/>
      <c r="B16" s="182"/>
      <c r="C16" s="50"/>
      <c r="D16" s="51"/>
      <c r="E16" s="50"/>
      <c r="F16" s="50"/>
      <c r="G16" s="50"/>
      <c r="H16" s="50"/>
      <c r="I16" s="50"/>
      <c r="J16" s="50"/>
      <c r="K16" s="50"/>
      <c r="L16" s="50"/>
      <c r="M16" s="152"/>
      <c r="N16" s="155"/>
    </row>
    <row r="17" spans="1:14" ht="12.75" customHeight="1" thickBot="1">
      <c r="A17" s="155"/>
      <c r="B17" s="52"/>
      <c r="C17" s="52"/>
      <c r="D17" s="53"/>
      <c r="E17" s="52"/>
      <c r="F17" s="131"/>
      <c r="G17" s="131"/>
      <c r="H17" s="131"/>
      <c r="I17" s="52"/>
      <c r="J17" s="52"/>
      <c r="K17" s="52"/>
      <c r="L17" s="52"/>
      <c r="M17" s="52"/>
      <c r="N17" s="155"/>
    </row>
    <row r="18" spans="1:14" ht="25.5">
      <c r="A18" s="155"/>
      <c r="B18" s="216" t="str">
        <f>B6</f>
        <v>Three Months Ended June 30, 2016</v>
      </c>
      <c r="C18" s="59"/>
      <c r="D18" s="217"/>
      <c r="E18" s="212" t="s">
        <v>60</v>
      </c>
      <c r="F18" s="206" t="s">
        <v>279</v>
      </c>
      <c r="G18" s="206" t="s">
        <v>180</v>
      </c>
      <c r="H18" s="237" t="s">
        <v>181</v>
      </c>
      <c r="I18" s="54"/>
      <c r="J18" s="55"/>
      <c r="K18" s="56"/>
      <c r="L18" s="52"/>
      <c r="M18" s="52"/>
      <c r="N18" s="155"/>
    </row>
    <row r="19" spans="1:14">
      <c r="A19" s="155"/>
      <c r="B19" s="728" t="s">
        <v>59</v>
      </c>
      <c r="C19" s="729"/>
      <c r="D19" s="199"/>
      <c r="E19" s="147">
        <f>E7-M7</f>
        <v>232</v>
      </c>
      <c r="F19" s="118">
        <f>127+24</f>
        <v>151</v>
      </c>
      <c r="G19" s="209">
        <v>0.2</v>
      </c>
      <c r="H19" s="92">
        <v>0.2</v>
      </c>
      <c r="I19" s="57"/>
      <c r="J19" s="210"/>
      <c r="K19" s="56"/>
      <c r="L19" s="52"/>
      <c r="M19" s="52"/>
      <c r="N19" s="52"/>
    </row>
    <row r="20" spans="1:14" ht="13.5">
      <c r="A20" s="155"/>
      <c r="B20" s="47"/>
      <c r="C20" s="48" t="s">
        <v>223</v>
      </c>
      <c r="D20" s="149">
        <v>1</v>
      </c>
      <c r="E20" s="211">
        <f>E8-M8</f>
        <v>41</v>
      </c>
      <c r="F20" s="130">
        <v>41</v>
      </c>
      <c r="G20" s="169">
        <v>0.06</v>
      </c>
      <c r="H20" s="93">
        <v>0.05</v>
      </c>
      <c r="I20" s="58"/>
      <c r="J20" s="58"/>
      <c r="K20" s="58"/>
      <c r="L20" s="58"/>
      <c r="M20" s="58"/>
      <c r="N20" s="58"/>
    </row>
    <row r="21" spans="1:14" ht="13.5">
      <c r="A21" s="155"/>
      <c r="B21" s="47"/>
      <c r="C21" s="48" t="s">
        <v>121</v>
      </c>
      <c r="D21" s="149">
        <v>2</v>
      </c>
      <c r="E21" s="211">
        <f>E9-M9</f>
        <v>203</v>
      </c>
      <c r="F21" s="130">
        <v>203</v>
      </c>
      <c r="G21" s="169">
        <v>0.27</v>
      </c>
      <c r="H21" s="93">
        <v>0.27</v>
      </c>
      <c r="I21" s="58"/>
      <c r="J21" s="58"/>
      <c r="K21" s="58"/>
      <c r="L21" s="58"/>
      <c r="M21" s="58"/>
      <c r="N21" s="58"/>
    </row>
    <row r="22" spans="1:14" ht="13.5">
      <c r="A22" s="155"/>
      <c r="B22" s="47"/>
      <c r="C22" s="48" t="s">
        <v>235</v>
      </c>
      <c r="D22" s="149">
        <v>3</v>
      </c>
      <c r="E22" s="211">
        <f>E10-M10</f>
        <v>4</v>
      </c>
      <c r="F22" s="130">
        <v>5</v>
      </c>
      <c r="G22" s="169">
        <v>0.01</v>
      </c>
      <c r="H22" s="93">
        <v>0.01</v>
      </c>
      <c r="I22" s="58"/>
      <c r="J22" s="58"/>
      <c r="K22" s="58"/>
      <c r="L22" s="58"/>
      <c r="M22" s="58"/>
      <c r="N22" s="58"/>
    </row>
    <row r="23" spans="1:14" ht="13.5">
      <c r="A23" s="155"/>
      <c r="B23" s="47"/>
      <c r="C23" s="48" t="s">
        <v>168</v>
      </c>
      <c r="D23" s="149">
        <v>5</v>
      </c>
      <c r="E23" s="211">
        <v>0</v>
      </c>
      <c r="F23" s="130">
        <v>-59</v>
      </c>
      <c r="G23" s="169">
        <v>-0.08</v>
      </c>
      <c r="H23" s="93">
        <v>-0.08</v>
      </c>
      <c r="I23" s="58"/>
      <c r="J23" s="58"/>
      <c r="K23" s="58"/>
      <c r="L23" s="58"/>
      <c r="M23" s="58"/>
      <c r="N23" s="58"/>
    </row>
    <row r="24" spans="1:14" ht="14.25" thickBot="1">
      <c r="A24" s="155"/>
      <c r="B24" s="725" t="s">
        <v>128</v>
      </c>
      <c r="C24" s="726"/>
      <c r="D24" s="150"/>
      <c r="E24" s="204">
        <f>SUM(E19:E23)</f>
        <v>480</v>
      </c>
      <c r="F24" s="234">
        <f>SUM(F19:F23)</f>
        <v>341</v>
      </c>
      <c r="G24" s="235">
        <v>0.46</v>
      </c>
      <c r="H24" s="236">
        <v>0.45</v>
      </c>
      <c r="I24" s="57"/>
      <c r="J24" s="52"/>
      <c r="K24" s="52"/>
      <c r="L24" s="52"/>
      <c r="M24" s="52"/>
      <c r="N24" s="52"/>
    </row>
    <row r="25" spans="1:14" ht="14.25" thickTop="1">
      <c r="A25" s="155"/>
      <c r="B25" s="145"/>
      <c r="C25" s="146"/>
      <c r="D25" s="150"/>
      <c r="E25" s="147"/>
      <c r="F25" s="118"/>
      <c r="G25" s="151"/>
      <c r="H25" s="92"/>
      <c r="I25" s="57"/>
      <c r="J25" s="52"/>
      <c r="K25" s="52"/>
      <c r="L25" s="52"/>
      <c r="M25" s="52"/>
      <c r="N25" s="52"/>
    </row>
    <row r="26" spans="1:14" ht="13.5">
      <c r="A26" s="155"/>
      <c r="B26" s="145"/>
      <c r="C26" s="156" t="s">
        <v>148</v>
      </c>
      <c r="D26" s="149">
        <v>4</v>
      </c>
      <c r="E26" s="147">
        <f>E13-M13</f>
        <v>108</v>
      </c>
      <c r="F26" s="147">
        <v>63</v>
      </c>
      <c r="G26" s="154">
        <v>0.08</v>
      </c>
      <c r="H26" s="181">
        <v>0.08</v>
      </c>
      <c r="I26" s="57"/>
      <c r="J26" s="52"/>
      <c r="K26" s="52"/>
      <c r="L26" s="52"/>
      <c r="M26" s="52"/>
      <c r="N26" s="52"/>
    </row>
    <row r="27" spans="1:14" ht="13.5">
      <c r="A27" s="155"/>
      <c r="B27" s="145"/>
      <c r="C27" s="156"/>
      <c r="D27" s="149"/>
      <c r="E27" s="147"/>
      <c r="F27" s="147"/>
      <c r="G27" s="154"/>
      <c r="H27" s="181"/>
      <c r="I27" s="57"/>
      <c r="J27" s="52"/>
      <c r="K27" s="52"/>
      <c r="L27" s="52"/>
      <c r="M27" s="52"/>
      <c r="N27" s="52"/>
    </row>
    <row r="28" spans="1:14" ht="13.5">
      <c r="A28" s="155"/>
      <c r="B28" s="272" t="s">
        <v>147</v>
      </c>
      <c r="C28" s="276"/>
      <c r="D28" s="274">
        <v>7</v>
      </c>
      <c r="E28" s="252">
        <f>E24+E26</f>
        <v>588</v>
      </c>
      <c r="F28" s="252">
        <f t="shared" ref="F28" si="2">F24+F26</f>
        <v>404</v>
      </c>
      <c r="G28" s="277">
        <f>G24+G26</f>
        <v>0.54</v>
      </c>
      <c r="H28" s="278">
        <f>H24+H26</f>
        <v>0.53</v>
      </c>
      <c r="I28" s="57"/>
      <c r="J28" s="52"/>
      <c r="K28" s="52"/>
      <c r="L28" s="52"/>
      <c r="M28" s="52"/>
      <c r="N28" s="52"/>
    </row>
    <row r="29" spans="1:14" ht="6" customHeight="1" thickBot="1">
      <c r="A29" s="155"/>
      <c r="B29" s="49"/>
      <c r="C29" s="50"/>
      <c r="D29" s="51"/>
      <c r="E29" s="50"/>
      <c r="F29" s="50"/>
      <c r="G29" s="170"/>
      <c r="H29" s="215"/>
      <c r="I29" s="52"/>
      <c r="J29" s="52"/>
      <c r="K29" s="52"/>
      <c r="L29" s="52"/>
      <c r="M29" s="52"/>
      <c r="N29" s="52"/>
    </row>
    <row r="30" spans="1:14" ht="13.15" customHeight="1" thickBot="1">
      <c r="A30" s="155"/>
      <c r="B30" s="52"/>
      <c r="C30" s="52"/>
      <c r="D30" s="53"/>
      <c r="E30" s="52"/>
      <c r="F30" s="52"/>
      <c r="G30" s="176"/>
      <c r="H30" s="176"/>
      <c r="I30" s="52"/>
      <c r="J30" s="52"/>
      <c r="K30" s="52"/>
      <c r="L30" s="52"/>
      <c r="M30" s="52"/>
      <c r="N30" s="52"/>
    </row>
    <row r="31" spans="1:14" ht="48">
      <c r="A31" s="155"/>
      <c r="B31" s="216" t="s">
        <v>173</v>
      </c>
      <c r="C31" s="59"/>
      <c r="D31" s="208"/>
      <c r="E31" s="205" t="s">
        <v>54</v>
      </c>
      <c r="F31" s="206" t="s">
        <v>149</v>
      </c>
      <c r="G31" s="206" t="s">
        <v>166</v>
      </c>
      <c r="H31" s="206" t="s">
        <v>165</v>
      </c>
      <c r="I31" s="206" t="s">
        <v>167</v>
      </c>
      <c r="J31" s="205" t="s">
        <v>55</v>
      </c>
      <c r="K31" s="205" t="s">
        <v>56</v>
      </c>
      <c r="L31" s="205" t="s">
        <v>57</v>
      </c>
      <c r="M31" s="207" t="s">
        <v>58</v>
      </c>
      <c r="N31" s="155"/>
    </row>
    <row r="32" spans="1:14">
      <c r="A32" s="155"/>
      <c r="B32" s="728" t="s">
        <v>59</v>
      </c>
      <c r="C32" s="729"/>
      <c r="D32" s="199"/>
      <c r="E32" s="147">
        <v>1568</v>
      </c>
      <c r="F32" s="118">
        <v>111</v>
      </c>
      <c r="G32" s="118">
        <v>42</v>
      </c>
      <c r="H32" s="118">
        <v>237</v>
      </c>
      <c r="I32" s="147">
        <v>139</v>
      </c>
      <c r="J32" s="147">
        <v>249</v>
      </c>
      <c r="K32" s="147">
        <v>340</v>
      </c>
      <c r="L32" s="147">
        <v>156</v>
      </c>
      <c r="M32" s="148">
        <f>SUM(F32:L32)</f>
        <v>1274</v>
      </c>
      <c r="N32" s="155"/>
    </row>
    <row r="33" spans="1:14" ht="13.5">
      <c r="A33" s="155"/>
      <c r="B33" s="47"/>
      <c r="C33" s="48" t="s">
        <v>223</v>
      </c>
      <c r="D33" s="149">
        <v>1</v>
      </c>
      <c r="E33" s="200">
        <v>0</v>
      </c>
      <c r="F33" s="201">
        <v>0</v>
      </c>
      <c r="G33" s="201">
        <v>-2</v>
      </c>
      <c r="H33" s="201">
        <v>0</v>
      </c>
      <c r="I33" s="202">
        <v>-1</v>
      </c>
      <c r="J33" s="64">
        <v>-11</v>
      </c>
      <c r="K33" s="64">
        <v>-5</v>
      </c>
      <c r="L33" s="64">
        <v>-14</v>
      </c>
      <c r="M33" s="60">
        <f>SUM(F33:L33)</f>
        <v>-33</v>
      </c>
      <c r="N33" s="155"/>
    </row>
    <row r="34" spans="1:14" ht="13.5">
      <c r="A34" s="155"/>
      <c r="B34" s="47"/>
      <c r="C34" s="48" t="s">
        <v>121</v>
      </c>
      <c r="D34" s="149">
        <v>2</v>
      </c>
      <c r="E34" s="200">
        <v>0</v>
      </c>
      <c r="F34" s="201">
        <v>0</v>
      </c>
      <c r="G34" s="201">
        <v>-1</v>
      </c>
      <c r="H34" s="201">
        <v>0</v>
      </c>
      <c r="I34" s="202">
        <v>-129</v>
      </c>
      <c r="J34" s="201">
        <v>0</v>
      </c>
      <c r="K34" s="64">
        <v>-78</v>
      </c>
      <c r="L34" s="64">
        <v>-3</v>
      </c>
      <c r="M34" s="60">
        <f>SUM(F34:L34)</f>
        <v>-211</v>
      </c>
      <c r="N34" s="155"/>
    </row>
    <row r="35" spans="1:14" ht="13.5">
      <c r="A35" s="155"/>
      <c r="B35" s="47"/>
      <c r="C35" s="48" t="s">
        <v>235</v>
      </c>
      <c r="D35" s="149">
        <v>3</v>
      </c>
      <c r="E35" s="200">
        <v>0</v>
      </c>
      <c r="F35" s="201">
        <v>0</v>
      </c>
      <c r="G35" s="201">
        <v>0</v>
      </c>
      <c r="H35" s="201">
        <v>0</v>
      </c>
      <c r="I35" s="202">
        <v>0</v>
      </c>
      <c r="J35" s="201">
        <v>0</v>
      </c>
      <c r="K35" s="201">
        <v>0</v>
      </c>
      <c r="L35" s="201">
        <v>-4</v>
      </c>
      <c r="M35" s="60">
        <f>SUM(F35:L35)</f>
        <v>-4</v>
      </c>
      <c r="N35" s="155"/>
    </row>
    <row r="36" spans="1:14" ht="12.75" thickBot="1">
      <c r="A36" s="155"/>
      <c r="B36" s="725" t="s">
        <v>128</v>
      </c>
      <c r="C36" s="726"/>
      <c r="D36" s="203"/>
      <c r="E36" s="204">
        <f>SUM(E32:E35)</f>
        <v>1568</v>
      </c>
      <c r="F36" s="204">
        <f t="shared" ref="F36:M36" si="3">SUM(F32:F35)</f>
        <v>111</v>
      </c>
      <c r="G36" s="204">
        <f t="shared" si="3"/>
        <v>39</v>
      </c>
      <c r="H36" s="204">
        <f t="shared" si="3"/>
        <v>237</v>
      </c>
      <c r="I36" s="204">
        <f t="shared" si="3"/>
        <v>9</v>
      </c>
      <c r="J36" s="204">
        <f t="shared" si="3"/>
        <v>238</v>
      </c>
      <c r="K36" s="204">
        <f t="shared" si="3"/>
        <v>257</v>
      </c>
      <c r="L36" s="204">
        <f t="shared" si="3"/>
        <v>135</v>
      </c>
      <c r="M36" s="61">
        <f t="shared" si="3"/>
        <v>1026</v>
      </c>
      <c r="N36" s="155"/>
    </row>
    <row r="37" spans="1:14" ht="12.75" thickTop="1">
      <c r="A37" s="155"/>
      <c r="B37" s="145"/>
      <c r="C37" s="146"/>
      <c r="D37" s="53"/>
      <c r="E37" s="147"/>
      <c r="F37" s="147"/>
      <c r="G37" s="147"/>
      <c r="H37" s="147"/>
      <c r="I37" s="147"/>
      <c r="J37" s="147"/>
      <c r="K37" s="147"/>
      <c r="L37" s="147"/>
      <c r="M37" s="148"/>
      <c r="N37" s="155"/>
    </row>
    <row r="38" spans="1:14" ht="13.5">
      <c r="A38" s="155"/>
      <c r="B38" s="145"/>
      <c r="C38" s="156" t="s">
        <v>148</v>
      </c>
      <c r="D38" s="149">
        <v>4</v>
      </c>
      <c r="E38" s="147">
        <v>62</v>
      </c>
      <c r="F38" s="147">
        <v>-16</v>
      </c>
      <c r="G38" s="147">
        <v>28</v>
      </c>
      <c r="H38" s="147">
        <v>5</v>
      </c>
      <c r="I38" s="147">
        <v>12</v>
      </c>
      <c r="J38" s="147">
        <v>0</v>
      </c>
      <c r="K38" s="147">
        <v>0</v>
      </c>
      <c r="L38" s="147">
        <v>0</v>
      </c>
      <c r="M38" s="148">
        <f>SUM(F38:L38)</f>
        <v>29</v>
      </c>
      <c r="N38" s="155"/>
    </row>
    <row r="39" spans="1:14" ht="13.5">
      <c r="A39" s="155"/>
      <c r="B39" s="145"/>
      <c r="C39" s="156"/>
      <c r="D39" s="149"/>
      <c r="E39" s="147"/>
      <c r="F39" s="147"/>
      <c r="G39" s="147"/>
      <c r="H39" s="147"/>
      <c r="I39" s="147"/>
      <c r="J39" s="147"/>
      <c r="K39" s="147"/>
      <c r="L39" s="147"/>
      <c r="M39" s="148"/>
      <c r="N39" s="155"/>
    </row>
    <row r="40" spans="1:14" ht="13.5">
      <c r="A40" s="155"/>
      <c r="B40" s="272" t="s">
        <v>147</v>
      </c>
      <c r="C40" s="156"/>
      <c r="D40" s="149"/>
      <c r="E40" s="252"/>
      <c r="F40" s="252"/>
      <c r="G40" s="252"/>
      <c r="H40" s="252"/>
      <c r="I40" s="252"/>
      <c r="J40" s="252"/>
      <c r="K40" s="252"/>
      <c r="L40" s="252"/>
      <c r="M40" s="275"/>
      <c r="N40" s="155"/>
    </row>
    <row r="41" spans="1:14" ht="5.25" customHeight="1" thickBot="1">
      <c r="A41" s="155"/>
      <c r="B41" s="182"/>
      <c r="C41" s="50"/>
      <c r="D41" s="51"/>
      <c r="E41" s="50"/>
      <c r="F41" s="50"/>
      <c r="G41" s="50"/>
      <c r="H41" s="50"/>
      <c r="I41" s="50"/>
      <c r="J41" s="50"/>
      <c r="K41" s="50"/>
      <c r="L41" s="50"/>
      <c r="M41" s="152"/>
      <c r="N41" s="155"/>
    </row>
    <row r="42" spans="1:14" ht="12.75" customHeight="1" thickBot="1">
      <c r="A42" s="155"/>
      <c r="B42" s="52"/>
      <c r="C42" s="52"/>
      <c r="D42" s="53"/>
      <c r="E42" s="52"/>
      <c r="F42" s="131"/>
      <c r="G42" s="131"/>
      <c r="H42" s="131"/>
      <c r="I42" s="52"/>
      <c r="J42" s="52"/>
      <c r="K42" s="52"/>
      <c r="L42" s="52"/>
      <c r="M42" s="52"/>
      <c r="N42" s="155"/>
    </row>
    <row r="43" spans="1:14" ht="24">
      <c r="A43" s="155"/>
      <c r="B43" s="216" t="str">
        <f>B31</f>
        <v>Three Months Ended September 30, 2016</v>
      </c>
      <c r="C43" s="59"/>
      <c r="D43" s="217"/>
      <c r="E43" s="212" t="s">
        <v>60</v>
      </c>
      <c r="F43" s="213" t="s">
        <v>280</v>
      </c>
      <c r="G43" s="213" t="s">
        <v>61</v>
      </c>
      <c r="H43" s="214" t="s">
        <v>62</v>
      </c>
      <c r="I43" s="54"/>
      <c r="J43" s="55"/>
      <c r="K43" s="56"/>
      <c r="L43" s="52"/>
      <c r="M43" s="52"/>
      <c r="N43" s="155"/>
    </row>
    <row r="44" spans="1:14">
      <c r="A44" s="155"/>
      <c r="B44" s="728" t="s">
        <v>59</v>
      </c>
      <c r="C44" s="729"/>
      <c r="D44" s="199"/>
      <c r="E44" s="147">
        <f>E32-M32</f>
        <v>294</v>
      </c>
      <c r="F44" s="118">
        <v>199</v>
      </c>
      <c r="G44" s="209">
        <v>0.27</v>
      </c>
      <c r="H44" s="92">
        <v>0.26</v>
      </c>
      <c r="I44" s="57"/>
      <c r="J44" s="210"/>
      <c r="K44" s="56"/>
      <c r="L44" s="52"/>
      <c r="M44" s="52"/>
      <c r="N44" s="52"/>
    </row>
    <row r="45" spans="1:14" ht="13.5">
      <c r="A45" s="155"/>
      <c r="B45" s="47"/>
      <c r="C45" s="48" t="s">
        <v>223</v>
      </c>
      <c r="D45" s="149">
        <v>1</v>
      </c>
      <c r="E45" s="211">
        <f>E33-M33</f>
        <v>33</v>
      </c>
      <c r="F45" s="130">
        <v>33</v>
      </c>
      <c r="G45" s="169">
        <v>0.04</v>
      </c>
      <c r="H45" s="93">
        <v>0.04</v>
      </c>
      <c r="I45" s="58"/>
      <c r="J45" s="58"/>
      <c r="K45" s="58"/>
      <c r="L45" s="58"/>
      <c r="M45" s="58"/>
      <c r="N45" s="58"/>
    </row>
    <row r="46" spans="1:14" ht="13.5">
      <c r="A46" s="155"/>
      <c r="B46" s="47"/>
      <c r="C46" s="48" t="s">
        <v>121</v>
      </c>
      <c r="D46" s="149">
        <v>2</v>
      </c>
      <c r="E46" s="211">
        <f>E34-M34</f>
        <v>211</v>
      </c>
      <c r="F46" s="130">
        <v>211</v>
      </c>
      <c r="G46" s="169">
        <v>0.28000000000000003</v>
      </c>
      <c r="H46" s="93">
        <v>0.28000000000000003</v>
      </c>
      <c r="I46" s="58"/>
      <c r="J46" s="58"/>
      <c r="K46" s="58"/>
      <c r="L46" s="58"/>
      <c r="M46" s="58"/>
      <c r="N46" s="58"/>
    </row>
    <row r="47" spans="1:14" ht="13.5">
      <c r="A47" s="155"/>
      <c r="B47" s="47"/>
      <c r="C47" s="48" t="s">
        <v>235</v>
      </c>
      <c r="D47" s="149">
        <v>3</v>
      </c>
      <c r="E47" s="211">
        <f>E35-M35</f>
        <v>4</v>
      </c>
      <c r="F47" s="130">
        <v>6</v>
      </c>
      <c r="G47" s="169">
        <v>0.01</v>
      </c>
      <c r="H47" s="93">
        <v>0.01</v>
      </c>
      <c r="I47" s="58"/>
      <c r="J47" s="58"/>
      <c r="K47" s="58"/>
      <c r="L47" s="58"/>
      <c r="M47" s="58"/>
      <c r="N47" s="58"/>
    </row>
    <row r="48" spans="1:14" ht="13.5">
      <c r="A48" s="155"/>
      <c r="B48" s="47"/>
      <c r="C48" s="48" t="s">
        <v>190</v>
      </c>
      <c r="D48" s="149">
        <v>5</v>
      </c>
      <c r="E48" s="211">
        <v>0</v>
      </c>
      <c r="F48" s="130">
        <v>10</v>
      </c>
      <c r="G48" s="169">
        <v>0.01</v>
      </c>
      <c r="H48" s="93">
        <v>0.01</v>
      </c>
      <c r="I48" s="58"/>
      <c r="J48" s="58"/>
      <c r="K48" s="58"/>
      <c r="L48" s="58"/>
      <c r="M48" s="58"/>
      <c r="N48" s="58"/>
    </row>
    <row r="49" spans="1:14" ht="13.5">
      <c r="A49" s="155"/>
      <c r="B49" s="47"/>
      <c r="C49" s="48" t="s">
        <v>168</v>
      </c>
      <c r="D49" s="149">
        <v>6</v>
      </c>
      <c r="E49" s="211">
        <v>0</v>
      </c>
      <c r="F49" s="130">
        <v>-88</v>
      </c>
      <c r="G49" s="169">
        <v>-0.12</v>
      </c>
      <c r="H49" s="93">
        <v>-0.12</v>
      </c>
      <c r="I49" s="58"/>
      <c r="J49" s="58"/>
      <c r="K49" s="58"/>
      <c r="L49" s="58"/>
      <c r="M49" s="58"/>
      <c r="N49" s="58"/>
    </row>
    <row r="50" spans="1:14" ht="14.25" thickBot="1">
      <c r="A50" s="155"/>
      <c r="B50" s="725" t="s">
        <v>128</v>
      </c>
      <c r="C50" s="726"/>
      <c r="D50" s="150"/>
      <c r="E50" s="204">
        <f>SUM(E44:E49)</f>
        <v>542</v>
      </c>
      <c r="F50" s="204">
        <f>SUM(F44:F49)</f>
        <v>371</v>
      </c>
      <c r="G50" s="168">
        <v>0.5</v>
      </c>
      <c r="H50" s="180">
        <v>0.49</v>
      </c>
      <c r="I50" s="57"/>
      <c r="J50" s="52"/>
      <c r="K50" s="52"/>
      <c r="L50" s="52"/>
      <c r="M50" s="52"/>
      <c r="N50" s="52"/>
    </row>
    <row r="51" spans="1:14" ht="14.25" thickTop="1">
      <c r="A51" s="155"/>
      <c r="B51" s="145"/>
      <c r="C51" s="146"/>
      <c r="D51" s="150"/>
      <c r="E51" s="147"/>
      <c r="F51" s="118"/>
      <c r="G51" s="151"/>
      <c r="H51" s="92"/>
      <c r="I51" s="57"/>
      <c r="J51" s="52"/>
      <c r="K51" s="52"/>
      <c r="L51" s="52"/>
      <c r="M51" s="52"/>
      <c r="N51" s="52"/>
    </row>
    <row r="52" spans="1:14" ht="13.5">
      <c r="A52" s="155"/>
      <c r="B52" s="145"/>
      <c r="C52" s="156" t="s">
        <v>148</v>
      </c>
      <c r="D52" s="149">
        <v>4</v>
      </c>
      <c r="E52" s="147">
        <f>E38-M38</f>
        <v>33</v>
      </c>
      <c r="F52" s="147">
        <v>26</v>
      </c>
      <c r="G52" s="154">
        <v>0.03</v>
      </c>
      <c r="H52" s="181">
        <v>0.03</v>
      </c>
      <c r="I52" s="57"/>
      <c r="J52" s="52"/>
      <c r="K52" s="52"/>
      <c r="L52" s="52"/>
      <c r="M52" s="52"/>
      <c r="N52" s="52"/>
    </row>
    <row r="53" spans="1:14" ht="13.5">
      <c r="A53" s="155"/>
      <c r="B53" s="145"/>
      <c r="C53" s="156"/>
      <c r="D53" s="149"/>
      <c r="E53" s="147"/>
      <c r="F53" s="147"/>
      <c r="G53" s="154"/>
      <c r="H53" s="181"/>
      <c r="I53" s="57"/>
      <c r="J53" s="52"/>
      <c r="K53" s="52"/>
      <c r="L53" s="52"/>
      <c r="M53" s="52"/>
      <c r="N53" s="52"/>
    </row>
    <row r="54" spans="1:14" ht="13.5">
      <c r="A54" s="155"/>
      <c r="B54" s="272" t="s">
        <v>147</v>
      </c>
      <c r="C54" s="156"/>
      <c r="D54" s="149"/>
      <c r="E54" s="252"/>
      <c r="F54" s="252"/>
      <c r="G54" s="277"/>
      <c r="H54" s="278"/>
      <c r="I54" s="57"/>
      <c r="J54" s="52"/>
      <c r="K54" s="52"/>
      <c r="L54" s="52"/>
      <c r="M54" s="52"/>
      <c r="N54" s="52"/>
    </row>
    <row r="55" spans="1:14" ht="6" customHeight="1" thickBot="1">
      <c r="A55" s="155"/>
      <c r="B55" s="49"/>
      <c r="C55" s="50"/>
      <c r="D55" s="51"/>
      <c r="E55" s="50"/>
      <c r="F55" s="50"/>
      <c r="G55" s="170"/>
      <c r="H55" s="215"/>
      <c r="I55" s="52"/>
      <c r="J55" s="52"/>
      <c r="K55" s="52"/>
      <c r="L55" s="52"/>
      <c r="M55" s="52"/>
      <c r="N55" s="52"/>
    </row>
    <row r="56" spans="1:14" ht="13.15" customHeight="1" thickBot="1">
      <c r="A56" s="155"/>
      <c r="B56" s="52"/>
      <c r="C56" s="52"/>
      <c r="D56" s="53"/>
      <c r="E56" s="52"/>
      <c r="F56" s="52"/>
      <c r="G56" s="176"/>
      <c r="H56" s="176"/>
      <c r="I56" s="52"/>
      <c r="J56" s="52"/>
      <c r="K56" s="52"/>
      <c r="L56" s="52"/>
      <c r="M56" s="52"/>
      <c r="N56" s="52"/>
    </row>
    <row r="57" spans="1:14" ht="48">
      <c r="A57" s="155"/>
      <c r="B57" s="216" t="s">
        <v>191</v>
      </c>
      <c r="C57" s="59"/>
      <c r="D57" s="208"/>
      <c r="E57" s="205" t="s">
        <v>54</v>
      </c>
      <c r="F57" s="206" t="s">
        <v>149</v>
      </c>
      <c r="G57" s="206" t="s">
        <v>166</v>
      </c>
      <c r="H57" s="206" t="s">
        <v>165</v>
      </c>
      <c r="I57" s="206" t="s">
        <v>167</v>
      </c>
      <c r="J57" s="205" t="s">
        <v>55</v>
      </c>
      <c r="K57" s="205" t="s">
        <v>56</v>
      </c>
      <c r="L57" s="205" t="s">
        <v>57</v>
      </c>
      <c r="M57" s="207" t="s">
        <v>58</v>
      </c>
      <c r="N57" s="155"/>
    </row>
    <row r="58" spans="1:14">
      <c r="A58" s="155"/>
      <c r="B58" s="728" t="s">
        <v>59</v>
      </c>
      <c r="C58" s="729"/>
      <c r="D58" s="199"/>
      <c r="E58" s="147">
        <v>2014</v>
      </c>
      <c r="F58" s="118">
        <v>313</v>
      </c>
      <c r="G58" s="118">
        <v>80</v>
      </c>
      <c r="H58" s="118">
        <v>230</v>
      </c>
      <c r="I58" s="147">
        <v>153</v>
      </c>
      <c r="J58" s="147">
        <v>285</v>
      </c>
      <c r="K58" s="147">
        <v>380</v>
      </c>
      <c r="L58" s="147">
        <v>148</v>
      </c>
      <c r="M58" s="148">
        <f>SUM(F58:L58)</f>
        <v>1589</v>
      </c>
      <c r="N58" s="155"/>
    </row>
    <row r="59" spans="1:14" ht="13.5">
      <c r="A59" s="155"/>
      <c r="B59" s="47"/>
      <c r="C59" s="48" t="s">
        <v>223</v>
      </c>
      <c r="D59" s="149">
        <v>1</v>
      </c>
      <c r="E59" s="200">
        <v>0</v>
      </c>
      <c r="F59" s="201">
        <v>0</v>
      </c>
      <c r="G59" s="201">
        <v>-4</v>
      </c>
      <c r="H59" s="201">
        <v>0</v>
      </c>
      <c r="I59" s="202">
        <v>-2</v>
      </c>
      <c r="J59" s="64">
        <v>-13</v>
      </c>
      <c r="K59" s="64">
        <v>-3</v>
      </c>
      <c r="L59" s="64">
        <v>-18</v>
      </c>
      <c r="M59" s="60">
        <f>SUM(F59:L59)</f>
        <v>-40</v>
      </c>
      <c r="N59" s="155"/>
    </row>
    <row r="60" spans="1:14" ht="13.5">
      <c r="A60" s="155"/>
      <c r="B60" s="47"/>
      <c r="C60" s="48" t="s">
        <v>121</v>
      </c>
      <c r="D60" s="149">
        <v>2</v>
      </c>
      <c r="E60" s="200">
        <v>0</v>
      </c>
      <c r="F60" s="201">
        <v>0</v>
      </c>
      <c r="G60" s="201">
        <v>-5</v>
      </c>
      <c r="H60" s="201">
        <v>0</v>
      </c>
      <c r="I60" s="202">
        <v>-127</v>
      </c>
      <c r="J60" s="201">
        <v>0</v>
      </c>
      <c r="K60" s="64">
        <v>-78</v>
      </c>
      <c r="L60" s="64">
        <v>-2</v>
      </c>
      <c r="M60" s="60">
        <f>SUM(F60:L60)</f>
        <v>-212</v>
      </c>
      <c r="N60" s="155"/>
    </row>
    <row r="61" spans="1:14" ht="13.5">
      <c r="A61" s="155"/>
      <c r="B61" s="47"/>
      <c r="C61" s="48" t="s">
        <v>235</v>
      </c>
      <c r="D61" s="149">
        <v>3</v>
      </c>
      <c r="E61" s="200">
        <v>0</v>
      </c>
      <c r="F61" s="201">
        <v>0</v>
      </c>
      <c r="G61" s="201">
        <v>0</v>
      </c>
      <c r="H61" s="201">
        <v>0</v>
      </c>
      <c r="I61" s="202">
        <v>0</v>
      </c>
      <c r="J61" s="201">
        <v>0</v>
      </c>
      <c r="K61" s="201">
        <v>0</v>
      </c>
      <c r="L61" s="201">
        <v>-4</v>
      </c>
      <c r="M61" s="60">
        <f>SUM(F61:L61)</f>
        <v>-4</v>
      </c>
      <c r="N61" s="155"/>
    </row>
    <row r="62" spans="1:14" ht="12.75" thickBot="1">
      <c r="A62" s="155"/>
      <c r="B62" s="725" t="s">
        <v>128</v>
      </c>
      <c r="C62" s="726"/>
      <c r="D62" s="203"/>
      <c r="E62" s="204">
        <f>SUM(E58:E61)</f>
        <v>2014</v>
      </c>
      <c r="F62" s="204">
        <f t="shared" ref="F62:M62" si="4">SUM(F58:F61)</f>
        <v>313</v>
      </c>
      <c r="G62" s="204">
        <f t="shared" si="4"/>
        <v>71</v>
      </c>
      <c r="H62" s="204">
        <f t="shared" si="4"/>
        <v>230</v>
      </c>
      <c r="I62" s="204">
        <f t="shared" si="4"/>
        <v>24</v>
      </c>
      <c r="J62" s="204">
        <f t="shared" si="4"/>
        <v>272</v>
      </c>
      <c r="K62" s="204">
        <f t="shared" si="4"/>
        <v>299</v>
      </c>
      <c r="L62" s="204">
        <f t="shared" si="4"/>
        <v>124</v>
      </c>
      <c r="M62" s="61">
        <f t="shared" si="4"/>
        <v>1333</v>
      </c>
      <c r="N62" s="155"/>
    </row>
    <row r="63" spans="1:14" ht="12.75" thickTop="1">
      <c r="A63" s="155"/>
      <c r="B63" s="145"/>
      <c r="C63" s="146"/>
      <c r="D63" s="53"/>
      <c r="E63" s="147"/>
      <c r="F63" s="147"/>
      <c r="G63" s="147"/>
      <c r="H63" s="147"/>
      <c r="I63" s="147"/>
      <c r="J63" s="147"/>
      <c r="K63" s="147"/>
      <c r="L63" s="147"/>
      <c r="M63" s="148"/>
      <c r="N63" s="155"/>
    </row>
    <row r="64" spans="1:14" ht="13.5">
      <c r="A64" s="155"/>
      <c r="B64" s="145"/>
      <c r="C64" s="156" t="s">
        <v>148</v>
      </c>
      <c r="D64" s="149">
        <v>4</v>
      </c>
      <c r="E64" s="147">
        <v>438</v>
      </c>
      <c r="F64" s="147">
        <v>102</v>
      </c>
      <c r="G64" s="147">
        <v>99</v>
      </c>
      <c r="H64" s="147">
        <v>5</v>
      </c>
      <c r="I64" s="147">
        <v>-6</v>
      </c>
      <c r="J64" s="147">
        <v>0</v>
      </c>
      <c r="K64" s="147">
        <v>0</v>
      </c>
      <c r="L64" s="147">
        <v>0</v>
      </c>
      <c r="M64" s="148">
        <f>SUM(F64:L64)</f>
        <v>200</v>
      </c>
      <c r="N64" s="155"/>
    </row>
    <row r="65" spans="1:14" ht="13.5">
      <c r="A65" s="155"/>
      <c r="B65" s="145"/>
      <c r="C65" s="156"/>
      <c r="D65" s="149"/>
      <c r="E65" s="147"/>
      <c r="F65" s="147"/>
      <c r="G65" s="147"/>
      <c r="H65" s="147"/>
      <c r="I65" s="147"/>
      <c r="J65" s="147"/>
      <c r="K65" s="147"/>
      <c r="L65" s="147"/>
      <c r="M65" s="148"/>
      <c r="N65" s="155"/>
    </row>
    <row r="66" spans="1:14" ht="13.5">
      <c r="A66" s="155"/>
      <c r="B66" s="272" t="s">
        <v>147</v>
      </c>
      <c r="C66" s="156"/>
      <c r="D66" s="149"/>
      <c r="E66" s="252"/>
      <c r="F66" s="252"/>
      <c r="G66" s="252"/>
      <c r="H66" s="252"/>
      <c r="I66" s="252"/>
      <c r="J66" s="252"/>
      <c r="K66" s="252"/>
      <c r="L66" s="252"/>
      <c r="M66" s="275"/>
      <c r="N66" s="155"/>
    </row>
    <row r="67" spans="1:14" ht="5.25" customHeight="1" thickBot="1">
      <c r="A67" s="155"/>
      <c r="B67" s="182"/>
      <c r="C67" s="50"/>
      <c r="D67" s="51"/>
      <c r="E67" s="50"/>
      <c r="F67" s="50"/>
      <c r="G67" s="50"/>
      <c r="H67" s="50"/>
      <c r="I67" s="50"/>
      <c r="J67" s="50"/>
      <c r="K67" s="50"/>
      <c r="L67" s="50"/>
      <c r="M67" s="152"/>
      <c r="N67" s="155"/>
    </row>
    <row r="68" spans="1:14" ht="12.75" customHeight="1" thickBot="1">
      <c r="A68" s="155"/>
      <c r="B68" s="52"/>
      <c r="C68" s="52"/>
      <c r="D68" s="53"/>
      <c r="E68" s="52"/>
      <c r="F68" s="131"/>
      <c r="G68" s="131"/>
      <c r="H68" s="131"/>
      <c r="I68" s="52"/>
      <c r="J68" s="52"/>
      <c r="K68" s="52"/>
      <c r="L68" s="52"/>
      <c r="M68" s="52"/>
      <c r="N68" s="155"/>
    </row>
    <row r="69" spans="1:14" ht="24">
      <c r="A69" s="155"/>
      <c r="B69" s="216" t="str">
        <f>B57</f>
        <v>Three Months Ended December 31, 2016</v>
      </c>
      <c r="C69" s="59"/>
      <c r="D69" s="217"/>
      <c r="E69" s="212" t="s">
        <v>60</v>
      </c>
      <c r="F69" s="213" t="s">
        <v>280</v>
      </c>
      <c r="G69" s="213" t="s">
        <v>61</v>
      </c>
      <c r="H69" s="214" t="s">
        <v>62</v>
      </c>
      <c r="I69" s="54"/>
      <c r="J69" s="55"/>
      <c r="K69" s="56"/>
      <c r="L69" s="52"/>
      <c r="M69" s="52"/>
      <c r="N69" s="155"/>
    </row>
    <row r="70" spans="1:14">
      <c r="A70" s="155"/>
      <c r="B70" s="728" t="s">
        <v>59</v>
      </c>
      <c r="C70" s="729"/>
      <c r="D70" s="199"/>
      <c r="E70" s="147">
        <f>E58-M58</f>
        <v>425</v>
      </c>
      <c r="F70" s="118">
        <v>254</v>
      </c>
      <c r="G70" s="209">
        <v>0.34</v>
      </c>
      <c r="H70" s="92">
        <v>0.33</v>
      </c>
      <c r="I70" s="57"/>
      <c r="J70" s="210"/>
      <c r="K70" s="56"/>
      <c r="L70" s="52"/>
      <c r="M70" s="52"/>
      <c r="N70" s="52"/>
    </row>
    <row r="71" spans="1:14" ht="13.5">
      <c r="A71" s="155"/>
      <c r="B71" s="47"/>
      <c r="C71" s="48" t="s">
        <v>223</v>
      </c>
      <c r="D71" s="149">
        <v>1</v>
      </c>
      <c r="E71" s="211">
        <f>E59-M59</f>
        <v>40</v>
      </c>
      <c r="F71" s="130">
        <v>40</v>
      </c>
      <c r="G71" s="169">
        <v>0.05</v>
      </c>
      <c r="H71" s="93">
        <v>0.05</v>
      </c>
      <c r="I71" s="58"/>
      <c r="J71" s="58"/>
      <c r="K71" s="58"/>
      <c r="L71" s="58"/>
      <c r="M71" s="58"/>
      <c r="N71" s="58"/>
    </row>
    <row r="72" spans="1:14" ht="13.5">
      <c r="A72" s="155"/>
      <c r="B72" s="47"/>
      <c r="C72" s="48" t="s">
        <v>121</v>
      </c>
      <c r="D72" s="149">
        <v>2</v>
      </c>
      <c r="E72" s="211">
        <f>E60-M60</f>
        <v>212</v>
      </c>
      <c r="F72" s="130">
        <v>212</v>
      </c>
      <c r="G72" s="169">
        <v>0.28000000000000003</v>
      </c>
      <c r="H72" s="93">
        <v>0.28000000000000003</v>
      </c>
      <c r="I72" s="58"/>
      <c r="J72" s="58"/>
      <c r="K72" s="58"/>
      <c r="L72" s="58"/>
      <c r="M72" s="58"/>
      <c r="N72" s="58"/>
    </row>
    <row r="73" spans="1:14" ht="13.5">
      <c r="A73" s="155"/>
      <c r="B73" s="47"/>
      <c r="C73" s="48" t="s">
        <v>235</v>
      </c>
      <c r="D73" s="149">
        <v>3</v>
      </c>
      <c r="E73" s="211">
        <f>E61-M61</f>
        <v>4</v>
      </c>
      <c r="F73" s="130">
        <v>6</v>
      </c>
      <c r="G73" s="169">
        <v>0.01</v>
      </c>
      <c r="H73" s="93">
        <v>0.01</v>
      </c>
      <c r="I73" s="58"/>
      <c r="J73" s="58"/>
      <c r="K73" s="58"/>
      <c r="L73" s="58"/>
      <c r="M73" s="58"/>
      <c r="N73" s="58"/>
    </row>
    <row r="74" spans="1:14" ht="13.5">
      <c r="A74" s="155"/>
      <c r="B74" s="47"/>
      <c r="C74" s="48" t="s">
        <v>190</v>
      </c>
      <c r="D74" s="149">
        <v>5</v>
      </c>
      <c r="E74" s="211">
        <v>0</v>
      </c>
      <c r="F74" s="130">
        <v>82</v>
      </c>
      <c r="G74" s="169">
        <v>0.11</v>
      </c>
      <c r="H74" s="93">
        <v>0.11</v>
      </c>
      <c r="I74" s="58"/>
      <c r="J74" s="58"/>
      <c r="K74" s="58"/>
      <c r="L74" s="58"/>
      <c r="M74" s="58"/>
      <c r="N74" s="58"/>
    </row>
    <row r="75" spans="1:14" ht="13.5">
      <c r="A75" s="155"/>
      <c r="B75" s="47"/>
      <c r="C75" s="48" t="s">
        <v>168</v>
      </c>
      <c r="D75" s="149">
        <v>6</v>
      </c>
      <c r="E75" s="211">
        <v>0</v>
      </c>
      <c r="F75" s="130">
        <v>-98</v>
      </c>
      <c r="G75" s="169">
        <v>-0.13</v>
      </c>
      <c r="H75" s="93">
        <v>-0.13</v>
      </c>
      <c r="I75" s="58"/>
      <c r="J75" s="58"/>
      <c r="K75" s="58"/>
      <c r="L75" s="58"/>
      <c r="M75" s="58"/>
      <c r="N75" s="58"/>
    </row>
    <row r="76" spans="1:14" ht="14.25" thickBot="1">
      <c r="A76" s="155"/>
      <c r="B76" s="725" t="s">
        <v>128</v>
      </c>
      <c r="C76" s="726"/>
      <c r="D76" s="150"/>
      <c r="E76" s="204">
        <f>SUM(E70:E75)</f>
        <v>681</v>
      </c>
      <c r="F76" s="234">
        <f>SUM(F70:F75)</f>
        <v>496</v>
      </c>
      <c r="G76" s="235">
        <v>0.66</v>
      </c>
      <c r="H76" s="236">
        <v>0.65</v>
      </c>
      <c r="I76" s="57"/>
      <c r="J76" s="52"/>
      <c r="K76" s="52"/>
      <c r="L76" s="52"/>
      <c r="M76" s="52"/>
      <c r="N76" s="52"/>
    </row>
    <row r="77" spans="1:14" ht="14.25" thickTop="1">
      <c r="A77" s="155"/>
      <c r="B77" s="145"/>
      <c r="C77" s="146"/>
      <c r="D77" s="150"/>
      <c r="E77" s="147"/>
      <c r="F77" s="118"/>
      <c r="G77" s="151"/>
      <c r="H77" s="92"/>
      <c r="I77" s="57"/>
      <c r="J77" s="52"/>
      <c r="K77" s="52"/>
      <c r="L77" s="52"/>
      <c r="M77" s="52"/>
      <c r="N77" s="52"/>
    </row>
    <row r="78" spans="1:14" ht="13.5">
      <c r="A78" s="155"/>
      <c r="B78" s="145"/>
      <c r="C78" s="156" t="s">
        <v>148</v>
      </c>
      <c r="D78" s="149">
        <v>4</v>
      </c>
      <c r="E78" s="147">
        <f>E64-M64</f>
        <v>238</v>
      </c>
      <c r="F78" s="118">
        <v>200</v>
      </c>
      <c r="G78" s="209">
        <v>0.27</v>
      </c>
      <c r="H78" s="280">
        <v>0.27</v>
      </c>
      <c r="I78" s="57"/>
      <c r="J78" s="52"/>
      <c r="K78" s="52"/>
      <c r="L78" s="52"/>
      <c r="M78" s="52"/>
      <c r="N78" s="52"/>
    </row>
    <row r="79" spans="1:14" ht="13.5">
      <c r="A79" s="155"/>
      <c r="B79" s="145"/>
      <c r="C79" s="156"/>
      <c r="D79" s="149"/>
      <c r="E79" s="147"/>
      <c r="F79" s="147"/>
      <c r="G79" s="154"/>
      <c r="H79" s="181"/>
      <c r="I79" s="57"/>
      <c r="J79" s="52"/>
      <c r="K79" s="52"/>
      <c r="L79" s="52"/>
      <c r="M79" s="52"/>
      <c r="N79" s="52"/>
    </row>
    <row r="80" spans="1:14" ht="13.5">
      <c r="A80" s="155"/>
      <c r="B80" s="272" t="s">
        <v>147</v>
      </c>
      <c r="C80" s="156"/>
      <c r="D80" s="149"/>
      <c r="E80" s="252"/>
      <c r="F80" s="252"/>
      <c r="G80" s="277"/>
      <c r="H80" s="278"/>
      <c r="I80" s="57"/>
      <c r="J80" s="52"/>
      <c r="K80" s="52"/>
      <c r="L80" s="52"/>
      <c r="M80" s="52"/>
      <c r="N80" s="52"/>
    </row>
    <row r="81" spans="1:14" ht="6" customHeight="1" thickBot="1">
      <c r="A81" s="155"/>
      <c r="B81" s="49"/>
      <c r="C81" s="50"/>
      <c r="D81" s="51"/>
      <c r="E81" s="50"/>
      <c r="F81" s="50"/>
      <c r="G81" s="170"/>
      <c r="H81" s="215"/>
      <c r="I81" s="52"/>
      <c r="J81" s="52"/>
      <c r="K81" s="52"/>
      <c r="L81" s="52"/>
      <c r="M81" s="52"/>
      <c r="N81" s="52"/>
    </row>
    <row r="82" spans="1:14" ht="13.15" customHeight="1">
      <c r="A82" s="155"/>
      <c r="B82" s="52"/>
      <c r="C82" s="52"/>
      <c r="D82" s="53"/>
      <c r="E82" s="52"/>
      <c r="F82" s="52"/>
      <c r="G82" s="176"/>
      <c r="H82" s="176"/>
      <c r="I82" s="52"/>
      <c r="J82" s="52"/>
      <c r="K82" s="52"/>
      <c r="L82" s="52"/>
      <c r="M82" s="52"/>
      <c r="N82" s="52"/>
    </row>
    <row r="83" spans="1:14" ht="13.5">
      <c r="A83" s="155"/>
      <c r="B83" s="173">
        <v>1</v>
      </c>
      <c r="C83" s="174" t="s">
        <v>224</v>
      </c>
      <c r="D83" s="143"/>
      <c r="E83" s="143"/>
      <c r="F83" s="143"/>
      <c r="G83" s="143"/>
      <c r="H83" s="143"/>
      <c r="I83" s="143"/>
      <c r="J83" s="143"/>
      <c r="K83" s="143"/>
      <c r="L83" s="143"/>
      <c r="M83" s="143"/>
      <c r="N83" s="143"/>
    </row>
    <row r="84" spans="1:14" ht="13.5">
      <c r="A84" s="155"/>
      <c r="B84" s="173">
        <v>2</v>
      </c>
      <c r="C84" s="175" t="s">
        <v>120</v>
      </c>
      <c r="D84" s="142"/>
      <c r="E84" s="142"/>
      <c r="F84" s="142"/>
      <c r="G84" s="142"/>
      <c r="H84" s="142"/>
      <c r="I84" s="142"/>
      <c r="J84" s="142"/>
      <c r="K84" s="142"/>
      <c r="L84" s="142"/>
      <c r="M84" s="142"/>
      <c r="N84" s="142"/>
    </row>
    <row r="85" spans="1:14" ht="13.5">
      <c r="A85" s="155"/>
      <c r="B85" s="173">
        <v>3</v>
      </c>
      <c r="C85" s="175" t="s">
        <v>312</v>
      </c>
      <c r="D85" s="142"/>
      <c r="E85" s="142"/>
      <c r="F85" s="142"/>
      <c r="G85" s="142"/>
      <c r="H85" s="142"/>
      <c r="I85" s="142"/>
      <c r="J85" s="142"/>
      <c r="K85" s="142"/>
      <c r="L85" s="142"/>
      <c r="M85" s="142"/>
      <c r="N85" s="142"/>
    </row>
    <row r="86" spans="1:14" ht="13.5">
      <c r="A86" s="155"/>
      <c r="B86" s="173">
        <v>4</v>
      </c>
      <c r="C86" s="175" t="s">
        <v>321</v>
      </c>
      <c r="D86" s="142"/>
      <c r="E86" s="142"/>
      <c r="F86" s="142"/>
      <c r="G86" s="142"/>
      <c r="H86" s="142"/>
      <c r="I86" s="142"/>
      <c r="J86" s="142"/>
      <c r="K86" s="142"/>
      <c r="L86" s="142"/>
      <c r="M86" s="142"/>
      <c r="N86" s="142"/>
    </row>
    <row r="87" spans="1:14" ht="13.5">
      <c r="A87" s="155"/>
      <c r="B87" s="173">
        <v>5</v>
      </c>
      <c r="C87" s="175" t="s">
        <v>243</v>
      </c>
      <c r="D87" s="142"/>
      <c r="E87" s="142"/>
      <c r="F87" s="142"/>
      <c r="G87" s="142"/>
      <c r="H87" s="142"/>
      <c r="I87" s="142"/>
      <c r="J87" s="142"/>
      <c r="K87" s="142"/>
      <c r="L87" s="142"/>
      <c r="M87" s="142"/>
      <c r="N87" s="142"/>
    </row>
    <row r="88" spans="1:14" ht="24" customHeight="1">
      <c r="A88" s="155"/>
      <c r="B88" s="228">
        <v>6</v>
      </c>
      <c r="C88" s="723" t="s">
        <v>188</v>
      </c>
      <c r="D88" s="723"/>
      <c r="E88" s="723"/>
      <c r="F88" s="723"/>
      <c r="G88" s="723"/>
      <c r="H88" s="723"/>
      <c r="I88" s="723"/>
      <c r="J88" s="723"/>
      <c r="K88" s="723"/>
      <c r="L88" s="723"/>
      <c r="M88" s="723"/>
      <c r="N88" s="723"/>
    </row>
    <row r="89" spans="1:14" ht="50.25" customHeight="1">
      <c r="A89" s="155"/>
      <c r="B89" s="228">
        <v>7</v>
      </c>
      <c r="C89" s="730" t="s">
        <v>326</v>
      </c>
      <c r="D89" s="730"/>
      <c r="E89" s="730"/>
      <c r="F89" s="730"/>
      <c r="G89" s="730"/>
      <c r="H89" s="730"/>
      <c r="I89" s="730"/>
      <c r="J89" s="730"/>
      <c r="K89" s="730"/>
      <c r="L89" s="730"/>
      <c r="M89" s="730"/>
      <c r="N89" s="730"/>
    </row>
    <row r="90" spans="1:14" ht="49.15" customHeight="1">
      <c r="A90" s="155"/>
      <c r="B90" s="228">
        <v>8</v>
      </c>
      <c r="C90" s="730" t="s">
        <v>182</v>
      </c>
      <c r="D90" s="730"/>
      <c r="E90" s="730"/>
      <c r="F90" s="730"/>
      <c r="G90" s="730"/>
      <c r="H90" s="730"/>
      <c r="I90" s="730"/>
      <c r="J90" s="730"/>
      <c r="K90" s="730"/>
      <c r="L90" s="730"/>
      <c r="M90" s="730"/>
      <c r="N90" s="231"/>
    </row>
    <row r="91" spans="1:14">
      <c r="A91" s="155"/>
      <c r="B91" s="62"/>
      <c r="C91" s="144"/>
      <c r="D91" s="63"/>
      <c r="E91" s="63"/>
      <c r="F91" s="63"/>
      <c r="G91" s="63"/>
      <c r="H91" s="63"/>
      <c r="I91" s="63"/>
      <c r="J91" s="63"/>
      <c r="K91" s="63"/>
      <c r="L91" s="63"/>
      <c r="M91" s="63"/>
      <c r="N91" s="63"/>
    </row>
    <row r="92" spans="1:14" ht="12" customHeight="1">
      <c r="A92" s="155"/>
      <c r="B92" s="62"/>
      <c r="C92" s="724" t="s">
        <v>240</v>
      </c>
      <c r="D92" s="724"/>
      <c r="E92" s="724"/>
      <c r="F92" s="724"/>
      <c r="G92" s="724"/>
      <c r="H92" s="724"/>
      <c r="I92" s="724"/>
      <c r="J92" s="724"/>
      <c r="K92" s="724"/>
      <c r="L92" s="724"/>
      <c r="M92" s="724"/>
      <c r="N92" s="724"/>
    </row>
  </sheetData>
  <sheetProtection sheet="1" objects="1" scenarios="1" formatCells="0" formatColumns="0" formatRows="0" sort="0" autoFilter="0" pivotTables="0"/>
  <mergeCells count="19">
    <mergeCell ref="B76:C76"/>
    <mergeCell ref="B44:C44"/>
    <mergeCell ref="B50:C50"/>
    <mergeCell ref="B1:N1"/>
    <mergeCell ref="B2:N2"/>
    <mergeCell ref="B3:N3"/>
    <mergeCell ref="C92:N92"/>
    <mergeCell ref="B7:C7"/>
    <mergeCell ref="B11:C11"/>
    <mergeCell ref="B19:C19"/>
    <mergeCell ref="B24:C24"/>
    <mergeCell ref="C89:N89"/>
    <mergeCell ref="B32:C32"/>
    <mergeCell ref="B36:C36"/>
    <mergeCell ref="C88:N88"/>
    <mergeCell ref="C90:M90"/>
    <mergeCell ref="B58:C58"/>
    <mergeCell ref="B62:C62"/>
    <mergeCell ref="B70:C70"/>
  </mergeCells>
  <pageMargins left="0.7" right="0.7" top="0.25" bottom="0.44" header="0.3" footer="0.3"/>
  <pageSetup scale="60" fitToHeight="2" orientation="landscape" r:id="rId1"/>
  <headerFooter>
    <oddFooter>&amp;LActivision Blizzard, Inc.&amp;R&amp;P of &amp; &amp;N</oddFooter>
  </headerFooter>
  <rowBreaks count="2" manualBreakCount="2">
    <brk id="30" min="1" max="13" man="1"/>
    <brk id="82"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06" t="s">
        <v>32</v>
      </c>
      <c r="B1" s="706"/>
      <c r="C1" s="706"/>
      <c r="D1" s="706"/>
      <c r="E1" s="706"/>
      <c r="F1" s="706"/>
      <c r="G1" s="15"/>
      <c r="H1" s="15"/>
      <c r="I1" s="15"/>
      <c r="J1" s="15"/>
      <c r="K1" s="15"/>
      <c r="L1" s="15"/>
      <c r="M1" s="15"/>
      <c r="N1" s="15"/>
    </row>
    <row r="2" spans="1:14" s="17" customFormat="1" ht="15" customHeight="1">
      <c r="A2" s="706" t="s">
        <v>162</v>
      </c>
      <c r="B2" s="706"/>
      <c r="C2" s="706"/>
      <c r="D2" s="706"/>
      <c r="E2" s="706"/>
      <c r="F2" s="706"/>
      <c r="G2" s="15"/>
      <c r="H2" s="15"/>
      <c r="I2" s="15"/>
      <c r="J2" s="15"/>
      <c r="K2" s="15"/>
      <c r="L2" s="15"/>
      <c r="M2" s="15"/>
      <c r="N2" s="15"/>
    </row>
    <row r="3" spans="1:14" s="17" customFormat="1" ht="15" customHeight="1">
      <c r="A3" s="706" t="s">
        <v>22</v>
      </c>
      <c r="B3" s="706"/>
      <c r="C3" s="706"/>
      <c r="D3" s="706"/>
      <c r="E3" s="706"/>
      <c r="F3" s="706"/>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93"/>
      <c r="E5" s="293"/>
      <c r="F5" s="293"/>
      <c r="G5" s="160"/>
      <c r="H5" s="160"/>
      <c r="I5" s="160"/>
      <c r="J5" s="160"/>
      <c r="K5" s="160"/>
      <c r="L5" s="160">
        <v>229</v>
      </c>
      <c r="M5" s="1"/>
    </row>
    <row r="6" spans="1:14" s="184" customFormat="1" ht="12.75" thickBot="1">
      <c r="A6" s="294"/>
      <c r="B6" s="77"/>
      <c r="C6" s="77"/>
      <c r="D6" s="707" t="s">
        <v>315</v>
      </c>
      <c r="E6" s="707"/>
      <c r="F6" s="707"/>
      <c r="G6" s="183"/>
      <c r="H6" s="183"/>
      <c r="I6" s="183"/>
      <c r="J6" s="183"/>
      <c r="K6" s="183"/>
      <c r="L6" s="183">
        <v>95</v>
      </c>
    </row>
    <row r="7" spans="1:14" s="184" customFormat="1">
      <c r="A7" s="294"/>
      <c r="B7" s="77"/>
      <c r="C7" s="77"/>
      <c r="D7" s="295" t="s">
        <v>152</v>
      </c>
      <c r="E7" s="295"/>
      <c r="F7" s="295" t="s">
        <v>153</v>
      </c>
      <c r="G7" s="183"/>
      <c r="H7" s="183"/>
      <c r="I7" s="183"/>
      <c r="L7" s="183">
        <v>1416</v>
      </c>
    </row>
    <row r="8" spans="1:14" s="184" customFormat="1" ht="12.75" thickBot="1">
      <c r="A8" s="294"/>
      <c r="B8" s="77"/>
      <c r="C8" s="77"/>
      <c r="D8" s="296">
        <v>43646</v>
      </c>
      <c r="E8" s="295"/>
      <c r="F8" s="296">
        <v>43830</v>
      </c>
      <c r="G8" s="183"/>
      <c r="H8" s="183"/>
      <c r="I8" s="183"/>
      <c r="L8" s="183"/>
    </row>
    <row r="9" spans="1:14">
      <c r="A9" s="116"/>
      <c r="B9" s="85"/>
      <c r="C9" s="85"/>
      <c r="D9" s="287"/>
      <c r="E9" s="287"/>
      <c r="F9" s="287"/>
      <c r="G9" s="124"/>
      <c r="H9" s="124"/>
      <c r="I9" s="124"/>
      <c r="L9" s="124">
        <v>0</v>
      </c>
    </row>
    <row r="10" spans="1:14" ht="13.5">
      <c r="A10" s="99" t="s">
        <v>163</v>
      </c>
      <c r="B10" s="85"/>
      <c r="C10" s="99"/>
      <c r="D10" s="627">
        <v>1315</v>
      </c>
      <c r="E10" s="627"/>
      <c r="F10" s="627">
        <v>6025</v>
      </c>
      <c r="G10" s="124"/>
      <c r="H10" s="124"/>
      <c r="I10" s="124"/>
      <c r="L10" s="124">
        <v>39</v>
      </c>
    </row>
    <row r="11" spans="1:14" ht="13.5">
      <c r="A11" s="99" t="s">
        <v>158</v>
      </c>
      <c r="B11" s="85"/>
      <c r="C11" s="99"/>
      <c r="D11" s="627">
        <v>-165</v>
      </c>
      <c r="E11" s="627"/>
      <c r="F11" s="627">
        <v>275</v>
      </c>
      <c r="G11" s="124"/>
      <c r="H11" s="124"/>
      <c r="I11" s="124"/>
      <c r="L11" s="124">
        <v>0</v>
      </c>
    </row>
    <row r="12" spans="1:14">
      <c r="A12" s="116"/>
      <c r="B12" s="85"/>
      <c r="C12" s="85"/>
      <c r="D12" s="514"/>
      <c r="E12" s="514"/>
      <c r="F12" s="514"/>
      <c r="G12" s="124"/>
      <c r="H12" s="124"/>
      <c r="I12" s="124"/>
      <c r="L12" s="124">
        <v>0</v>
      </c>
    </row>
    <row r="13" spans="1:14">
      <c r="A13" s="116"/>
      <c r="B13" s="85"/>
      <c r="C13" s="85"/>
      <c r="D13" s="628"/>
      <c r="E13" s="628"/>
      <c r="F13" s="628"/>
      <c r="G13" s="140"/>
      <c r="H13" s="140"/>
      <c r="I13" s="140"/>
    </row>
    <row r="14" spans="1:14">
      <c r="A14" s="99" t="s">
        <v>150</v>
      </c>
      <c r="B14" s="85"/>
      <c r="C14" s="99"/>
      <c r="D14" s="629">
        <v>0.21</v>
      </c>
      <c r="E14" s="629"/>
      <c r="F14" s="629">
        <v>1.18</v>
      </c>
      <c r="G14" s="140"/>
      <c r="H14" s="140"/>
      <c r="I14" s="140"/>
    </row>
    <row r="15" spans="1:14">
      <c r="A15" s="85" t="s">
        <v>170</v>
      </c>
      <c r="B15" s="85"/>
      <c r="C15" s="85"/>
      <c r="D15" s="628"/>
      <c r="E15" s="628"/>
      <c r="F15" s="628"/>
      <c r="G15" s="140"/>
      <c r="H15" s="140"/>
      <c r="I15" s="140"/>
    </row>
    <row r="16" spans="1:14" ht="13.5">
      <c r="A16" s="116"/>
      <c r="B16" s="133" t="s">
        <v>216</v>
      </c>
      <c r="C16" s="85"/>
      <c r="D16" s="630">
        <v>7.0000000000000007E-2</v>
      </c>
      <c r="E16" s="630"/>
      <c r="F16" s="630">
        <v>0.3</v>
      </c>
      <c r="G16" s="140"/>
      <c r="H16" s="140"/>
      <c r="I16" s="140"/>
    </row>
    <row r="17" spans="1:9" ht="13.5">
      <c r="A17" s="116"/>
      <c r="B17" s="133" t="s">
        <v>159</v>
      </c>
      <c r="C17" s="85"/>
      <c r="D17" s="630">
        <v>0.06</v>
      </c>
      <c r="E17" s="630"/>
      <c r="F17" s="630">
        <v>0.26</v>
      </c>
      <c r="G17" s="140"/>
      <c r="H17" s="140"/>
      <c r="I17" s="140"/>
    </row>
    <row r="18" spans="1:9" ht="13.5">
      <c r="A18" s="116"/>
      <c r="B18" s="133" t="s">
        <v>327</v>
      </c>
      <c r="C18" s="85"/>
      <c r="D18" s="630">
        <v>0.05</v>
      </c>
      <c r="E18" s="630"/>
      <c r="F18" s="630">
        <v>0.19</v>
      </c>
      <c r="G18" s="140"/>
      <c r="H18" s="140"/>
      <c r="I18" s="140"/>
    </row>
    <row r="19" spans="1:9" ht="13.5">
      <c r="A19" s="116"/>
      <c r="B19" s="133" t="s">
        <v>265</v>
      </c>
      <c r="C19" s="85"/>
      <c r="D19" s="630">
        <v>-0.03</v>
      </c>
      <c r="E19" s="630"/>
      <c r="F19" s="630">
        <v>-0.09</v>
      </c>
      <c r="G19" s="140"/>
      <c r="H19" s="140"/>
      <c r="I19" s="140"/>
    </row>
    <row r="20" spans="1:9" ht="12.75" thickBot="1">
      <c r="A20" s="99" t="s">
        <v>151</v>
      </c>
      <c r="B20" s="85"/>
      <c r="C20" s="99"/>
      <c r="D20" s="631">
        <v>0.35</v>
      </c>
      <c r="E20" s="629"/>
      <c r="F20" s="631">
        <v>1.85</v>
      </c>
      <c r="G20" s="140"/>
      <c r="H20" s="140"/>
      <c r="I20" s="140"/>
    </row>
    <row r="21" spans="1:9" ht="12.75" thickTop="1">
      <c r="A21" s="133"/>
      <c r="B21" s="85"/>
      <c r="C21" s="99"/>
      <c r="D21" s="629"/>
      <c r="E21" s="629"/>
      <c r="F21" s="629"/>
      <c r="G21" s="140"/>
      <c r="H21" s="140"/>
      <c r="I21" s="140"/>
    </row>
    <row r="22" spans="1:9" ht="29.25" customHeight="1">
      <c r="A22" s="705" t="s">
        <v>314</v>
      </c>
      <c r="B22" s="705"/>
      <c r="C22" s="99"/>
      <c r="D22" s="629">
        <v>-0.12</v>
      </c>
      <c r="E22" s="629"/>
      <c r="F22" s="629">
        <v>0.25</v>
      </c>
      <c r="G22" s="140"/>
      <c r="H22" s="140"/>
      <c r="I22" s="140"/>
    </row>
    <row r="23" spans="1:9">
      <c r="A23" s="292"/>
      <c r="B23" s="292"/>
      <c r="C23" s="99"/>
      <c r="D23" s="298"/>
      <c r="E23" s="298"/>
      <c r="F23" s="298"/>
      <c r="G23" s="140"/>
      <c r="H23" s="140"/>
      <c r="I23" s="140"/>
    </row>
    <row r="24" spans="1:9">
      <c r="A24" s="116"/>
      <c r="B24" s="85"/>
      <c r="C24" s="85"/>
      <c r="D24" s="297"/>
      <c r="E24" s="297"/>
      <c r="F24" s="297"/>
      <c r="G24" s="140"/>
      <c r="H24" s="140"/>
      <c r="I24" s="140"/>
    </row>
    <row r="25" spans="1:9" ht="13.5">
      <c r="A25" s="299">
        <v>1</v>
      </c>
      <c r="B25" s="85" t="s">
        <v>154</v>
      </c>
      <c r="C25" s="85"/>
      <c r="D25" s="116"/>
      <c r="E25" s="116"/>
      <c r="F25" s="116"/>
    </row>
    <row r="26" spans="1:9" ht="13.5">
      <c r="A26" s="299">
        <v>2</v>
      </c>
      <c r="B26" s="85" t="s">
        <v>320</v>
      </c>
      <c r="C26" s="85"/>
      <c r="D26" s="116"/>
      <c r="E26" s="116"/>
      <c r="F26" s="116"/>
    </row>
    <row r="27" spans="1:9" ht="13.5">
      <c r="A27" s="299">
        <v>3</v>
      </c>
      <c r="B27" s="85" t="s">
        <v>217</v>
      </c>
      <c r="C27" s="85"/>
      <c r="D27" s="116"/>
      <c r="E27" s="116"/>
      <c r="F27" s="116"/>
    </row>
    <row r="28" spans="1:9" ht="13.5">
      <c r="A28" s="299">
        <v>4</v>
      </c>
      <c r="B28" s="85" t="s">
        <v>155</v>
      </c>
      <c r="C28" s="85"/>
      <c r="D28" s="116"/>
      <c r="E28" s="116"/>
      <c r="F28" s="116"/>
    </row>
    <row r="29" spans="1:9" ht="13.5">
      <c r="A29" s="233">
        <v>5</v>
      </c>
      <c r="B29" s="704" t="s">
        <v>335</v>
      </c>
      <c r="C29" s="704"/>
      <c r="D29" s="704"/>
      <c r="E29" s="704"/>
      <c r="F29" s="704"/>
    </row>
    <row r="30" spans="1:9" ht="25.5" customHeight="1">
      <c r="A30" s="233">
        <v>6</v>
      </c>
      <c r="B30" s="704" t="s">
        <v>237</v>
      </c>
      <c r="C30" s="704"/>
      <c r="D30" s="704"/>
      <c r="E30" s="704"/>
      <c r="F30" s="704"/>
    </row>
    <row r="31" spans="1:9" ht="24" customHeight="1">
      <c r="A31" s="233">
        <v>7</v>
      </c>
      <c r="B31" s="704" t="s">
        <v>321</v>
      </c>
      <c r="C31" s="704"/>
      <c r="D31" s="704"/>
      <c r="E31" s="704"/>
      <c r="F31" s="704"/>
    </row>
    <row r="32" spans="1:9">
      <c r="A32" s="116"/>
      <c r="B32" s="85"/>
      <c r="C32" s="85"/>
      <c r="D32" s="116"/>
      <c r="E32" s="116"/>
      <c r="F32" s="116"/>
    </row>
    <row r="33" spans="1:6">
      <c r="A33" s="85" t="s">
        <v>198</v>
      </c>
      <c r="B33" s="85"/>
      <c r="C33" s="85"/>
      <c r="D33" s="116"/>
      <c r="E33" s="116"/>
      <c r="F33" s="116"/>
    </row>
    <row r="34" spans="1:6">
      <c r="A34" s="116" t="s">
        <v>199</v>
      </c>
      <c r="B34" s="85"/>
      <c r="C34" s="85"/>
      <c r="D34" s="116"/>
      <c r="E34" s="116"/>
      <c r="F34" s="116"/>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V869"/>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4" customWidth="1"/>
    <col min="17" max="17" width="1.28515625" style="14" customWidth="1"/>
    <col min="18" max="16384" width="8.7109375" style="14"/>
  </cols>
  <sheetData>
    <row r="1" spans="1:21" s="17" customFormat="1" ht="15" customHeight="1" collapsed="1">
      <c r="A1" s="711" t="s">
        <v>32</v>
      </c>
      <c r="B1" s="711"/>
      <c r="C1" s="711"/>
      <c r="D1" s="711"/>
      <c r="E1" s="711"/>
      <c r="F1" s="711"/>
      <c r="G1" s="711"/>
      <c r="H1" s="711"/>
      <c r="I1" s="711"/>
      <c r="J1" s="711"/>
      <c r="K1" s="711"/>
      <c r="L1" s="711"/>
      <c r="M1" s="711"/>
      <c r="N1" s="711"/>
      <c r="O1" s="711"/>
      <c r="P1" s="711"/>
      <c r="Q1" s="711"/>
    </row>
    <row r="2" spans="1:21" s="17" customFormat="1" ht="15" customHeight="1">
      <c r="A2" s="711" t="s">
        <v>23</v>
      </c>
      <c r="B2" s="711"/>
      <c r="C2" s="711"/>
      <c r="D2" s="711"/>
      <c r="E2" s="711"/>
      <c r="F2" s="711"/>
      <c r="G2" s="711"/>
      <c r="H2" s="711"/>
      <c r="I2" s="711"/>
      <c r="J2" s="711"/>
      <c r="K2" s="711"/>
      <c r="L2" s="711"/>
      <c r="M2" s="711"/>
      <c r="N2" s="711"/>
      <c r="O2" s="711"/>
      <c r="P2" s="711"/>
      <c r="Q2" s="711"/>
    </row>
    <row r="3" spans="1:21" s="17" customFormat="1" ht="15" customHeight="1">
      <c r="A3" s="711" t="s">
        <v>22</v>
      </c>
      <c r="B3" s="711"/>
      <c r="C3" s="711"/>
      <c r="D3" s="711"/>
      <c r="E3" s="711"/>
      <c r="F3" s="711"/>
      <c r="G3" s="711"/>
      <c r="H3" s="711"/>
      <c r="I3" s="711"/>
      <c r="J3" s="711"/>
      <c r="K3" s="711"/>
      <c r="L3" s="711"/>
      <c r="M3" s="711"/>
      <c r="N3" s="711"/>
      <c r="O3" s="711"/>
      <c r="P3" s="711"/>
      <c r="Q3" s="711"/>
      <c r="U3" s="16"/>
    </row>
    <row r="5" spans="1:21">
      <c r="A5" s="10" t="s">
        <v>63</v>
      </c>
    </row>
    <row r="6" spans="1:21">
      <c r="E6" s="77" t="s">
        <v>4</v>
      </c>
      <c r="F6" s="77" t="s">
        <v>5</v>
      </c>
      <c r="G6" s="77" t="s">
        <v>6</v>
      </c>
      <c r="H6" s="77" t="s">
        <v>3</v>
      </c>
      <c r="I6" s="77" t="s">
        <v>4</v>
      </c>
      <c r="J6" s="77" t="s">
        <v>5</v>
      </c>
      <c r="K6" s="77" t="s">
        <v>6</v>
      </c>
      <c r="L6" s="77" t="s">
        <v>3</v>
      </c>
      <c r="M6" s="77" t="s">
        <v>4</v>
      </c>
      <c r="N6" s="77" t="s">
        <v>5</v>
      </c>
      <c r="O6" s="77" t="s">
        <v>6</v>
      </c>
      <c r="P6" s="674" t="s">
        <v>3</v>
      </c>
      <c r="R6" s="77"/>
    </row>
    <row r="7" spans="1:21">
      <c r="A7" s="9"/>
      <c r="B7" s="9"/>
      <c r="C7" s="9"/>
      <c r="D7" s="9"/>
      <c r="E7" s="78" t="s">
        <v>116</v>
      </c>
      <c r="F7" s="78" t="s">
        <v>116</v>
      </c>
      <c r="G7" s="78" t="s">
        <v>116</v>
      </c>
      <c r="H7" s="78" t="s">
        <v>203</v>
      </c>
      <c r="I7" s="78" t="s">
        <v>203</v>
      </c>
      <c r="J7" s="78" t="s">
        <v>203</v>
      </c>
      <c r="K7" s="78" t="s">
        <v>203</v>
      </c>
      <c r="L7" s="78" t="s">
        <v>281</v>
      </c>
      <c r="M7" s="78" t="s">
        <v>281</v>
      </c>
      <c r="N7" s="78" t="s">
        <v>281</v>
      </c>
      <c r="O7" s="78" t="s">
        <v>281</v>
      </c>
      <c r="P7" s="78" t="s">
        <v>316</v>
      </c>
      <c r="Q7" s="167"/>
      <c r="R7" s="78"/>
    </row>
    <row r="8" spans="1:21" ht="5.25" customHeight="1">
      <c r="E8"/>
      <c r="F8"/>
      <c r="G8"/>
      <c r="H8"/>
      <c r="I8"/>
      <c r="J8"/>
      <c r="K8"/>
      <c r="L8"/>
      <c r="M8"/>
      <c r="N8"/>
      <c r="O8"/>
      <c r="P8"/>
    </row>
    <row r="9" spans="1:21">
      <c r="A9" s="3"/>
      <c r="B9" s="555" t="s">
        <v>81</v>
      </c>
      <c r="C9" s="4"/>
      <c r="D9" s="3"/>
      <c r="E9" s="162">
        <v>1570</v>
      </c>
      <c r="F9" s="162">
        <v>1568</v>
      </c>
      <c r="G9" s="162">
        <v>2014</v>
      </c>
      <c r="H9" s="162">
        <v>1726</v>
      </c>
      <c r="I9" s="162">
        <v>1631</v>
      </c>
      <c r="J9" s="162">
        <v>1618</v>
      </c>
      <c r="K9" s="162">
        <v>2043</v>
      </c>
      <c r="L9" s="162">
        <v>1965</v>
      </c>
      <c r="M9" s="162">
        <v>1641</v>
      </c>
      <c r="N9" s="300">
        <v>1512</v>
      </c>
      <c r="O9" s="300">
        <v>2381</v>
      </c>
      <c r="P9" s="300">
        <v>1825</v>
      </c>
      <c r="Q9" s="301"/>
      <c r="S9" s="136"/>
      <c r="T9" s="136"/>
    </row>
    <row r="10" spans="1:21">
      <c r="A10" s="3"/>
      <c r="B10" s="555" t="s">
        <v>80</v>
      </c>
      <c r="C10" s="4"/>
      <c r="D10" s="3"/>
      <c r="E10" s="162"/>
      <c r="F10" s="162"/>
      <c r="G10" s="162"/>
      <c r="H10" s="162"/>
      <c r="I10" s="162"/>
      <c r="J10" s="162"/>
      <c r="K10" s="162"/>
      <c r="L10" s="162"/>
      <c r="M10" s="162"/>
      <c r="N10" s="300"/>
      <c r="O10" s="300"/>
      <c r="P10" s="300"/>
      <c r="Q10" s="301"/>
    </row>
    <row r="11" spans="1:21">
      <c r="A11" s="3"/>
      <c r="B11" s="555"/>
      <c r="C11" s="555" t="s">
        <v>132</v>
      </c>
      <c r="D11" s="3"/>
      <c r="E11" s="162"/>
      <c r="F11" s="162"/>
      <c r="G11" s="162"/>
      <c r="H11" s="162"/>
      <c r="I11" s="162"/>
      <c r="J11" s="162"/>
      <c r="K11" s="162"/>
      <c r="L11" s="162"/>
      <c r="M11" s="162"/>
      <c r="N11" s="300"/>
      <c r="O11" s="300"/>
      <c r="P11" s="300"/>
      <c r="Q11" s="301"/>
    </row>
    <row r="12" spans="1:21">
      <c r="A12" s="5"/>
      <c r="B12" s="14"/>
      <c r="C12" s="556" t="s">
        <v>134</v>
      </c>
      <c r="D12" s="5"/>
      <c r="E12" s="79">
        <v>149</v>
      </c>
      <c r="F12" s="79">
        <v>111</v>
      </c>
      <c r="G12" s="79">
        <v>313</v>
      </c>
      <c r="H12" s="79">
        <v>143</v>
      </c>
      <c r="I12" s="79">
        <v>130</v>
      </c>
      <c r="J12" s="79">
        <v>149</v>
      </c>
      <c r="K12" s="79">
        <v>310</v>
      </c>
      <c r="L12" s="79">
        <v>162</v>
      </c>
      <c r="M12" s="79">
        <v>126</v>
      </c>
      <c r="N12" s="302">
        <v>127</v>
      </c>
      <c r="O12" s="302">
        <v>303</v>
      </c>
      <c r="P12" s="302">
        <v>152</v>
      </c>
      <c r="Q12" s="301"/>
    </row>
    <row r="13" spans="1:21">
      <c r="A13" s="5"/>
      <c r="B13" s="14"/>
      <c r="C13" s="556" t="s">
        <v>135</v>
      </c>
      <c r="D13" s="5"/>
      <c r="E13" s="79">
        <v>80</v>
      </c>
      <c r="F13" s="79">
        <v>42</v>
      </c>
      <c r="G13" s="79">
        <v>80</v>
      </c>
      <c r="H13" s="79">
        <v>88</v>
      </c>
      <c r="I13" s="79">
        <v>75</v>
      </c>
      <c r="J13" s="79">
        <v>37</v>
      </c>
      <c r="K13" s="79">
        <v>101</v>
      </c>
      <c r="L13" s="79">
        <v>146</v>
      </c>
      <c r="M13" s="79">
        <v>49</v>
      </c>
      <c r="N13" s="302">
        <v>20</v>
      </c>
      <c r="O13" s="302">
        <v>157</v>
      </c>
      <c r="P13" s="302">
        <v>111</v>
      </c>
      <c r="Q13" s="301"/>
    </row>
    <row r="14" spans="1:21">
      <c r="A14" s="5"/>
      <c r="B14" s="14"/>
      <c r="C14" s="555" t="s">
        <v>133</v>
      </c>
      <c r="D14" s="5"/>
      <c r="E14" s="79"/>
      <c r="F14" s="79"/>
      <c r="G14" s="79"/>
      <c r="H14" s="79"/>
      <c r="I14" s="79"/>
      <c r="J14" s="79"/>
      <c r="K14" s="79"/>
      <c r="L14" s="79"/>
      <c r="M14" s="79"/>
      <c r="N14" s="302"/>
      <c r="O14" s="302"/>
      <c r="P14" s="302"/>
      <c r="Q14" s="301"/>
    </row>
    <row r="15" spans="1:21">
      <c r="A15" s="5"/>
      <c r="B15" s="14"/>
      <c r="C15" s="556" t="s">
        <v>136</v>
      </c>
      <c r="D15" s="5"/>
      <c r="E15" s="79">
        <v>241</v>
      </c>
      <c r="F15" s="79">
        <v>237</v>
      </c>
      <c r="G15" s="79">
        <v>230</v>
      </c>
      <c r="H15" s="79">
        <v>232</v>
      </c>
      <c r="I15" s="79">
        <v>236</v>
      </c>
      <c r="J15" s="79">
        <v>249</v>
      </c>
      <c r="K15" s="79">
        <v>268</v>
      </c>
      <c r="L15" s="79">
        <v>270</v>
      </c>
      <c r="M15" s="79">
        <v>250</v>
      </c>
      <c r="N15" s="302">
        <v>257</v>
      </c>
      <c r="O15" s="302">
        <v>251</v>
      </c>
      <c r="P15" s="302">
        <v>239</v>
      </c>
      <c r="Q15" s="301"/>
    </row>
    <row r="16" spans="1:21">
      <c r="A16" s="5"/>
      <c r="B16" s="14"/>
      <c r="C16" s="556" t="s">
        <v>135</v>
      </c>
      <c r="D16" s="5"/>
      <c r="E16" s="79">
        <v>128</v>
      </c>
      <c r="F16" s="79">
        <v>139</v>
      </c>
      <c r="G16" s="79">
        <v>153</v>
      </c>
      <c r="H16" s="79">
        <v>122</v>
      </c>
      <c r="I16" s="79">
        <v>120</v>
      </c>
      <c r="J16" s="79">
        <v>117</v>
      </c>
      <c r="K16" s="79">
        <v>124</v>
      </c>
      <c r="L16" s="79">
        <v>84</v>
      </c>
      <c r="M16" s="79">
        <v>85</v>
      </c>
      <c r="N16" s="302">
        <v>109</v>
      </c>
      <c r="O16" s="302">
        <v>121</v>
      </c>
      <c r="P16" s="302">
        <v>61</v>
      </c>
      <c r="Q16" s="301"/>
    </row>
    <row r="17" spans="1:19">
      <c r="A17" s="5"/>
      <c r="B17" s="5"/>
      <c r="C17" s="1" t="s">
        <v>33</v>
      </c>
      <c r="D17" s="5"/>
      <c r="E17" s="80">
        <v>249</v>
      </c>
      <c r="F17" s="80">
        <v>249</v>
      </c>
      <c r="G17" s="80">
        <v>285</v>
      </c>
      <c r="H17" s="80">
        <v>225</v>
      </c>
      <c r="I17" s="80">
        <v>252</v>
      </c>
      <c r="J17" s="80">
        <v>273</v>
      </c>
      <c r="K17" s="80">
        <v>318</v>
      </c>
      <c r="L17" s="80">
        <v>259</v>
      </c>
      <c r="M17" s="80">
        <v>255</v>
      </c>
      <c r="N17" s="303">
        <v>263</v>
      </c>
      <c r="O17" s="303">
        <v>325</v>
      </c>
      <c r="P17" s="303">
        <v>249</v>
      </c>
      <c r="Q17" s="301"/>
    </row>
    <row r="18" spans="1:19">
      <c r="A18" s="5"/>
      <c r="B18" s="5"/>
      <c r="C18" s="1" t="s">
        <v>34</v>
      </c>
      <c r="D18" s="5"/>
      <c r="E18" s="80">
        <v>322</v>
      </c>
      <c r="F18" s="80">
        <v>340</v>
      </c>
      <c r="G18" s="80">
        <v>380</v>
      </c>
      <c r="H18" s="80">
        <v>246</v>
      </c>
      <c r="I18" s="80">
        <v>308</v>
      </c>
      <c r="J18" s="80">
        <v>345</v>
      </c>
      <c r="K18" s="80">
        <v>479</v>
      </c>
      <c r="L18" s="80">
        <v>251</v>
      </c>
      <c r="M18" s="80">
        <v>226</v>
      </c>
      <c r="N18" s="303">
        <v>263</v>
      </c>
      <c r="O18" s="303">
        <v>321</v>
      </c>
      <c r="P18" s="303">
        <v>207</v>
      </c>
      <c r="Q18" s="301"/>
    </row>
    <row r="19" spans="1:19">
      <c r="A19" s="5"/>
      <c r="B19" s="5"/>
      <c r="C19" s="1" t="s">
        <v>35</v>
      </c>
      <c r="D19" s="5"/>
      <c r="E19" s="80">
        <v>169</v>
      </c>
      <c r="F19" s="80">
        <v>156</v>
      </c>
      <c r="G19" s="80">
        <v>148</v>
      </c>
      <c r="H19" s="80">
        <v>177</v>
      </c>
      <c r="I19" s="80">
        <v>171</v>
      </c>
      <c r="J19" s="80">
        <v>191</v>
      </c>
      <c r="K19" s="80">
        <v>222</v>
      </c>
      <c r="L19" s="80">
        <v>198</v>
      </c>
      <c r="M19" s="80">
        <v>216</v>
      </c>
      <c r="N19" s="303">
        <v>208</v>
      </c>
      <c r="O19" s="303">
        <v>209</v>
      </c>
      <c r="P19" s="303">
        <v>179</v>
      </c>
      <c r="Q19" s="301"/>
    </row>
    <row r="20" spans="1:19" ht="15">
      <c r="A20" s="5"/>
      <c r="B20" s="5"/>
      <c r="C20" s="1" t="s">
        <v>328</v>
      </c>
      <c r="D20" s="5"/>
      <c r="E20" s="81">
        <v>0</v>
      </c>
      <c r="F20" s="81">
        <v>0</v>
      </c>
      <c r="G20" s="81">
        <v>0</v>
      </c>
      <c r="H20" s="81">
        <v>0</v>
      </c>
      <c r="I20" s="81">
        <v>0</v>
      </c>
      <c r="J20" s="81">
        <v>0</v>
      </c>
      <c r="K20" s="81">
        <v>0</v>
      </c>
      <c r="L20" s="81">
        <v>0</v>
      </c>
      <c r="M20" s="81">
        <v>0</v>
      </c>
      <c r="N20" s="304">
        <v>0</v>
      </c>
      <c r="O20" s="304">
        <v>0</v>
      </c>
      <c r="P20" s="304">
        <v>57</v>
      </c>
      <c r="Q20" s="301"/>
    </row>
    <row r="21" spans="1:19" ht="15">
      <c r="A21" s="5"/>
      <c r="B21" s="5"/>
      <c r="C21" s="5"/>
      <c r="D21" s="5" t="s">
        <v>79</v>
      </c>
      <c r="E21" s="81">
        <f>SUM(E12:E20)</f>
        <v>1338</v>
      </c>
      <c r="F21" s="81">
        <f t="shared" ref="F21:P21" si="0">SUM(F12:F20)</f>
        <v>1274</v>
      </c>
      <c r="G21" s="81">
        <f t="shared" si="0"/>
        <v>1589</v>
      </c>
      <c r="H21" s="81">
        <f t="shared" si="0"/>
        <v>1233</v>
      </c>
      <c r="I21" s="81">
        <f t="shared" si="0"/>
        <v>1292</v>
      </c>
      <c r="J21" s="81">
        <f t="shared" si="0"/>
        <v>1361</v>
      </c>
      <c r="K21" s="81">
        <f t="shared" si="0"/>
        <v>1822</v>
      </c>
      <c r="L21" s="81">
        <f t="shared" si="0"/>
        <v>1370</v>
      </c>
      <c r="M21" s="81">
        <f t="shared" si="0"/>
        <v>1207</v>
      </c>
      <c r="N21" s="81">
        <f t="shared" si="0"/>
        <v>1247</v>
      </c>
      <c r="O21" s="81">
        <f t="shared" si="0"/>
        <v>1687</v>
      </c>
      <c r="P21" s="81">
        <f t="shared" si="0"/>
        <v>1255</v>
      </c>
      <c r="Q21" s="301"/>
    </row>
    <row r="22" spans="1:19">
      <c r="A22" s="6"/>
      <c r="B22" s="13" t="s">
        <v>1</v>
      </c>
      <c r="C22" s="557"/>
      <c r="D22" s="6"/>
      <c r="E22" s="82">
        <f t="shared" ref="E22:J22" si="1">+E9-E21</f>
        <v>232</v>
      </c>
      <c r="F22" s="82">
        <f t="shared" si="1"/>
        <v>294</v>
      </c>
      <c r="G22" s="82">
        <f t="shared" si="1"/>
        <v>425</v>
      </c>
      <c r="H22" s="82">
        <f t="shared" si="1"/>
        <v>493</v>
      </c>
      <c r="I22" s="82">
        <f t="shared" si="1"/>
        <v>339</v>
      </c>
      <c r="J22" s="82">
        <f t="shared" si="1"/>
        <v>257</v>
      </c>
      <c r="K22" s="82">
        <f t="shared" ref="K22:L22" si="2">+K9-K21</f>
        <v>221</v>
      </c>
      <c r="L22" s="82">
        <f t="shared" si="2"/>
        <v>595</v>
      </c>
      <c r="M22" s="82">
        <f t="shared" ref="M22:N22" si="3">+M9-M21</f>
        <v>434</v>
      </c>
      <c r="N22" s="305">
        <f t="shared" si="3"/>
        <v>265</v>
      </c>
      <c r="O22" s="305">
        <f>+O9-O21</f>
        <v>694</v>
      </c>
      <c r="P22" s="305">
        <f>+P9-P21</f>
        <v>570</v>
      </c>
      <c r="Q22" s="301"/>
    </row>
    <row r="23" spans="1:19">
      <c r="A23" s="7"/>
      <c r="B23" s="133" t="s">
        <v>118</v>
      </c>
      <c r="C23" s="558"/>
      <c r="D23" s="558"/>
      <c r="E23" s="80">
        <v>65</v>
      </c>
      <c r="F23" s="80">
        <v>53</v>
      </c>
      <c r="G23" s="80">
        <v>43</v>
      </c>
      <c r="H23" s="80">
        <v>40</v>
      </c>
      <c r="I23" s="80">
        <v>34</v>
      </c>
      <c r="J23" s="80">
        <v>37</v>
      </c>
      <c r="K23" s="80">
        <v>36</v>
      </c>
      <c r="L23" s="80">
        <v>28</v>
      </c>
      <c r="M23" s="80">
        <v>26</v>
      </c>
      <c r="N23" s="303">
        <v>13</v>
      </c>
      <c r="O23" s="303">
        <v>4</v>
      </c>
      <c r="P23" s="303">
        <v>3</v>
      </c>
      <c r="Q23" s="301"/>
    </row>
    <row r="24" spans="1:19" ht="15">
      <c r="A24" s="7"/>
      <c r="B24" s="133" t="s">
        <v>190</v>
      </c>
      <c r="C24" s="558"/>
      <c r="D24" s="558"/>
      <c r="E24" s="81">
        <v>0</v>
      </c>
      <c r="F24" s="81">
        <v>10</v>
      </c>
      <c r="G24" s="81">
        <v>82</v>
      </c>
      <c r="H24" s="81">
        <v>0</v>
      </c>
      <c r="I24" s="81">
        <v>12</v>
      </c>
      <c r="J24" s="81">
        <v>0</v>
      </c>
      <c r="K24" s="81">
        <v>0</v>
      </c>
      <c r="L24" s="81">
        <v>0</v>
      </c>
      <c r="M24" s="81">
        <v>0</v>
      </c>
      <c r="N24" s="304">
        <v>40</v>
      </c>
      <c r="O24" s="304">
        <v>0</v>
      </c>
      <c r="P24" s="304">
        <v>0</v>
      </c>
      <c r="Q24" s="301"/>
    </row>
    <row r="25" spans="1:19">
      <c r="A25" s="7"/>
      <c r="B25" s="11" t="s">
        <v>112</v>
      </c>
      <c r="C25" s="559"/>
      <c r="D25" s="7"/>
      <c r="E25" s="80">
        <f t="shared" ref="E25:G25" si="4">E22-E23-E24</f>
        <v>167</v>
      </c>
      <c r="F25" s="80">
        <f t="shared" si="4"/>
        <v>231</v>
      </c>
      <c r="G25" s="80">
        <f t="shared" si="4"/>
        <v>300</v>
      </c>
      <c r="H25" s="80">
        <f t="shared" ref="H25:I25" si="5">H22-H23-H24</f>
        <v>453</v>
      </c>
      <c r="I25" s="80">
        <f t="shared" si="5"/>
        <v>293</v>
      </c>
      <c r="J25" s="80">
        <f t="shared" ref="J25:K25" si="6">J22-J23-J24</f>
        <v>220</v>
      </c>
      <c r="K25" s="80">
        <f t="shared" si="6"/>
        <v>185</v>
      </c>
      <c r="L25" s="80">
        <f t="shared" ref="L25:M25" si="7">L22-L23-L24</f>
        <v>567</v>
      </c>
      <c r="M25" s="80">
        <f t="shared" si="7"/>
        <v>408</v>
      </c>
      <c r="N25" s="303">
        <f t="shared" ref="N25" si="8">N22-N23-N24</f>
        <v>212</v>
      </c>
      <c r="O25" s="303">
        <f>O22-O23-O24</f>
        <v>690</v>
      </c>
      <c r="P25" s="303">
        <f>P22-P23-P24</f>
        <v>567</v>
      </c>
      <c r="Q25" s="301"/>
    </row>
    <row r="26" spans="1:19" ht="15.75">
      <c r="A26" s="7"/>
      <c r="B26" s="560" t="s">
        <v>174</v>
      </c>
      <c r="C26" s="559"/>
      <c r="D26" s="7"/>
      <c r="E26" s="81">
        <f>40-24</f>
        <v>16</v>
      </c>
      <c r="F26" s="81">
        <v>32</v>
      </c>
      <c r="G26" s="81">
        <v>46</v>
      </c>
      <c r="H26" s="81">
        <v>27</v>
      </c>
      <c r="I26" s="81">
        <v>50</v>
      </c>
      <c r="J26" s="81">
        <v>32</v>
      </c>
      <c r="K26" s="81">
        <v>769</v>
      </c>
      <c r="L26" s="81">
        <v>67</v>
      </c>
      <c r="M26" s="81">
        <v>6</v>
      </c>
      <c r="N26" s="304">
        <v>-48</v>
      </c>
      <c r="O26" s="304">
        <f>40-35</f>
        <v>5</v>
      </c>
      <c r="P26" s="304">
        <v>120</v>
      </c>
      <c r="Q26" s="301"/>
    </row>
    <row r="27" spans="1:19" ht="15">
      <c r="A27" s="4"/>
      <c r="B27" s="13" t="s">
        <v>177</v>
      </c>
      <c r="C27" s="4"/>
      <c r="D27" s="4"/>
      <c r="E27" s="83">
        <f t="shared" ref="E27:G27" si="9">E25-E26</f>
        <v>151</v>
      </c>
      <c r="F27" s="83">
        <f t="shared" si="9"/>
        <v>199</v>
      </c>
      <c r="G27" s="83">
        <f t="shared" si="9"/>
        <v>254</v>
      </c>
      <c r="H27" s="83">
        <f t="shared" ref="H27:I27" si="10">H25-H26</f>
        <v>426</v>
      </c>
      <c r="I27" s="83">
        <f t="shared" si="10"/>
        <v>243</v>
      </c>
      <c r="J27" s="83">
        <f t="shared" ref="J27:K27" si="11">J25-J26</f>
        <v>188</v>
      </c>
      <c r="K27" s="83">
        <f t="shared" si="11"/>
        <v>-584</v>
      </c>
      <c r="L27" s="83">
        <f t="shared" ref="L27:M27" si="12">L25-L26</f>
        <v>500</v>
      </c>
      <c r="M27" s="83">
        <f t="shared" si="12"/>
        <v>402</v>
      </c>
      <c r="N27" s="306">
        <f t="shared" ref="N27" si="13">N25-N26</f>
        <v>260</v>
      </c>
      <c r="O27" s="306">
        <f>O25-O26</f>
        <v>685</v>
      </c>
      <c r="P27" s="306">
        <f>P25-P26</f>
        <v>447</v>
      </c>
      <c r="Q27" s="301"/>
    </row>
    <row r="28" spans="1:19" ht="38.25" customHeight="1">
      <c r="A28" s="5"/>
      <c r="B28" s="710" t="s">
        <v>127</v>
      </c>
      <c r="C28" s="710"/>
      <c r="D28" s="710"/>
      <c r="E28" s="118">
        <v>150</v>
      </c>
      <c r="F28" s="118">
        <v>198</v>
      </c>
      <c r="G28" s="118">
        <v>253</v>
      </c>
      <c r="H28" s="118">
        <v>426</v>
      </c>
      <c r="I28" s="118">
        <v>243</v>
      </c>
      <c r="J28" s="118">
        <v>188</v>
      </c>
      <c r="K28" s="118">
        <v>-584</v>
      </c>
      <c r="L28" s="118">
        <v>500</v>
      </c>
      <c r="M28" s="118">
        <v>402</v>
      </c>
      <c r="N28" s="307">
        <v>260</v>
      </c>
      <c r="O28" s="307">
        <v>685</v>
      </c>
      <c r="P28" s="307">
        <v>447</v>
      </c>
      <c r="Q28" s="308"/>
      <c r="R28" s="135"/>
    </row>
    <row r="29" spans="1:19" ht="24" customHeight="1">
      <c r="A29" s="4"/>
      <c r="B29" s="13"/>
      <c r="C29" s="4"/>
      <c r="D29" s="4"/>
      <c r="E29" s="562"/>
      <c r="F29" s="562"/>
      <c r="G29" s="562"/>
      <c r="H29" s="562"/>
      <c r="I29" s="562"/>
      <c r="J29" s="562"/>
      <c r="K29" s="562"/>
      <c r="L29" s="562"/>
      <c r="M29" s="562"/>
      <c r="N29" s="309"/>
      <c r="O29" s="309"/>
      <c r="P29" s="309"/>
      <c r="Q29" s="301"/>
    </row>
    <row r="30" spans="1:19" ht="13.5">
      <c r="A30" s="18"/>
      <c r="B30" s="15" t="s">
        <v>176</v>
      </c>
      <c r="C30" s="15"/>
      <c r="D30" s="15"/>
      <c r="E30" s="190"/>
      <c r="F30" s="190"/>
      <c r="G30" s="190"/>
      <c r="H30" s="190"/>
      <c r="I30" s="190"/>
      <c r="J30" s="190"/>
      <c r="K30" s="190"/>
      <c r="L30" s="190"/>
      <c r="M30" s="190"/>
      <c r="N30" s="310"/>
      <c r="O30" s="310"/>
      <c r="P30" s="310"/>
      <c r="Q30" s="301"/>
    </row>
    <row r="31" spans="1:19">
      <c r="A31" s="18"/>
      <c r="B31" s="15"/>
      <c r="C31" s="15" t="s">
        <v>28</v>
      </c>
      <c r="D31" s="15"/>
      <c r="E31" s="84">
        <v>0.2</v>
      </c>
      <c r="F31" s="84">
        <v>0.27</v>
      </c>
      <c r="G31" s="84">
        <v>0.34</v>
      </c>
      <c r="H31" s="84">
        <v>0.56999999999999995</v>
      </c>
      <c r="I31" s="84">
        <v>0.32</v>
      </c>
      <c r="J31" s="84">
        <v>0.25</v>
      </c>
      <c r="K31" s="84">
        <v>-0.77</v>
      </c>
      <c r="L31" s="84">
        <v>0.66</v>
      </c>
      <c r="M31" s="84">
        <v>0.53</v>
      </c>
      <c r="N31" s="311">
        <v>0.34</v>
      </c>
      <c r="O31" s="311">
        <v>0.9</v>
      </c>
      <c r="P31" s="311">
        <v>0.57999999999999996</v>
      </c>
      <c r="Q31" s="301"/>
    </row>
    <row r="32" spans="1:19">
      <c r="A32" s="18"/>
      <c r="B32" s="15"/>
      <c r="C32" s="15" t="s">
        <v>29</v>
      </c>
      <c r="D32" s="15"/>
      <c r="E32" s="84">
        <v>0.2</v>
      </c>
      <c r="F32" s="84">
        <v>0.26</v>
      </c>
      <c r="G32" s="84">
        <v>0.33</v>
      </c>
      <c r="H32" s="84">
        <v>0.56000000000000005</v>
      </c>
      <c r="I32" s="84">
        <v>0.32</v>
      </c>
      <c r="J32" s="84">
        <v>0.25</v>
      </c>
      <c r="K32" s="84">
        <v>-0.77</v>
      </c>
      <c r="L32" s="84">
        <v>0.65</v>
      </c>
      <c r="M32" s="84">
        <v>0.52</v>
      </c>
      <c r="N32" s="311">
        <v>0.34</v>
      </c>
      <c r="O32" s="311">
        <v>0.89</v>
      </c>
      <c r="P32" s="311">
        <v>0.57999999999999996</v>
      </c>
      <c r="Q32" s="301"/>
      <c r="S32" s="103"/>
    </row>
    <row r="33" spans="1:19" ht="4.1500000000000004" customHeight="1">
      <c r="A33" s="18"/>
      <c r="B33" s="15"/>
      <c r="C33" s="15"/>
      <c r="D33" s="15"/>
      <c r="E33" s="563"/>
      <c r="F33" s="563"/>
      <c r="G33" s="563"/>
      <c r="H33" s="563"/>
      <c r="I33" s="563"/>
      <c r="J33" s="563"/>
      <c r="K33" s="563"/>
      <c r="L33" s="563"/>
      <c r="M33" s="563"/>
      <c r="N33" s="312"/>
      <c r="O33" s="312"/>
      <c r="P33" s="312"/>
      <c r="Q33" s="301"/>
    </row>
    <row r="34" spans="1:19" ht="15">
      <c r="A34" s="18"/>
      <c r="B34" s="1" t="s">
        <v>27</v>
      </c>
      <c r="C34" s="18"/>
      <c r="D34" s="15"/>
      <c r="E34" s="564"/>
      <c r="F34" s="564"/>
      <c r="G34" s="564"/>
      <c r="H34" s="564"/>
      <c r="I34" s="564"/>
      <c r="J34" s="564"/>
      <c r="K34" s="564"/>
      <c r="L34" s="564"/>
      <c r="M34" s="564"/>
      <c r="N34" s="313"/>
      <c r="O34" s="313"/>
      <c r="P34" s="313"/>
      <c r="Q34" s="301"/>
      <c r="S34" s="103"/>
    </row>
    <row r="35" spans="1:19">
      <c r="A35" s="18"/>
      <c r="B35" s="15"/>
      <c r="C35" s="1" t="s">
        <v>28</v>
      </c>
      <c r="D35" s="15"/>
      <c r="E35" s="565">
        <v>739</v>
      </c>
      <c r="F35" s="565">
        <v>742</v>
      </c>
      <c r="G35" s="565">
        <v>744</v>
      </c>
      <c r="H35" s="565">
        <v>749</v>
      </c>
      <c r="I35" s="565">
        <v>754</v>
      </c>
      <c r="J35" s="565">
        <v>755</v>
      </c>
      <c r="K35" s="565">
        <v>757</v>
      </c>
      <c r="L35" s="565">
        <v>759</v>
      </c>
      <c r="M35" s="565">
        <v>761</v>
      </c>
      <c r="N35" s="314">
        <v>763</v>
      </c>
      <c r="O35" s="314">
        <v>763</v>
      </c>
      <c r="P35" s="314">
        <v>764</v>
      </c>
      <c r="Q35" s="301"/>
      <c r="S35" s="128"/>
    </row>
    <row r="36" spans="1:19" ht="13.5">
      <c r="A36" s="18"/>
      <c r="B36" s="15"/>
      <c r="C36" s="1" t="s">
        <v>175</v>
      </c>
      <c r="D36" s="15"/>
      <c r="E36" s="565">
        <v>753</v>
      </c>
      <c r="F36" s="565">
        <v>756</v>
      </c>
      <c r="G36" s="565">
        <v>757</v>
      </c>
      <c r="H36" s="565">
        <v>761</v>
      </c>
      <c r="I36" s="565">
        <v>764</v>
      </c>
      <c r="J36" s="565">
        <v>766</v>
      </c>
      <c r="K36" s="565">
        <v>769</v>
      </c>
      <c r="L36" s="565">
        <v>770</v>
      </c>
      <c r="M36" s="565">
        <v>770</v>
      </c>
      <c r="N36" s="314">
        <v>771</v>
      </c>
      <c r="O36" s="314">
        <v>771</v>
      </c>
      <c r="P36" s="314">
        <v>770</v>
      </c>
      <c r="Q36" s="301"/>
      <c r="S36" s="128"/>
    </row>
    <row r="37" spans="1:19" ht="15">
      <c r="A37" s="18"/>
      <c r="B37" s="15"/>
      <c r="C37" s="1" t="s">
        <v>105</v>
      </c>
      <c r="D37" s="15"/>
      <c r="E37" s="566">
        <v>3</v>
      </c>
      <c r="F37" s="566">
        <v>2</v>
      </c>
      <c r="G37" s="566">
        <v>1</v>
      </c>
      <c r="H37" s="566">
        <v>0</v>
      </c>
      <c r="I37" s="566">
        <v>0</v>
      </c>
      <c r="J37" s="566">
        <v>0</v>
      </c>
      <c r="K37" s="566">
        <v>0</v>
      </c>
      <c r="L37" s="566">
        <v>0</v>
      </c>
      <c r="M37" s="566">
        <v>0</v>
      </c>
      <c r="N37" s="315">
        <v>0</v>
      </c>
      <c r="O37" s="315">
        <v>0</v>
      </c>
      <c r="P37" s="315">
        <v>0</v>
      </c>
      <c r="Q37" s="301"/>
      <c r="S37" s="128"/>
    </row>
    <row r="38" spans="1:19">
      <c r="A38" s="18"/>
      <c r="B38" s="15"/>
      <c r="C38" s="1" t="s">
        <v>111</v>
      </c>
      <c r="D38" s="15"/>
      <c r="E38" s="567">
        <f t="shared" ref="E38:I38" si="14">SUM(E36:E37)</f>
        <v>756</v>
      </c>
      <c r="F38" s="567">
        <f t="shared" si="14"/>
        <v>758</v>
      </c>
      <c r="G38" s="567">
        <f t="shared" si="14"/>
        <v>758</v>
      </c>
      <c r="H38" s="567">
        <f t="shared" si="14"/>
        <v>761</v>
      </c>
      <c r="I38" s="567">
        <f t="shared" si="14"/>
        <v>764</v>
      </c>
      <c r="J38" s="567">
        <f t="shared" ref="J38:K38" si="15">SUM(J36:J37)</f>
        <v>766</v>
      </c>
      <c r="K38" s="567">
        <f t="shared" si="15"/>
        <v>769</v>
      </c>
      <c r="L38" s="567">
        <f t="shared" ref="L38:M38" si="16">SUM(L36:L37)</f>
        <v>770</v>
      </c>
      <c r="M38" s="567">
        <f t="shared" si="16"/>
        <v>770</v>
      </c>
      <c r="N38" s="316">
        <f t="shared" ref="N38" si="17">SUM(N36:N37)</f>
        <v>771</v>
      </c>
      <c r="O38" s="316">
        <f>SUM(O36:O37)</f>
        <v>771</v>
      </c>
      <c r="P38" s="316">
        <f>SUM(P36:P37)</f>
        <v>770</v>
      </c>
      <c r="Q38" s="316"/>
      <c r="S38" s="128"/>
    </row>
    <row r="39" spans="1:19">
      <c r="A39" s="18"/>
      <c r="B39" s="15"/>
      <c r="D39" s="15"/>
      <c r="E39" s="567"/>
      <c r="F39" s="567"/>
      <c r="G39" s="567"/>
      <c r="H39" s="567"/>
      <c r="I39" s="567"/>
      <c r="J39" s="567"/>
      <c r="K39" s="567"/>
      <c r="L39" s="567"/>
      <c r="M39" s="567"/>
      <c r="N39" s="316"/>
      <c r="O39" s="316"/>
      <c r="P39" s="316"/>
      <c r="Q39" s="316"/>
      <c r="S39" s="128"/>
    </row>
    <row r="40" spans="1:19">
      <c r="A40" s="18"/>
      <c r="B40" s="15"/>
      <c r="D40" s="15"/>
      <c r="E40" s="568"/>
      <c r="F40" s="568"/>
      <c r="G40" s="568"/>
      <c r="H40" s="568"/>
      <c r="I40" s="568"/>
      <c r="J40" s="568"/>
      <c r="K40" s="568"/>
      <c r="L40" s="568"/>
      <c r="M40" s="568"/>
      <c r="N40" s="317"/>
      <c r="O40" s="317"/>
      <c r="P40" s="317"/>
      <c r="Q40" s="301"/>
    </row>
    <row r="41" spans="1:19">
      <c r="A41" s="10" t="s">
        <v>31</v>
      </c>
      <c r="B41" s="15"/>
      <c r="D41" s="15"/>
      <c r="E41" s="100"/>
      <c r="F41" s="100"/>
      <c r="G41" s="100"/>
      <c r="H41" s="100"/>
      <c r="I41" s="100"/>
      <c r="J41" s="100"/>
      <c r="K41" s="100"/>
      <c r="L41" s="100"/>
      <c r="M41" s="100"/>
      <c r="N41" s="318"/>
      <c r="O41" s="318"/>
      <c r="P41" s="318"/>
      <c r="Q41" s="301"/>
    </row>
    <row r="42" spans="1:19">
      <c r="A42" s="18"/>
      <c r="B42" s="15"/>
      <c r="D42" s="15"/>
      <c r="E42" s="77" t="str">
        <f t="shared" ref="E42:F42" si="18">E6</f>
        <v>Q2</v>
      </c>
      <c r="F42" s="77" t="str">
        <f t="shared" si="18"/>
        <v>Q3</v>
      </c>
      <c r="G42" s="77" t="str">
        <f t="shared" ref="G42:H42" si="19">G6</f>
        <v>Q4</v>
      </c>
      <c r="H42" s="77" t="str">
        <f t="shared" si="19"/>
        <v>Q1</v>
      </c>
      <c r="I42" s="77" t="str">
        <f t="shared" ref="I42:J42" si="20">I6</f>
        <v>Q2</v>
      </c>
      <c r="J42" s="77" t="str">
        <f t="shared" si="20"/>
        <v>Q3</v>
      </c>
      <c r="K42" s="77" t="str">
        <f t="shared" ref="K42:L42" si="21">K6</f>
        <v>Q4</v>
      </c>
      <c r="L42" s="77" t="str">
        <f t="shared" si="21"/>
        <v>Q1</v>
      </c>
      <c r="M42" s="77" t="str">
        <f t="shared" ref="M42:N42" si="22">M6</f>
        <v>Q2</v>
      </c>
      <c r="N42" s="319" t="str">
        <f t="shared" si="22"/>
        <v>Q3</v>
      </c>
      <c r="O42" s="319" t="str">
        <f t="shared" ref="O42:P42" si="23">O6</f>
        <v>Q4</v>
      </c>
      <c r="P42" s="319" t="str">
        <f t="shared" si="23"/>
        <v>Q1</v>
      </c>
      <c r="Q42" s="301"/>
    </row>
    <row r="43" spans="1:19">
      <c r="A43" s="18"/>
      <c r="B43" s="15"/>
      <c r="D43" s="15"/>
      <c r="E43" s="78" t="str">
        <f t="shared" ref="E43:F43" si="24">E7</f>
        <v>CY16</v>
      </c>
      <c r="F43" s="78" t="str">
        <f t="shared" si="24"/>
        <v>CY16</v>
      </c>
      <c r="G43" s="78" t="str">
        <f t="shared" ref="G43:H43" si="25">G7</f>
        <v>CY16</v>
      </c>
      <c r="H43" s="78" t="str">
        <f t="shared" si="25"/>
        <v>CY17</v>
      </c>
      <c r="I43" s="78" t="str">
        <f t="shared" ref="I43:J43" si="26">I7</f>
        <v>CY17</v>
      </c>
      <c r="J43" s="78" t="str">
        <f t="shared" si="26"/>
        <v>CY17</v>
      </c>
      <c r="K43" s="78" t="str">
        <f t="shared" ref="K43:L43" si="27">K7</f>
        <v>CY17</v>
      </c>
      <c r="L43" s="78" t="str">
        <f t="shared" si="27"/>
        <v>CY18</v>
      </c>
      <c r="M43" s="78" t="str">
        <f t="shared" ref="M43:N43" si="28">M7</f>
        <v>CY18</v>
      </c>
      <c r="N43" s="320" t="str">
        <f t="shared" si="28"/>
        <v>CY18</v>
      </c>
      <c r="O43" s="320" t="str">
        <f t="shared" ref="O43:P43" si="29">O7</f>
        <v>CY18</v>
      </c>
      <c r="P43" s="320" t="str">
        <f t="shared" si="29"/>
        <v>CY19</v>
      </c>
      <c r="Q43" s="301"/>
    </row>
    <row r="44" spans="1:19" ht="7.5" customHeight="1">
      <c r="A44" s="18"/>
      <c r="B44" s="15"/>
      <c r="D44" s="15"/>
      <c r="E44" s="85"/>
      <c r="F44" s="85"/>
      <c r="G44" s="85"/>
      <c r="H44" s="85"/>
      <c r="I44" s="85"/>
      <c r="J44" s="85"/>
      <c r="K44" s="85"/>
      <c r="L44" s="85"/>
      <c r="M44" s="85"/>
      <c r="N44" s="321"/>
      <c r="O44" s="321"/>
      <c r="P44" s="321"/>
      <c r="Q44" s="301"/>
    </row>
    <row r="45" spans="1:19" ht="16.5" customHeight="1">
      <c r="A45" s="18"/>
      <c r="B45" s="555" t="s">
        <v>80</v>
      </c>
      <c r="D45" s="15"/>
      <c r="E45" s="85"/>
      <c r="F45" s="85"/>
      <c r="G45" s="85"/>
      <c r="H45" s="85"/>
      <c r="I45" s="85"/>
      <c r="J45" s="85"/>
      <c r="K45" s="85"/>
      <c r="L45" s="85"/>
      <c r="M45" s="85"/>
      <c r="N45" s="321"/>
      <c r="O45" s="321"/>
      <c r="P45" s="321"/>
      <c r="Q45" s="301"/>
    </row>
    <row r="46" spans="1:19" ht="16.5" customHeight="1">
      <c r="A46" s="18"/>
      <c r="B46" s="555"/>
      <c r="C46" s="555" t="s">
        <v>132</v>
      </c>
      <c r="D46" s="3"/>
      <c r="E46" s="85"/>
      <c r="F46" s="85"/>
      <c r="G46" s="85"/>
      <c r="H46" s="85"/>
      <c r="I46" s="85"/>
      <c r="J46" s="85"/>
      <c r="K46" s="85"/>
      <c r="L46" s="85"/>
      <c r="M46" s="85"/>
      <c r="N46" s="321"/>
      <c r="O46" s="321"/>
      <c r="P46" s="321"/>
      <c r="Q46" s="301"/>
    </row>
    <row r="47" spans="1:19">
      <c r="A47" s="5"/>
      <c r="B47" s="14"/>
      <c r="C47" s="556" t="s">
        <v>134</v>
      </c>
      <c r="D47" s="5"/>
      <c r="E47" s="86">
        <f t="shared" ref="E47" si="30">E12/E$9</f>
        <v>9.4904458598726121E-2</v>
      </c>
      <c r="F47" s="86">
        <f t="shared" ref="F47:J47" si="31">F12/F$9</f>
        <v>7.0790816326530615E-2</v>
      </c>
      <c r="G47" s="86">
        <f t="shared" si="31"/>
        <v>0.15541211519364448</v>
      </c>
      <c r="H47" s="86">
        <f t="shared" si="31"/>
        <v>8.2850521436848207E-2</v>
      </c>
      <c r="I47" s="86">
        <f t="shared" si="31"/>
        <v>7.9705702023298589E-2</v>
      </c>
      <c r="J47" s="86">
        <f t="shared" si="31"/>
        <v>9.2088998763906055E-2</v>
      </c>
      <c r="K47" s="86">
        <f t="shared" ref="K47:O47" si="32">K12/K$9</f>
        <v>0.15173764072442486</v>
      </c>
      <c r="L47" s="86">
        <f t="shared" si="32"/>
        <v>8.2442748091603055E-2</v>
      </c>
      <c r="M47" s="86">
        <f t="shared" si="32"/>
        <v>7.6782449725776969E-2</v>
      </c>
      <c r="N47" s="322">
        <f t="shared" si="32"/>
        <v>8.3994708994708997E-2</v>
      </c>
      <c r="O47" s="322">
        <f t="shared" si="32"/>
        <v>0.12725745485090298</v>
      </c>
      <c r="P47" s="322">
        <f>P12/P$9</f>
        <v>8.3287671232876712E-2</v>
      </c>
      <c r="Q47" s="301"/>
    </row>
    <row r="48" spans="1:19">
      <c r="A48" s="5"/>
      <c r="B48" s="14"/>
      <c r="C48" s="556" t="s">
        <v>135</v>
      </c>
      <c r="D48" s="5"/>
      <c r="E48" s="86">
        <f t="shared" ref="E48:F48" si="33">E13/E$9</f>
        <v>5.0955414012738856E-2</v>
      </c>
      <c r="F48" s="86">
        <f t="shared" si="33"/>
        <v>2.6785714285714284E-2</v>
      </c>
      <c r="G48" s="86">
        <f t="shared" ref="G48:H48" si="34">G13/G$9</f>
        <v>3.9721946375372394E-2</v>
      </c>
      <c r="H48" s="86">
        <f t="shared" si="34"/>
        <v>5.0984936268829661E-2</v>
      </c>
      <c r="I48" s="86">
        <f t="shared" ref="I48:J48" si="35">I13/I$9</f>
        <v>4.5984058859595341E-2</v>
      </c>
      <c r="J48" s="86">
        <f t="shared" si="35"/>
        <v>2.2867737948084055E-2</v>
      </c>
      <c r="K48" s="86">
        <f t="shared" ref="K48:L48" si="36">K13/K$9</f>
        <v>4.9437102300538424E-2</v>
      </c>
      <c r="L48" s="86">
        <f t="shared" si="36"/>
        <v>7.4300254452926207E-2</v>
      </c>
      <c r="M48" s="86">
        <f t="shared" ref="M48:N48" si="37">M13/M$9</f>
        <v>2.9859841560024376E-2</v>
      </c>
      <c r="N48" s="322">
        <f t="shared" si="37"/>
        <v>1.3227513227513227E-2</v>
      </c>
      <c r="O48" s="322">
        <f t="shared" ref="O48:P48" si="38">O13/O$9</f>
        <v>6.5938681226375473E-2</v>
      </c>
      <c r="P48" s="322">
        <f t="shared" si="38"/>
        <v>6.0821917808219175E-2</v>
      </c>
      <c r="Q48" s="301"/>
    </row>
    <row r="49" spans="1:17">
      <c r="A49" s="5"/>
      <c r="B49" s="14"/>
      <c r="C49" s="555" t="s">
        <v>133</v>
      </c>
      <c r="D49" s="5"/>
      <c r="E49" s="86"/>
      <c r="F49" s="86"/>
      <c r="G49" s="86"/>
      <c r="H49" s="86"/>
      <c r="I49" s="86"/>
      <c r="J49" s="86"/>
      <c r="K49" s="86"/>
      <c r="L49" s="86"/>
      <c r="M49" s="86"/>
      <c r="N49" s="322"/>
      <c r="O49" s="322"/>
      <c r="P49" s="322"/>
      <c r="Q49" s="301"/>
    </row>
    <row r="50" spans="1:17">
      <c r="A50" s="5"/>
      <c r="B50" s="14"/>
      <c r="C50" s="556" t="s">
        <v>136</v>
      </c>
      <c r="D50" s="5"/>
      <c r="E50" s="86">
        <f t="shared" ref="E50:F50" si="39">E15/E$9</f>
        <v>0.15350318471337579</v>
      </c>
      <c r="F50" s="86">
        <f t="shared" si="39"/>
        <v>0.15114795918367346</v>
      </c>
      <c r="G50" s="86">
        <f t="shared" ref="G50:H50" si="40">G15/G$9</f>
        <v>0.11420059582919563</v>
      </c>
      <c r="H50" s="86">
        <f t="shared" si="40"/>
        <v>0.13441483198146004</v>
      </c>
      <c r="I50" s="86">
        <f t="shared" ref="I50:J50" si="41">I15/I$9</f>
        <v>0.14469650521152666</v>
      </c>
      <c r="J50" s="86">
        <f t="shared" si="41"/>
        <v>0.15389369592089</v>
      </c>
      <c r="K50" s="86">
        <f t="shared" ref="K50:L50" si="42">K15/K$9</f>
        <v>0.1311796377875673</v>
      </c>
      <c r="L50" s="86">
        <f t="shared" si="42"/>
        <v>0.13740458015267176</v>
      </c>
      <c r="M50" s="86">
        <f t="shared" ref="M50:N50" si="43">M15/M$9</f>
        <v>0.15234613040828762</v>
      </c>
      <c r="N50" s="322">
        <f t="shared" si="43"/>
        <v>0.16997354497354497</v>
      </c>
      <c r="O50" s="322">
        <f t="shared" ref="O50:P50" si="44">O15/O$9</f>
        <v>0.10541789164216715</v>
      </c>
      <c r="P50" s="322">
        <f t="shared" si="44"/>
        <v>0.13095890410958905</v>
      </c>
      <c r="Q50" s="301"/>
    </row>
    <row r="51" spans="1:17">
      <c r="A51" s="5"/>
      <c r="B51" s="14"/>
      <c r="C51" s="556" t="s">
        <v>135</v>
      </c>
      <c r="D51" s="5"/>
      <c r="E51" s="86">
        <f t="shared" ref="E51:F51" si="45">E16/E$9</f>
        <v>8.1528662420382161E-2</v>
      </c>
      <c r="F51" s="86">
        <f t="shared" si="45"/>
        <v>8.8647959183673464E-2</v>
      </c>
      <c r="G51" s="86">
        <f t="shared" ref="G51:H51" si="46">G16/G$9</f>
        <v>7.5968222442899705E-2</v>
      </c>
      <c r="H51" s="86">
        <f t="shared" si="46"/>
        <v>7.0683661645422946E-2</v>
      </c>
      <c r="I51" s="86">
        <f t="shared" ref="I51:J51" si="47">I16/I$9</f>
        <v>7.3574494175352542E-2</v>
      </c>
      <c r="J51" s="86">
        <f t="shared" si="47"/>
        <v>7.2311495673671206E-2</v>
      </c>
      <c r="K51" s="86">
        <f t="shared" ref="K51:L51" si="48">K16/K$9</f>
        <v>6.0695056289769948E-2</v>
      </c>
      <c r="L51" s="86">
        <f t="shared" si="48"/>
        <v>4.2748091603053436E-2</v>
      </c>
      <c r="M51" s="86">
        <f t="shared" ref="M51:N51" si="49">M16/M$9</f>
        <v>5.1797684338817797E-2</v>
      </c>
      <c r="N51" s="322">
        <f t="shared" si="49"/>
        <v>7.2089947089947093E-2</v>
      </c>
      <c r="O51" s="322">
        <f t="shared" ref="O51:P51" si="50">O16/O$9</f>
        <v>5.0818983620327593E-2</v>
      </c>
      <c r="P51" s="322">
        <f t="shared" si="50"/>
        <v>3.3424657534246574E-2</v>
      </c>
      <c r="Q51" s="301"/>
    </row>
    <row r="52" spans="1:17">
      <c r="A52" s="5"/>
      <c r="B52" s="5"/>
      <c r="C52" s="1" t="s">
        <v>33</v>
      </c>
      <c r="D52" s="5"/>
      <c r="E52" s="86">
        <f t="shared" ref="E52:F52" si="51">E17/E$9</f>
        <v>0.15859872611464967</v>
      </c>
      <c r="F52" s="86">
        <f t="shared" si="51"/>
        <v>0.15880102040816327</v>
      </c>
      <c r="G52" s="86">
        <f t="shared" ref="G52:H52" si="52">G17/G$9</f>
        <v>0.14150943396226415</v>
      </c>
      <c r="H52" s="86">
        <f t="shared" si="52"/>
        <v>0.13035921205098494</v>
      </c>
      <c r="I52" s="86">
        <f t="shared" ref="I52:J52" si="53">I17/I$9</f>
        <v>0.15450643776824036</v>
      </c>
      <c r="J52" s="86">
        <f t="shared" si="53"/>
        <v>0.16872682323856614</v>
      </c>
      <c r="K52" s="86">
        <f t="shared" ref="K52:L52" si="54">K17/K$9</f>
        <v>0.15565345080763582</v>
      </c>
      <c r="L52" s="86">
        <f t="shared" si="54"/>
        <v>0.13180661577608144</v>
      </c>
      <c r="M52" s="86">
        <f t="shared" ref="M52:N52" si="55">M17/M$9</f>
        <v>0.15539305301645337</v>
      </c>
      <c r="N52" s="322">
        <f t="shared" si="55"/>
        <v>0.17394179894179895</v>
      </c>
      <c r="O52" s="322">
        <f t="shared" ref="O52:P52" si="56">O17/O$9</f>
        <v>0.13649727005459891</v>
      </c>
      <c r="P52" s="322">
        <f t="shared" si="56"/>
        <v>0.13643835616438357</v>
      </c>
      <c r="Q52" s="301"/>
    </row>
    <row r="53" spans="1:17">
      <c r="A53" s="5"/>
      <c r="B53" s="5"/>
      <c r="C53" s="1" t="s">
        <v>34</v>
      </c>
      <c r="D53" s="5"/>
      <c r="E53" s="86">
        <f t="shared" ref="E53:F53" si="57">E18/E$9</f>
        <v>0.2050955414012739</v>
      </c>
      <c r="F53" s="86">
        <f t="shared" si="57"/>
        <v>0.21683673469387754</v>
      </c>
      <c r="G53" s="86">
        <f t="shared" ref="G53:H53" si="58">G18/G$9</f>
        <v>0.18867924528301888</v>
      </c>
      <c r="H53" s="86">
        <f t="shared" si="58"/>
        <v>0.1425260718424102</v>
      </c>
      <c r="I53" s="86">
        <f t="shared" ref="I53:J53" si="59">I18/I$9</f>
        <v>0.18884120171673821</v>
      </c>
      <c r="J53" s="86">
        <f t="shared" si="59"/>
        <v>0.21322620519159455</v>
      </c>
      <c r="K53" s="86">
        <f t="shared" ref="K53:L53" si="60">K18/K$9</f>
        <v>0.23445912873225649</v>
      </c>
      <c r="L53" s="86">
        <f t="shared" si="60"/>
        <v>0.12773536895674301</v>
      </c>
      <c r="M53" s="86">
        <f t="shared" ref="M53:N53" si="61">M18/M$9</f>
        <v>0.13772090188909203</v>
      </c>
      <c r="N53" s="322">
        <f t="shared" si="61"/>
        <v>0.17394179894179895</v>
      </c>
      <c r="O53" s="322">
        <f t="shared" ref="O53:P53" si="62">O18/O$9</f>
        <v>0.13481730365392691</v>
      </c>
      <c r="P53" s="322">
        <f t="shared" si="62"/>
        <v>0.11342465753424658</v>
      </c>
      <c r="Q53" s="301"/>
    </row>
    <row r="54" spans="1:17">
      <c r="A54" s="5"/>
      <c r="B54" s="5"/>
      <c r="C54" s="1" t="s">
        <v>35</v>
      </c>
      <c r="D54" s="5"/>
      <c r="E54" s="86">
        <f t="shared" ref="E54:F55" si="63">E19/E$9</f>
        <v>0.10764331210191083</v>
      </c>
      <c r="F54" s="86">
        <f t="shared" si="63"/>
        <v>9.9489795918367346E-2</v>
      </c>
      <c r="G54" s="86">
        <f t="shared" ref="G54:H55" si="64">G19/G$9</f>
        <v>7.3485600794438929E-2</v>
      </c>
      <c r="H54" s="86">
        <f t="shared" si="64"/>
        <v>0.10254924681344148</v>
      </c>
      <c r="I54" s="86">
        <f t="shared" ref="I54:J55" si="65">I19/I$9</f>
        <v>0.10484365419987737</v>
      </c>
      <c r="J54" s="86">
        <f t="shared" si="65"/>
        <v>0.1180469715698393</v>
      </c>
      <c r="K54" s="86">
        <f t="shared" ref="K54:L55" si="66">K19/K$9</f>
        <v>0.10866372980910426</v>
      </c>
      <c r="L54" s="86">
        <f t="shared" si="66"/>
        <v>0.10076335877862595</v>
      </c>
      <c r="M54" s="86">
        <f t="shared" ref="M54:N55" si="67">M19/M$9</f>
        <v>0.13162705667276051</v>
      </c>
      <c r="N54" s="322">
        <f t="shared" si="67"/>
        <v>0.13756613756613756</v>
      </c>
      <c r="O54" s="322">
        <f t="shared" ref="O54:P55" si="68">O19/O$9</f>
        <v>8.7778244435111299E-2</v>
      </c>
      <c r="P54" s="322">
        <f t="shared" si="68"/>
        <v>9.808219178082192E-2</v>
      </c>
      <c r="Q54" s="301"/>
    </row>
    <row r="55" spans="1:17">
      <c r="A55" s="5"/>
      <c r="B55" s="5"/>
      <c r="C55" s="1" t="s">
        <v>328</v>
      </c>
      <c r="D55" s="5"/>
      <c r="E55" s="684">
        <f t="shared" si="63"/>
        <v>0</v>
      </c>
      <c r="F55" s="684">
        <f t="shared" si="63"/>
        <v>0</v>
      </c>
      <c r="G55" s="684">
        <f t="shared" si="64"/>
        <v>0</v>
      </c>
      <c r="H55" s="684">
        <f t="shared" si="64"/>
        <v>0</v>
      </c>
      <c r="I55" s="684">
        <f t="shared" si="65"/>
        <v>0</v>
      </c>
      <c r="J55" s="684">
        <f t="shared" si="65"/>
        <v>0</v>
      </c>
      <c r="K55" s="684">
        <f t="shared" si="66"/>
        <v>0</v>
      </c>
      <c r="L55" s="684">
        <f t="shared" si="66"/>
        <v>0</v>
      </c>
      <c r="M55" s="684">
        <f t="shared" si="67"/>
        <v>0</v>
      </c>
      <c r="N55" s="685">
        <f t="shared" si="67"/>
        <v>0</v>
      </c>
      <c r="O55" s="685">
        <f t="shared" si="68"/>
        <v>0</v>
      </c>
      <c r="P55" s="685">
        <f t="shared" si="68"/>
        <v>3.1232876712328769E-2</v>
      </c>
      <c r="Q55" s="301"/>
    </row>
    <row r="56" spans="1:17" ht="15">
      <c r="A56" s="5"/>
      <c r="B56" s="5"/>
      <c r="C56" s="5"/>
      <c r="D56" s="5" t="s">
        <v>79</v>
      </c>
      <c r="E56" s="87">
        <f t="shared" ref="E56:F56" si="69">E21/E$9</f>
        <v>0.85222929936305736</v>
      </c>
      <c r="F56" s="87">
        <f t="shared" si="69"/>
        <v>0.8125</v>
      </c>
      <c r="G56" s="87">
        <f t="shared" ref="G56:H56" si="70">G21/G$9</f>
        <v>0.78897715988083417</v>
      </c>
      <c r="H56" s="87">
        <f t="shared" si="70"/>
        <v>0.7143684820393974</v>
      </c>
      <c r="I56" s="87">
        <f t="shared" ref="I56:J56" si="71">I21/I$9</f>
        <v>0.79215205395462907</v>
      </c>
      <c r="J56" s="87">
        <f t="shared" si="71"/>
        <v>0.84116192830655134</v>
      </c>
      <c r="K56" s="87">
        <f t="shared" ref="K56:L56" si="72">K21/K$9</f>
        <v>0.89182574645129709</v>
      </c>
      <c r="L56" s="87">
        <f t="shared" si="72"/>
        <v>0.69720101781170485</v>
      </c>
      <c r="M56" s="87">
        <f t="shared" ref="M56:N56" si="73">M21/M$9</f>
        <v>0.7355271176112127</v>
      </c>
      <c r="N56" s="323">
        <f t="shared" si="73"/>
        <v>0.82473544973544977</v>
      </c>
      <c r="O56" s="323">
        <f t="shared" ref="O56:P56" si="74">O21/O$9</f>
        <v>0.70852582948341036</v>
      </c>
      <c r="P56" s="323">
        <f t="shared" si="74"/>
        <v>0.68767123287671228</v>
      </c>
      <c r="Q56" s="301"/>
    </row>
    <row r="57" spans="1:17">
      <c r="A57" s="6"/>
      <c r="B57" s="13" t="s">
        <v>1</v>
      </c>
      <c r="C57" s="557"/>
      <c r="D57" s="6"/>
      <c r="E57" s="88">
        <f t="shared" ref="E57:F57" si="75">E22/E$9</f>
        <v>0.14777070063694267</v>
      </c>
      <c r="F57" s="88">
        <f t="shared" si="75"/>
        <v>0.1875</v>
      </c>
      <c r="G57" s="88">
        <f t="shared" ref="G57:L57" si="76">G22/G$9</f>
        <v>0.21102284011916583</v>
      </c>
      <c r="H57" s="88">
        <f t="shared" si="76"/>
        <v>0.28563151796060254</v>
      </c>
      <c r="I57" s="88">
        <f t="shared" si="76"/>
        <v>0.20784794604537093</v>
      </c>
      <c r="J57" s="88">
        <f t="shared" si="76"/>
        <v>0.15883807169344871</v>
      </c>
      <c r="K57" s="88">
        <f t="shared" si="76"/>
        <v>0.10817425354870289</v>
      </c>
      <c r="L57" s="88">
        <f t="shared" si="76"/>
        <v>0.30279898218829515</v>
      </c>
      <c r="M57" s="88">
        <f t="shared" ref="M57:N57" si="77">M22/M$9</f>
        <v>0.2644728823887873</v>
      </c>
      <c r="N57" s="324">
        <f t="shared" si="77"/>
        <v>0.17526455026455026</v>
      </c>
      <c r="O57" s="324">
        <f t="shared" ref="O57:P57" si="78">O22/O$9</f>
        <v>0.29147417051658969</v>
      </c>
      <c r="P57" s="324">
        <f t="shared" si="78"/>
        <v>0.31232876712328766</v>
      </c>
      <c r="Q57" s="301"/>
    </row>
    <row r="58" spans="1:17">
      <c r="A58" s="7"/>
      <c r="B58" s="133" t="s">
        <v>118</v>
      </c>
      <c r="C58" s="7"/>
      <c r="D58" s="7"/>
      <c r="E58" s="86">
        <f>E23/E$9</f>
        <v>4.1401273885350316E-2</v>
      </c>
      <c r="F58" s="86">
        <f>F23/F$9</f>
        <v>3.3801020408163268E-2</v>
      </c>
      <c r="G58" s="86">
        <f t="shared" ref="G58:H58" si="79">G23/G$9</f>
        <v>2.1350546176762662E-2</v>
      </c>
      <c r="H58" s="86">
        <f t="shared" si="79"/>
        <v>2.3174971031286212E-2</v>
      </c>
      <c r="I58" s="86">
        <f t="shared" ref="I58:J58" si="80">I23/I$9</f>
        <v>2.0846106683016553E-2</v>
      </c>
      <c r="J58" s="86">
        <f t="shared" si="80"/>
        <v>2.2867737948084055E-2</v>
      </c>
      <c r="K58" s="86">
        <f t="shared" ref="K58:L58" si="81">K23/K$9</f>
        <v>1.7621145374449341E-2</v>
      </c>
      <c r="L58" s="86">
        <f t="shared" si="81"/>
        <v>1.4249363867684479E-2</v>
      </c>
      <c r="M58" s="86">
        <f t="shared" ref="M58:N58" si="82">M23/M$9</f>
        <v>1.5843997562461912E-2</v>
      </c>
      <c r="N58" s="322">
        <f t="shared" si="82"/>
        <v>8.5978835978835974E-3</v>
      </c>
      <c r="O58" s="322">
        <f t="shared" ref="O58:P58" si="83">O23/O$9</f>
        <v>1.6799664006719867E-3</v>
      </c>
      <c r="P58" s="322">
        <f t="shared" si="83"/>
        <v>1.6438356164383563E-3</v>
      </c>
      <c r="Q58" s="301"/>
    </row>
    <row r="59" spans="1:17" ht="15">
      <c r="A59" s="7"/>
      <c r="B59" s="133" t="s">
        <v>190</v>
      </c>
      <c r="C59" s="7"/>
      <c r="D59" s="7"/>
      <c r="E59" s="87">
        <f>E24/E$9</f>
        <v>0</v>
      </c>
      <c r="F59" s="87">
        <f>F24/F$9</f>
        <v>6.3775510204081634E-3</v>
      </c>
      <c r="G59" s="87">
        <f t="shared" ref="G59:L59" si="84">G24/G$9</f>
        <v>4.0714995034756701E-2</v>
      </c>
      <c r="H59" s="87">
        <f t="shared" si="84"/>
        <v>0</v>
      </c>
      <c r="I59" s="87">
        <f t="shared" si="84"/>
        <v>7.357449417535254E-3</v>
      </c>
      <c r="J59" s="87">
        <f t="shared" si="84"/>
        <v>0</v>
      </c>
      <c r="K59" s="87">
        <f t="shared" si="84"/>
        <v>0</v>
      </c>
      <c r="L59" s="87">
        <f t="shared" si="84"/>
        <v>0</v>
      </c>
      <c r="M59" s="87">
        <f t="shared" ref="M59:N59" si="85">M24/M$9</f>
        <v>0</v>
      </c>
      <c r="N59" s="323">
        <f t="shared" si="85"/>
        <v>2.6455026455026454E-2</v>
      </c>
      <c r="O59" s="323">
        <f t="shared" ref="O59:P59" si="86">O24/O$9</f>
        <v>0</v>
      </c>
      <c r="P59" s="323">
        <f t="shared" si="86"/>
        <v>0</v>
      </c>
      <c r="Q59" s="301"/>
    </row>
    <row r="60" spans="1:17" ht="13.5">
      <c r="A60" s="7"/>
      <c r="B60" s="11" t="s">
        <v>226</v>
      </c>
      <c r="C60" s="559"/>
      <c r="D60" s="7"/>
      <c r="E60" s="86">
        <f t="shared" ref="E60:F60" si="87">E25/E$9</f>
        <v>0.10636942675159236</v>
      </c>
      <c r="F60" s="86">
        <f t="shared" si="87"/>
        <v>0.14732142857142858</v>
      </c>
      <c r="G60" s="86">
        <f t="shared" ref="G60:H60" si="88">G25/G$9</f>
        <v>0.14895729890764647</v>
      </c>
      <c r="H60" s="86">
        <f t="shared" si="88"/>
        <v>0.26245654692931636</v>
      </c>
      <c r="I60" s="86">
        <f t="shared" ref="I60:J60" si="89">I25/I$9</f>
        <v>0.17964438994481913</v>
      </c>
      <c r="J60" s="86">
        <f t="shared" si="89"/>
        <v>0.13597033374536466</v>
      </c>
      <c r="K60" s="86">
        <f t="shared" ref="K60:L60" si="90">K25/K$9</f>
        <v>9.0553108174253549E-2</v>
      </c>
      <c r="L60" s="86">
        <f t="shared" si="90"/>
        <v>0.28854961832061071</v>
      </c>
      <c r="M60" s="86">
        <f t="shared" ref="M60:N60" si="91">M25/M$9</f>
        <v>0.24862888482632542</v>
      </c>
      <c r="N60" s="322">
        <f t="shared" si="91"/>
        <v>0.1402116402116402</v>
      </c>
      <c r="O60" s="322">
        <f t="shared" ref="O60:P60" si="92">O25/O$9</f>
        <v>0.28979420411591766</v>
      </c>
      <c r="P60" s="322">
        <f t="shared" si="92"/>
        <v>0.31068493150684934</v>
      </c>
      <c r="Q60" s="301"/>
    </row>
    <row r="61" spans="1:17" ht="15">
      <c r="A61" s="7"/>
      <c r="B61" s="560" t="s">
        <v>113</v>
      </c>
      <c r="C61" s="559"/>
      <c r="D61" s="7"/>
      <c r="E61" s="87">
        <f t="shared" ref="E61:F61" si="93">E26/E$9</f>
        <v>1.019108280254777E-2</v>
      </c>
      <c r="F61" s="87">
        <f t="shared" si="93"/>
        <v>2.0408163265306121E-2</v>
      </c>
      <c r="G61" s="87">
        <f t="shared" ref="G61:H61" si="94">G26/G$9</f>
        <v>2.2840119165839126E-2</v>
      </c>
      <c r="H61" s="87">
        <f t="shared" si="94"/>
        <v>1.5643105446118192E-2</v>
      </c>
      <c r="I61" s="87">
        <f t="shared" ref="I61:J61" si="95">I26/I$9</f>
        <v>3.0656039239730228E-2</v>
      </c>
      <c r="J61" s="87">
        <f t="shared" si="95"/>
        <v>1.9777503090234856E-2</v>
      </c>
      <c r="K61" s="87">
        <f t="shared" ref="K61:L61" si="96">K26/K$9</f>
        <v>0.37640724424865396</v>
      </c>
      <c r="L61" s="87">
        <f t="shared" si="96"/>
        <v>3.4096692111959287E-2</v>
      </c>
      <c r="M61" s="87">
        <f t="shared" ref="M61:N61" si="97">M26/M$9</f>
        <v>3.6563071297989031E-3</v>
      </c>
      <c r="N61" s="323">
        <f t="shared" si="97"/>
        <v>-3.1746031746031744E-2</v>
      </c>
      <c r="O61" s="323">
        <f t="shared" ref="O61:P61" si="98">O26/O$9</f>
        <v>2.0999580008399833E-3</v>
      </c>
      <c r="P61" s="323">
        <f t="shared" si="98"/>
        <v>6.575342465753424E-2</v>
      </c>
      <c r="Q61" s="301"/>
    </row>
    <row r="62" spans="1:17" ht="15">
      <c r="A62" s="4"/>
      <c r="B62" s="13" t="s">
        <v>225</v>
      </c>
      <c r="C62" s="4"/>
      <c r="D62" s="4"/>
      <c r="E62" s="569">
        <f>E27/E$9</f>
        <v>9.6178343949044592E-2</v>
      </c>
      <c r="F62" s="569">
        <f t="shared" ref="F62:G62" si="99">F27/F$9</f>
        <v>0.12691326530612246</v>
      </c>
      <c r="G62" s="569">
        <f t="shared" si="99"/>
        <v>0.12611717974180736</v>
      </c>
      <c r="H62" s="569">
        <f t="shared" ref="H62:I62" si="100">H27/H$9</f>
        <v>0.24681344148319814</v>
      </c>
      <c r="I62" s="569">
        <f t="shared" si="100"/>
        <v>0.1489883507050889</v>
      </c>
      <c r="J62" s="569">
        <f t="shared" ref="J62:K62" si="101">J27/J$9</f>
        <v>0.11619283065512979</v>
      </c>
      <c r="K62" s="569">
        <f t="shared" si="101"/>
        <v>-0.28585413607440041</v>
      </c>
      <c r="L62" s="569">
        <f>L27/L$9</f>
        <v>0.2544529262086514</v>
      </c>
      <c r="M62" s="569">
        <f>M27/M$9</f>
        <v>0.2449725776965265</v>
      </c>
      <c r="N62" s="325">
        <f>N27/N$9</f>
        <v>0.17195767195767195</v>
      </c>
      <c r="O62" s="325">
        <f>O27/O$9</f>
        <v>0.28769424611507771</v>
      </c>
      <c r="P62" s="325">
        <f>P27/P$9</f>
        <v>0.24493150684931506</v>
      </c>
      <c r="Q62" s="301"/>
    </row>
    <row r="63" spans="1:17" ht="15">
      <c r="A63" s="4"/>
      <c r="B63" s="13"/>
      <c r="C63" s="4"/>
      <c r="D63" s="4"/>
      <c r="E63" s="569"/>
      <c r="F63" s="569"/>
      <c r="G63" s="569"/>
      <c r="H63" s="569"/>
      <c r="I63" s="569"/>
      <c r="J63" s="569"/>
      <c r="K63" s="569"/>
      <c r="L63" s="569"/>
      <c r="M63" s="569"/>
      <c r="N63" s="325"/>
      <c r="O63" s="325"/>
      <c r="P63" s="325"/>
      <c r="Q63" s="301"/>
    </row>
    <row r="64" spans="1:17" ht="15">
      <c r="A64" s="4"/>
      <c r="B64" s="570"/>
      <c r="C64" s="4"/>
      <c r="D64" s="4"/>
      <c r="E64" s="569"/>
      <c r="F64" s="569"/>
      <c r="G64" s="569"/>
      <c r="H64" s="569"/>
      <c r="I64" s="569"/>
      <c r="J64" s="569"/>
      <c r="K64" s="569"/>
      <c r="L64" s="569"/>
      <c r="M64" s="569"/>
      <c r="N64" s="325"/>
      <c r="O64" s="325"/>
      <c r="P64" s="325"/>
      <c r="Q64" s="301"/>
    </row>
    <row r="65" spans="1:18" ht="15">
      <c r="A65" s="10" t="s">
        <v>130</v>
      </c>
      <c r="B65" s="12"/>
      <c r="C65" s="571"/>
      <c r="D65" s="12"/>
      <c r="E65" s="572"/>
      <c r="F65" s="572"/>
      <c r="G65" s="572"/>
      <c r="H65" s="572"/>
      <c r="I65" s="572"/>
      <c r="J65" s="572"/>
      <c r="K65" s="572"/>
      <c r="L65" s="572"/>
      <c r="M65" s="572"/>
      <c r="N65" s="326"/>
      <c r="O65" s="326"/>
      <c r="P65" s="326"/>
      <c r="Q65" s="301"/>
    </row>
    <row r="66" spans="1:18" ht="14.25" customHeight="1">
      <c r="A66" s="12"/>
      <c r="B66" s="571"/>
      <c r="C66" s="571"/>
      <c r="D66" s="12"/>
      <c r="E66" s="77" t="str">
        <f t="shared" ref="E66:F66" si="102">E6</f>
        <v>Q2</v>
      </c>
      <c r="F66" s="77" t="str">
        <f t="shared" si="102"/>
        <v>Q3</v>
      </c>
      <c r="G66" s="77" t="str">
        <f t="shared" ref="G66:H66" si="103">G6</f>
        <v>Q4</v>
      </c>
      <c r="H66" s="77" t="str">
        <f t="shared" si="103"/>
        <v>Q1</v>
      </c>
      <c r="I66" s="77" t="str">
        <f t="shared" ref="I66:J66" si="104">I6</f>
        <v>Q2</v>
      </c>
      <c r="J66" s="77" t="str">
        <f t="shared" si="104"/>
        <v>Q3</v>
      </c>
      <c r="K66" s="77" t="str">
        <f t="shared" ref="K66:L66" si="105">K6</f>
        <v>Q4</v>
      </c>
      <c r="L66" s="77" t="str">
        <f t="shared" si="105"/>
        <v>Q1</v>
      </c>
      <c r="M66" s="77" t="str">
        <f t="shared" ref="M66:N66" si="106">M6</f>
        <v>Q2</v>
      </c>
      <c r="N66" s="319" t="str">
        <f t="shared" si="106"/>
        <v>Q3</v>
      </c>
      <c r="O66" s="319" t="str">
        <f t="shared" ref="O66:P66" si="107">O6</f>
        <v>Q4</v>
      </c>
      <c r="P66" s="319" t="str">
        <f t="shared" si="107"/>
        <v>Q1</v>
      </c>
      <c r="Q66" s="301"/>
    </row>
    <row r="67" spans="1:18">
      <c r="A67" s="12"/>
      <c r="B67" s="573"/>
      <c r="C67" s="573"/>
      <c r="D67" s="12"/>
      <c r="E67" s="78" t="str">
        <f t="shared" ref="E67:F67" si="108">E7</f>
        <v>CY16</v>
      </c>
      <c r="F67" s="78" t="str">
        <f t="shared" si="108"/>
        <v>CY16</v>
      </c>
      <c r="G67" s="78" t="str">
        <f t="shared" ref="G67:H67" si="109">G7</f>
        <v>CY16</v>
      </c>
      <c r="H67" s="78" t="str">
        <f t="shared" si="109"/>
        <v>CY17</v>
      </c>
      <c r="I67" s="78" t="str">
        <f t="shared" ref="I67:J67" si="110">I7</f>
        <v>CY17</v>
      </c>
      <c r="J67" s="78" t="str">
        <f t="shared" si="110"/>
        <v>CY17</v>
      </c>
      <c r="K67" s="78" t="str">
        <f t="shared" ref="K67:L67" si="111">K7</f>
        <v>CY17</v>
      </c>
      <c r="L67" s="78" t="str">
        <f t="shared" si="111"/>
        <v>CY18</v>
      </c>
      <c r="M67" s="78" t="str">
        <f t="shared" ref="M67:N67" si="112">M7</f>
        <v>CY18</v>
      </c>
      <c r="N67" s="320" t="str">
        <f t="shared" si="112"/>
        <v>CY18</v>
      </c>
      <c r="O67" s="320" t="str">
        <f t="shared" ref="O67:P67" si="113">O7</f>
        <v>CY18</v>
      </c>
      <c r="P67" s="320" t="str">
        <f t="shared" si="113"/>
        <v>CY19</v>
      </c>
      <c r="Q67" s="301"/>
    </row>
    <row r="68" spans="1:18" ht="7.5" customHeight="1">
      <c r="A68" s="11"/>
      <c r="B68" s="11"/>
      <c r="C68" s="11"/>
      <c r="D68" s="11"/>
      <c r="E68" s="574"/>
      <c r="F68" s="574"/>
      <c r="G68" s="574"/>
      <c r="H68" s="574"/>
      <c r="I68" s="574"/>
      <c r="J68" s="574"/>
      <c r="K68" s="574"/>
      <c r="L68" s="574"/>
      <c r="M68" s="574"/>
      <c r="N68" s="327"/>
      <c r="O68" s="327"/>
      <c r="P68" s="327"/>
      <c r="Q68" s="301"/>
    </row>
    <row r="69" spans="1:18">
      <c r="A69" s="3"/>
      <c r="B69" s="555" t="s">
        <v>81</v>
      </c>
      <c r="C69" s="4"/>
      <c r="D69" s="3"/>
      <c r="E69" s="162">
        <v>1570</v>
      </c>
      <c r="F69" s="162">
        <v>1568</v>
      </c>
      <c r="G69" s="162">
        <v>2014</v>
      </c>
      <c r="H69" s="162">
        <v>1726</v>
      </c>
      <c r="I69" s="162">
        <v>1631</v>
      </c>
      <c r="J69" s="162">
        <v>1618</v>
      </c>
      <c r="K69" s="162">
        <v>2043</v>
      </c>
      <c r="L69" s="162">
        <v>1965</v>
      </c>
      <c r="M69" s="162">
        <v>1641</v>
      </c>
      <c r="N69" s="300">
        <v>1512</v>
      </c>
      <c r="O69" s="300">
        <v>2381</v>
      </c>
      <c r="P69" s="300">
        <v>1825</v>
      </c>
      <c r="Q69" s="301"/>
      <c r="R69" s="136"/>
    </row>
    <row r="70" spans="1:18">
      <c r="A70" s="3"/>
      <c r="B70" s="575" t="s">
        <v>80</v>
      </c>
      <c r="C70" s="125"/>
      <c r="D70" s="125"/>
      <c r="E70" s="162"/>
      <c r="F70" s="162"/>
      <c r="G70" s="162"/>
      <c r="H70" s="162"/>
      <c r="I70" s="162"/>
      <c r="J70" s="162"/>
      <c r="K70" s="162"/>
      <c r="L70" s="162"/>
      <c r="M70" s="162"/>
      <c r="N70" s="300"/>
      <c r="O70" s="300"/>
      <c r="P70" s="300"/>
      <c r="Q70" s="301"/>
      <c r="R70" s="136"/>
    </row>
    <row r="71" spans="1:18">
      <c r="A71" s="3"/>
      <c r="B71" s="575"/>
      <c r="C71" s="575" t="s">
        <v>132</v>
      </c>
      <c r="D71" s="125"/>
      <c r="E71" s="162"/>
      <c r="F71" s="162"/>
      <c r="G71" s="162"/>
      <c r="H71" s="162"/>
      <c r="I71" s="162"/>
      <c r="J71" s="162"/>
      <c r="K71" s="162"/>
      <c r="L71" s="162"/>
      <c r="M71" s="162"/>
      <c r="N71" s="300"/>
      <c r="O71" s="300"/>
      <c r="P71" s="300"/>
      <c r="Q71" s="301"/>
      <c r="R71" s="136"/>
    </row>
    <row r="72" spans="1:18">
      <c r="A72" s="5"/>
      <c r="B72"/>
      <c r="C72" s="576" t="s">
        <v>134</v>
      </c>
      <c r="D72" s="558"/>
      <c r="E72" s="79">
        <v>149</v>
      </c>
      <c r="F72" s="79">
        <v>111</v>
      </c>
      <c r="G72" s="79">
        <v>313</v>
      </c>
      <c r="H72" s="79">
        <v>143</v>
      </c>
      <c r="I72" s="79">
        <v>130</v>
      </c>
      <c r="J72" s="79">
        <v>149</v>
      </c>
      <c r="K72" s="79">
        <v>310</v>
      </c>
      <c r="L72" s="79">
        <v>162</v>
      </c>
      <c r="M72" s="79">
        <v>126</v>
      </c>
      <c r="N72" s="302">
        <v>127</v>
      </c>
      <c r="O72" s="302">
        <v>303</v>
      </c>
      <c r="P72" s="302">
        <v>152</v>
      </c>
      <c r="Q72" s="301"/>
      <c r="R72" s="136"/>
    </row>
    <row r="73" spans="1:18">
      <c r="A73" s="5"/>
      <c r="B73"/>
      <c r="C73" s="576" t="s">
        <v>135</v>
      </c>
      <c r="D73" s="558"/>
      <c r="E73" s="79">
        <v>73</v>
      </c>
      <c r="F73" s="79">
        <v>39</v>
      </c>
      <c r="G73" s="79">
        <v>71</v>
      </c>
      <c r="H73" s="79">
        <v>84</v>
      </c>
      <c r="I73" s="79">
        <v>72</v>
      </c>
      <c r="J73" s="79">
        <v>36</v>
      </c>
      <c r="K73" s="79">
        <v>96</v>
      </c>
      <c r="L73" s="79">
        <v>142</v>
      </c>
      <c r="M73" s="79">
        <v>47</v>
      </c>
      <c r="N73" s="302">
        <v>19</v>
      </c>
      <c r="O73" s="302">
        <v>150</v>
      </c>
      <c r="P73" s="302">
        <v>101</v>
      </c>
      <c r="Q73" s="301"/>
      <c r="R73" s="136"/>
    </row>
    <row r="74" spans="1:18">
      <c r="A74" s="5"/>
      <c r="B74"/>
      <c r="C74" s="575" t="s">
        <v>133</v>
      </c>
      <c r="D74" s="558"/>
      <c r="E74" s="79"/>
      <c r="F74" s="79"/>
      <c r="G74" s="79"/>
      <c r="H74" s="79"/>
      <c r="I74" s="79"/>
      <c r="J74" s="79"/>
      <c r="K74" s="79"/>
      <c r="L74" s="79"/>
      <c r="M74" s="79"/>
      <c r="N74" s="302"/>
      <c r="O74" s="302"/>
      <c r="P74" s="302"/>
      <c r="Q74" s="301"/>
      <c r="R74" s="136"/>
    </row>
    <row r="75" spans="1:18">
      <c r="A75" s="5"/>
      <c r="B75"/>
      <c r="C75" s="576" t="s">
        <v>136</v>
      </c>
      <c r="D75" s="558"/>
      <c r="E75" s="79">
        <v>241</v>
      </c>
      <c r="F75" s="79">
        <v>237</v>
      </c>
      <c r="G75" s="79">
        <v>230</v>
      </c>
      <c r="H75" s="79">
        <v>232</v>
      </c>
      <c r="I75" s="79">
        <v>236</v>
      </c>
      <c r="J75" s="79">
        <v>249</v>
      </c>
      <c r="K75" s="79">
        <v>258</v>
      </c>
      <c r="L75" s="79">
        <v>270</v>
      </c>
      <c r="M75" s="79">
        <v>250</v>
      </c>
      <c r="N75" s="302">
        <v>257</v>
      </c>
      <c r="O75" s="302">
        <v>251</v>
      </c>
      <c r="P75" s="302">
        <v>239</v>
      </c>
      <c r="Q75" s="301"/>
      <c r="R75" s="136"/>
    </row>
    <row r="76" spans="1:18">
      <c r="A76" s="5"/>
      <c r="B76"/>
      <c r="C76" s="576" t="s">
        <v>135</v>
      </c>
      <c r="D76" s="558"/>
      <c r="E76" s="79">
        <v>5</v>
      </c>
      <c r="F76" s="79">
        <v>9</v>
      </c>
      <c r="G76" s="79">
        <v>24</v>
      </c>
      <c r="H76" s="79">
        <v>11</v>
      </c>
      <c r="I76" s="79">
        <v>6</v>
      </c>
      <c r="J76" s="79">
        <v>7</v>
      </c>
      <c r="K76" s="79">
        <v>18</v>
      </c>
      <c r="L76" s="79">
        <v>11</v>
      </c>
      <c r="M76" s="79">
        <v>10</v>
      </c>
      <c r="N76" s="302">
        <v>25</v>
      </c>
      <c r="O76" s="302">
        <v>32</v>
      </c>
      <c r="P76" s="302">
        <v>8</v>
      </c>
      <c r="Q76" s="301"/>
      <c r="R76" s="136"/>
    </row>
    <row r="77" spans="1:18">
      <c r="A77" s="5"/>
      <c r="B77" s="558"/>
      <c r="C77" s="85" t="s">
        <v>33</v>
      </c>
      <c r="D77" s="558"/>
      <c r="E77" s="80">
        <v>236</v>
      </c>
      <c r="F77" s="80">
        <v>238</v>
      </c>
      <c r="G77" s="80">
        <v>272</v>
      </c>
      <c r="H77" s="80">
        <v>213</v>
      </c>
      <c r="I77" s="80">
        <v>238</v>
      </c>
      <c r="J77" s="80">
        <v>258</v>
      </c>
      <c r="K77" s="80">
        <v>296</v>
      </c>
      <c r="L77" s="80">
        <v>244</v>
      </c>
      <c r="M77" s="80">
        <v>237</v>
      </c>
      <c r="N77" s="303">
        <v>246</v>
      </c>
      <c r="O77" s="303">
        <v>313</v>
      </c>
      <c r="P77" s="303">
        <v>229</v>
      </c>
      <c r="Q77" s="301"/>
      <c r="R77" s="136"/>
    </row>
    <row r="78" spans="1:18">
      <c r="A78" s="5"/>
      <c r="B78" s="5"/>
      <c r="C78" s="1" t="s">
        <v>34</v>
      </c>
      <c r="D78" s="5"/>
      <c r="E78" s="80">
        <v>240</v>
      </c>
      <c r="F78" s="80">
        <v>257</v>
      </c>
      <c r="G78" s="80">
        <v>299</v>
      </c>
      <c r="H78" s="80">
        <v>165</v>
      </c>
      <c r="I78" s="80">
        <v>226</v>
      </c>
      <c r="J78" s="80">
        <v>266</v>
      </c>
      <c r="K78" s="80">
        <v>383</v>
      </c>
      <c r="L78" s="80">
        <v>203</v>
      </c>
      <c r="M78" s="80">
        <v>221</v>
      </c>
      <c r="N78" s="303">
        <v>260</v>
      </c>
      <c r="O78" s="303">
        <v>319</v>
      </c>
      <c r="P78" s="303">
        <v>203</v>
      </c>
      <c r="Q78" s="301"/>
      <c r="R78" s="136"/>
    </row>
    <row r="79" spans="1:18" ht="15">
      <c r="A79" s="5"/>
      <c r="B79" s="5"/>
      <c r="C79" s="1" t="s">
        <v>35</v>
      </c>
      <c r="D79" s="5"/>
      <c r="E79" s="81">
        <v>146</v>
      </c>
      <c r="F79" s="81">
        <v>135</v>
      </c>
      <c r="G79" s="81">
        <v>124</v>
      </c>
      <c r="H79" s="81">
        <v>131</v>
      </c>
      <c r="I79" s="81">
        <v>147</v>
      </c>
      <c r="J79" s="81">
        <v>160</v>
      </c>
      <c r="K79" s="81">
        <v>171</v>
      </c>
      <c r="L79" s="81">
        <v>166</v>
      </c>
      <c r="M79" s="81">
        <v>182</v>
      </c>
      <c r="N79" s="304">
        <v>175</v>
      </c>
      <c r="O79" s="304">
        <v>175</v>
      </c>
      <c r="P79" s="304">
        <v>149</v>
      </c>
      <c r="Q79" s="301"/>
      <c r="R79" s="136"/>
    </row>
    <row r="80" spans="1:18" ht="15">
      <c r="A80" s="5"/>
      <c r="B80" s="5"/>
      <c r="C80" s="5"/>
      <c r="D80" s="5" t="s">
        <v>79</v>
      </c>
      <c r="E80" s="81">
        <f t="shared" ref="E80:G80" si="114">SUM(E72:E79)</f>
        <v>1090</v>
      </c>
      <c r="F80" s="81">
        <f t="shared" si="114"/>
        <v>1026</v>
      </c>
      <c r="G80" s="81">
        <f t="shared" si="114"/>
        <v>1333</v>
      </c>
      <c r="H80" s="81">
        <f t="shared" ref="H80:I80" si="115">SUM(H72:H79)</f>
        <v>979</v>
      </c>
      <c r="I80" s="81">
        <f t="shared" si="115"/>
        <v>1055</v>
      </c>
      <c r="J80" s="81">
        <f t="shared" ref="J80:K80" si="116">SUM(J72:J79)</f>
        <v>1125</v>
      </c>
      <c r="K80" s="81">
        <f t="shared" si="116"/>
        <v>1532</v>
      </c>
      <c r="L80" s="81">
        <f t="shared" ref="L80:M80" si="117">SUM(L72:L79)</f>
        <v>1198</v>
      </c>
      <c r="M80" s="81">
        <f t="shared" si="117"/>
        <v>1073</v>
      </c>
      <c r="N80" s="304">
        <f t="shared" ref="N80:O80" si="118">SUM(N72:N79)</f>
        <v>1109</v>
      </c>
      <c r="O80" s="304">
        <f t="shared" si="118"/>
        <v>1543</v>
      </c>
      <c r="P80" s="304">
        <f t="shared" ref="P80" si="119">SUM(P72:P79)</f>
        <v>1081</v>
      </c>
      <c r="Q80" s="301"/>
      <c r="R80" s="136"/>
    </row>
    <row r="81" spans="1:18">
      <c r="A81" s="6"/>
      <c r="B81" s="13" t="s">
        <v>1</v>
      </c>
      <c r="C81" s="557"/>
      <c r="D81" s="6"/>
      <c r="E81" s="82">
        <f t="shared" ref="E81:G81" si="120">+E69-E80</f>
        <v>480</v>
      </c>
      <c r="F81" s="82">
        <f t="shared" si="120"/>
        <v>542</v>
      </c>
      <c r="G81" s="82">
        <f t="shared" si="120"/>
        <v>681</v>
      </c>
      <c r="H81" s="82">
        <f t="shared" ref="H81:I81" si="121">+H69-H80</f>
        <v>747</v>
      </c>
      <c r="I81" s="82">
        <f t="shared" si="121"/>
        <v>576</v>
      </c>
      <c r="J81" s="82">
        <f t="shared" ref="J81:K81" si="122">+J69-J80</f>
        <v>493</v>
      </c>
      <c r="K81" s="82">
        <f t="shared" si="122"/>
        <v>511</v>
      </c>
      <c r="L81" s="82">
        <f t="shared" ref="L81:M81" si="123">+L69-L80</f>
        <v>767</v>
      </c>
      <c r="M81" s="82">
        <f t="shared" si="123"/>
        <v>568</v>
      </c>
      <c r="N81" s="305">
        <f t="shared" ref="N81:O81" si="124">+N69-N80</f>
        <v>403</v>
      </c>
      <c r="O81" s="305">
        <f t="shared" si="124"/>
        <v>838</v>
      </c>
      <c r="P81" s="305">
        <f t="shared" ref="P81" si="125">+P69-P80</f>
        <v>744</v>
      </c>
      <c r="Q81" s="301"/>
      <c r="R81" s="136"/>
    </row>
    <row r="82" spans="1:18" s="27" customFormat="1">
      <c r="A82" s="26"/>
      <c r="B82" s="133" t="s">
        <v>118</v>
      </c>
      <c r="C82" s="558"/>
      <c r="D82" s="558"/>
      <c r="E82" s="80">
        <v>64</v>
      </c>
      <c r="F82" s="80">
        <v>52</v>
      </c>
      <c r="G82" s="80">
        <v>41</v>
      </c>
      <c r="H82" s="80">
        <v>35</v>
      </c>
      <c r="I82" s="80">
        <v>33</v>
      </c>
      <c r="J82" s="80">
        <v>36</v>
      </c>
      <c r="K82" s="80">
        <v>35</v>
      </c>
      <c r="L82" s="80">
        <v>27</v>
      </c>
      <c r="M82" s="80">
        <v>25</v>
      </c>
      <c r="N82" s="303">
        <v>13</v>
      </c>
      <c r="O82" s="303">
        <v>4</v>
      </c>
      <c r="P82" s="303">
        <v>3</v>
      </c>
      <c r="Q82" s="328"/>
      <c r="R82" s="136"/>
    </row>
    <row r="83" spans="1:18" s="27" customFormat="1" ht="15">
      <c r="A83" s="26"/>
      <c r="B83" s="133" t="s">
        <v>190</v>
      </c>
      <c r="C83" s="558"/>
      <c r="D83" s="558"/>
      <c r="E83" s="81">
        <v>0</v>
      </c>
      <c r="F83" s="81">
        <v>0</v>
      </c>
      <c r="G83" s="81">
        <v>0</v>
      </c>
      <c r="H83" s="81">
        <v>0</v>
      </c>
      <c r="I83" s="81">
        <v>0</v>
      </c>
      <c r="J83" s="81">
        <v>0</v>
      </c>
      <c r="K83" s="81">
        <v>0</v>
      </c>
      <c r="L83" s="81">
        <v>0</v>
      </c>
      <c r="M83" s="81">
        <v>0</v>
      </c>
      <c r="N83" s="304">
        <v>0</v>
      </c>
      <c r="O83" s="304">
        <v>0</v>
      </c>
      <c r="P83" s="304">
        <v>0</v>
      </c>
      <c r="Q83" s="328"/>
      <c r="R83" s="136"/>
    </row>
    <row r="84" spans="1:18" s="27" customFormat="1">
      <c r="A84" s="26"/>
      <c r="B84" s="11" t="s">
        <v>112</v>
      </c>
      <c r="C84" s="577"/>
      <c r="D84" s="26"/>
      <c r="E84" s="80">
        <f t="shared" ref="E84:F84" si="126">E81-E82-E83</f>
        <v>416</v>
      </c>
      <c r="F84" s="80">
        <f t="shared" si="126"/>
        <v>490</v>
      </c>
      <c r="G84" s="80">
        <f t="shared" ref="G84:L84" si="127">G81-G82-G83</f>
        <v>640</v>
      </c>
      <c r="H84" s="80">
        <f t="shared" si="127"/>
        <v>712</v>
      </c>
      <c r="I84" s="80">
        <f t="shared" si="127"/>
        <v>543</v>
      </c>
      <c r="J84" s="80">
        <f t="shared" si="127"/>
        <v>457</v>
      </c>
      <c r="K84" s="80">
        <f t="shared" si="127"/>
        <v>476</v>
      </c>
      <c r="L84" s="80">
        <f t="shared" si="127"/>
        <v>740</v>
      </c>
      <c r="M84" s="80">
        <f t="shared" ref="M84:N84" si="128">M81-M82-M83</f>
        <v>543</v>
      </c>
      <c r="N84" s="303">
        <f t="shared" si="128"/>
        <v>390</v>
      </c>
      <c r="O84" s="303">
        <f t="shared" ref="O84:P84" si="129">O81-O82-O83</f>
        <v>834</v>
      </c>
      <c r="P84" s="303">
        <f t="shared" si="129"/>
        <v>741</v>
      </c>
      <c r="Q84" s="328"/>
      <c r="R84" s="136"/>
    </row>
    <row r="85" spans="1:18" s="27" customFormat="1" ht="15">
      <c r="A85" s="26"/>
      <c r="B85" s="560" t="s">
        <v>113</v>
      </c>
      <c r="C85" s="577"/>
      <c r="D85" s="26"/>
      <c r="E85" s="81">
        <f>75</f>
        <v>75</v>
      </c>
      <c r="F85" s="81">
        <v>119</v>
      </c>
      <c r="G85" s="81">
        <v>144</v>
      </c>
      <c r="H85" s="81">
        <v>166</v>
      </c>
      <c r="I85" s="81">
        <v>125</v>
      </c>
      <c r="J85" s="81">
        <v>99</v>
      </c>
      <c r="K85" s="81">
        <v>101</v>
      </c>
      <c r="L85" s="81">
        <v>136</v>
      </c>
      <c r="M85" s="81">
        <v>69</v>
      </c>
      <c r="N85" s="304">
        <v>65</v>
      </c>
      <c r="O85" s="304">
        <v>138</v>
      </c>
      <c r="P85" s="304">
        <v>138</v>
      </c>
      <c r="Q85" s="328"/>
      <c r="R85" s="136"/>
    </row>
    <row r="86" spans="1:18" s="27" customFormat="1" ht="15">
      <c r="A86" s="28"/>
      <c r="B86" s="578" t="s">
        <v>2</v>
      </c>
      <c r="C86" s="28"/>
      <c r="D86" s="28"/>
      <c r="E86" s="83">
        <f t="shared" ref="E86:G86" si="130">E84-E85</f>
        <v>341</v>
      </c>
      <c r="F86" s="83">
        <f t="shared" si="130"/>
        <v>371</v>
      </c>
      <c r="G86" s="83">
        <f t="shared" si="130"/>
        <v>496</v>
      </c>
      <c r="H86" s="83">
        <f t="shared" ref="H86:M86" si="131">H84-H85</f>
        <v>546</v>
      </c>
      <c r="I86" s="83">
        <f t="shared" si="131"/>
        <v>418</v>
      </c>
      <c r="J86" s="83">
        <f t="shared" si="131"/>
        <v>358</v>
      </c>
      <c r="K86" s="83">
        <f t="shared" si="131"/>
        <v>375</v>
      </c>
      <c r="L86" s="83">
        <f t="shared" si="131"/>
        <v>604</v>
      </c>
      <c r="M86" s="83">
        <f t="shared" si="131"/>
        <v>474</v>
      </c>
      <c r="N86" s="306">
        <f t="shared" ref="N86:O86" si="132">N84-N85</f>
        <v>325</v>
      </c>
      <c r="O86" s="306">
        <f t="shared" si="132"/>
        <v>696</v>
      </c>
      <c r="P86" s="306">
        <f t="shared" ref="P86" si="133">P84-P85</f>
        <v>603</v>
      </c>
      <c r="Q86" s="328"/>
      <c r="R86" s="136"/>
    </row>
    <row r="87" spans="1:18" ht="38.25" customHeight="1">
      <c r="A87" s="5"/>
      <c r="B87" s="710" t="s">
        <v>101</v>
      </c>
      <c r="C87" s="710"/>
      <c r="D87" s="710"/>
      <c r="E87" s="579">
        <v>340</v>
      </c>
      <c r="F87" s="579">
        <v>370</v>
      </c>
      <c r="G87" s="579">
        <v>495</v>
      </c>
      <c r="H87" s="579">
        <v>546</v>
      </c>
      <c r="I87" s="579">
        <v>418</v>
      </c>
      <c r="J87" s="579">
        <v>358</v>
      </c>
      <c r="K87" s="579">
        <v>375</v>
      </c>
      <c r="L87" s="579">
        <v>604</v>
      </c>
      <c r="M87" s="579">
        <v>474</v>
      </c>
      <c r="N87" s="329">
        <v>325</v>
      </c>
      <c r="O87" s="329">
        <v>696</v>
      </c>
      <c r="P87" s="329">
        <v>603</v>
      </c>
      <c r="Q87" s="308"/>
      <c r="R87" s="136"/>
    </row>
    <row r="88" spans="1:18" ht="20.25" customHeight="1">
      <c r="A88" s="4"/>
      <c r="B88" s="13"/>
      <c r="C88" s="4"/>
      <c r="D88" s="4"/>
      <c r="E88" s="562"/>
      <c r="F88" s="562"/>
      <c r="G88" s="562"/>
      <c r="H88" s="562"/>
      <c r="I88" s="562"/>
      <c r="J88" s="562"/>
      <c r="K88" s="562"/>
      <c r="L88" s="562"/>
      <c r="M88" s="562"/>
      <c r="N88" s="309"/>
      <c r="O88" s="309"/>
      <c r="P88" s="309"/>
      <c r="Q88" s="301"/>
      <c r="R88" s="136"/>
    </row>
    <row r="89" spans="1:18">
      <c r="A89" s="18"/>
      <c r="B89" s="15" t="s">
        <v>139</v>
      </c>
      <c r="C89" s="15"/>
      <c r="D89" s="15"/>
      <c r="E89" s="190"/>
      <c r="F89" s="190"/>
      <c r="G89" s="190"/>
      <c r="H89" s="190"/>
      <c r="I89" s="190"/>
      <c r="J89" s="190"/>
      <c r="K89" s="190"/>
      <c r="L89" s="190"/>
      <c r="M89" s="190"/>
      <c r="N89" s="310"/>
      <c r="O89" s="310"/>
      <c r="P89" s="310"/>
      <c r="Q89" s="301"/>
      <c r="R89" s="136"/>
    </row>
    <row r="90" spans="1:18">
      <c r="A90" s="18"/>
      <c r="B90" s="15"/>
      <c r="C90" s="15" t="s">
        <v>28</v>
      </c>
      <c r="D90" s="15"/>
      <c r="E90" s="84">
        <v>0.46</v>
      </c>
      <c r="F90" s="84">
        <v>0.5</v>
      </c>
      <c r="G90" s="84">
        <v>0.66</v>
      </c>
      <c r="H90" s="84">
        <v>0.73</v>
      </c>
      <c r="I90" s="84">
        <v>0.55000000000000004</v>
      </c>
      <c r="J90" s="84">
        <v>0.47</v>
      </c>
      <c r="K90" s="84">
        <v>0.5</v>
      </c>
      <c r="L90" s="84">
        <v>0.8</v>
      </c>
      <c r="M90" s="84">
        <v>0.62</v>
      </c>
      <c r="N90" s="311">
        <v>0.43</v>
      </c>
      <c r="O90" s="311">
        <v>0.91</v>
      </c>
      <c r="P90" s="311">
        <v>0.79</v>
      </c>
      <c r="Q90" s="330"/>
      <c r="R90" s="136"/>
    </row>
    <row r="91" spans="1:18">
      <c r="A91" s="18"/>
      <c r="B91" s="15"/>
      <c r="C91" s="15" t="s">
        <v>29</v>
      </c>
      <c r="D91" s="15"/>
      <c r="E91" s="84">
        <v>0.45</v>
      </c>
      <c r="F91" s="84">
        <v>0.49</v>
      </c>
      <c r="G91" s="84">
        <v>0.65</v>
      </c>
      <c r="H91" s="84">
        <v>0.72</v>
      </c>
      <c r="I91" s="84">
        <v>0.55000000000000004</v>
      </c>
      <c r="J91" s="84">
        <v>0.47</v>
      </c>
      <c r="K91" s="84">
        <v>0.49</v>
      </c>
      <c r="L91" s="84">
        <v>0.78</v>
      </c>
      <c r="M91" s="84">
        <v>0.62</v>
      </c>
      <c r="N91" s="311">
        <v>0.42</v>
      </c>
      <c r="O91" s="311">
        <v>0.9</v>
      </c>
      <c r="P91" s="311">
        <v>0.78</v>
      </c>
      <c r="Q91" s="330"/>
      <c r="R91" s="136"/>
    </row>
    <row r="92" spans="1:18" ht="3" customHeight="1">
      <c r="A92" s="18"/>
      <c r="B92" s="15"/>
      <c r="C92" s="15"/>
      <c r="D92" s="15"/>
      <c r="E92" s="84"/>
      <c r="F92" s="84"/>
      <c r="G92" s="84"/>
      <c r="H92" s="84"/>
      <c r="I92" s="84"/>
      <c r="J92" s="84"/>
      <c r="K92" s="84"/>
      <c r="L92" s="84"/>
      <c r="M92" s="84"/>
      <c r="N92" s="311"/>
      <c r="O92" s="311"/>
      <c r="P92" s="311"/>
      <c r="Q92" s="330"/>
      <c r="R92" s="136"/>
    </row>
    <row r="93" spans="1:18">
      <c r="A93" s="18"/>
      <c r="B93" s="15"/>
      <c r="D93" s="15"/>
      <c r="E93" s="567"/>
      <c r="F93" s="567"/>
      <c r="G93" s="567"/>
      <c r="H93" s="567"/>
      <c r="I93" s="567"/>
      <c r="J93" s="567"/>
      <c r="K93" s="567"/>
      <c r="L93" s="567"/>
      <c r="M93" s="567"/>
      <c r="N93" s="316"/>
      <c r="O93" s="316"/>
      <c r="P93" s="316"/>
      <c r="Q93" s="301"/>
      <c r="R93" s="136"/>
    </row>
    <row r="94" spans="1:18">
      <c r="A94" s="10" t="s">
        <v>131</v>
      </c>
      <c r="B94" s="15"/>
      <c r="D94" s="15"/>
      <c r="E94" s="567"/>
      <c r="F94" s="567"/>
      <c r="G94" s="567"/>
      <c r="H94" s="567"/>
      <c r="I94" s="567"/>
      <c r="J94" s="567"/>
      <c r="K94" s="567"/>
      <c r="L94" s="567"/>
      <c r="M94" s="567"/>
      <c r="N94" s="316"/>
      <c r="O94" s="316"/>
      <c r="P94" s="316"/>
      <c r="Q94" s="301"/>
      <c r="R94" s="136"/>
    </row>
    <row r="95" spans="1:18">
      <c r="A95" s="18"/>
      <c r="B95" s="15"/>
      <c r="D95" s="15"/>
      <c r="E95" s="77" t="str">
        <f t="shared" ref="E95" si="134">E66</f>
        <v>Q2</v>
      </c>
      <c r="F95" s="77" t="str">
        <f t="shared" ref="F95:G95" si="135">F66</f>
        <v>Q3</v>
      </c>
      <c r="G95" s="77" t="str">
        <f t="shared" si="135"/>
        <v>Q4</v>
      </c>
      <c r="H95" s="77" t="str">
        <f t="shared" ref="H95:I95" si="136">H66</f>
        <v>Q1</v>
      </c>
      <c r="I95" s="77" t="str">
        <f t="shared" si="136"/>
        <v>Q2</v>
      </c>
      <c r="J95" s="77" t="str">
        <f t="shared" ref="J95:K95" si="137">J66</f>
        <v>Q3</v>
      </c>
      <c r="K95" s="77" t="str">
        <f t="shared" si="137"/>
        <v>Q4</v>
      </c>
      <c r="L95" s="77" t="str">
        <f t="shared" ref="L95:M95" si="138">L66</f>
        <v>Q1</v>
      </c>
      <c r="M95" s="77" t="str">
        <f t="shared" si="138"/>
        <v>Q2</v>
      </c>
      <c r="N95" s="319" t="str">
        <f t="shared" ref="N95:O95" si="139">N66</f>
        <v>Q3</v>
      </c>
      <c r="O95" s="319" t="str">
        <f t="shared" si="139"/>
        <v>Q4</v>
      </c>
      <c r="P95" s="319" t="str">
        <f t="shared" ref="P95" si="140">P66</f>
        <v>Q1</v>
      </c>
      <c r="Q95" s="301"/>
      <c r="R95" s="77"/>
    </row>
    <row r="96" spans="1:18">
      <c r="A96" s="18"/>
      <c r="B96" s="15"/>
      <c r="D96" s="15"/>
      <c r="E96" s="78" t="str">
        <f t="shared" ref="E96" si="141">E67</f>
        <v>CY16</v>
      </c>
      <c r="F96" s="78" t="str">
        <f t="shared" ref="F96:G96" si="142">F67</f>
        <v>CY16</v>
      </c>
      <c r="G96" s="78" t="str">
        <f t="shared" si="142"/>
        <v>CY16</v>
      </c>
      <c r="H96" s="78" t="str">
        <f t="shared" ref="H96:I96" si="143">H67</f>
        <v>CY17</v>
      </c>
      <c r="I96" s="78" t="str">
        <f t="shared" si="143"/>
        <v>CY17</v>
      </c>
      <c r="J96" s="78" t="str">
        <f t="shared" ref="J96:K96" si="144">J67</f>
        <v>CY17</v>
      </c>
      <c r="K96" s="78" t="str">
        <f t="shared" si="144"/>
        <v>CY17</v>
      </c>
      <c r="L96" s="78" t="str">
        <f t="shared" ref="L96:M96" si="145">L67</f>
        <v>CY18</v>
      </c>
      <c r="M96" s="78" t="str">
        <f t="shared" si="145"/>
        <v>CY18</v>
      </c>
      <c r="N96" s="320" t="str">
        <f t="shared" ref="N96:O96" si="146">N67</f>
        <v>CY18</v>
      </c>
      <c r="O96" s="320" t="str">
        <f t="shared" si="146"/>
        <v>CY18</v>
      </c>
      <c r="P96" s="320" t="str">
        <f t="shared" ref="P96" si="147">P67</f>
        <v>CY19</v>
      </c>
      <c r="Q96" s="301"/>
      <c r="R96" s="77"/>
    </row>
    <row r="97" spans="1:18" ht="7.5" customHeight="1">
      <c r="A97" s="18"/>
      <c r="B97" s="15"/>
      <c r="D97" s="15"/>
      <c r="E97" s="85"/>
      <c r="F97" s="85"/>
      <c r="G97" s="85"/>
      <c r="H97" s="85"/>
      <c r="I97" s="85"/>
      <c r="J97" s="85"/>
      <c r="K97" s="85"/>
      <c r="L97" s="85"/>
      <c r="M97" s="85"/>
      <c r="N97" s="321"/>
      <c r="O97" s="321"/>
      <c r="P97" s="321"/>
      <c r="Q97" s="301"/>
      <c r="R97" s="136"/>
    </row>
    <row r="98" spans="1:18" ht="15.75" customHeight="1">
      <c r="A98" s="18"/>
      <c r="B98" s="555" t="s">
        <v>80</v>
      </c>
      <c r="D98" s="15"/>
      <c r="E98" s="85"/>
      <c r="F98" s="85"/>
      <c r="G98" s="85"/>
      <c r="H98" s="85"/>
      <c r="I98" s="85"/>
      <c r="J98" s="85"/>
      <c r="K98" s="85"/>
      <c r="L98" s="85"/>
      <c r="M98" s="85"/>
      <c r="N98" s="321"/>
      <c r="O98" s="321"/>
      <c r="P98" s="321"/>
      <c r="Q98" s="301"/>
      <c r="R98" s="136"/>
    </row>
    <row r="99" spans="1:18" ht="15.75" customHeight="1">
      <c r="A99" s="18"/>
      <c r="B99" s="555"/>
      <c r="C99" s="575" t="s">
        <v>132</v>
      </c>
      <c r="D99" s="125"/>
      <c r="E99" s="85"/>
      <c r="F99" s="85"/>
      <c r="G99" s="85"/>
      <c r="H99" s="85"/>
      <c r="I99" s="85"/>
      <c r="J99" s="85"/>
      <c r="K99" s="85"/>
      <c r="L99" s="85"/>
      <c r="M99" s="85"/>
      <c r="N99" s="321"/>
      <c r="O99" s="321"/>
      <c r="P99" s="321"/>
      <c r="Q99" s="301"/>
      <c r="R99" s="136"/>
    </row>
    <row r="100" spans="1:18">
      <c r="A100" s="2"/>
      <c r="B100" s="560"/>
      <c r="C100" s="576" t="s">
        <v>134</v>
      </c>
      <c r="D100" s="558"/>
      <c r="E100" s="86">
        <f t="shared" ref="E100" si="148">E72/E$69</f>
        <v>9.4904458598726121E-2</v>
      </c>
      <c r="F100" s="86">
        <f t="shared" ref="F100:J100" si="149">F72/F$69</f>
        <v>7.0790816326530615E-2</v>
      </c>
      <c r="G100" s="86">
        <f t="shared" si="149"/>
        <v>0.15541211519364448</v>
      </c>
      <c r="H100" s="86">
        <f t="shared" si="149"/>
        <v>8.2850521436848207E-2</v>
      </c>
      <c r="I100" s="86">
        <f t="shared" si="149"/>
        <v>7.9705702023298589E-2</v>
      </c>
      <c r="J100" s="86">
        <f t="shared" si="149"/>
        <v>9.2088998763906055E-2</v>
      </c>
      <c r="K100" s="86">
        <f t="shared" ref="K100:O100" si="150">K72/K$69</f>
        <v>0.15173764072442486</v>
      </c>
      <c r="L100" s="86">
        <f t="shared" si="150"/>
        <v>8.2442748091603055E-2</v>
      </c>
      <c r="M100" s="86">
        <f t="shared" si="150"/>
        <v>7.6782449725776969E-2</v>
      </c>
      <c r="N100" s="322">
        <f t="shared" si="150"/>
        <v>8.3994708994708997E-2</v>
      </c>
      <c r="O100" s="322">
        <f t="shared" si="150"/>
        <v>0.12725745485090298</v>
      </c>
      <c r="P100" s="322">
        <f>P72/P$69</f>
        <v>8.3287671232876712E-2</v>
      </c>
      <c r="Q100" s="301"/>
      <c r="R100" s="136"/>
    </row>
    <row r="101" spans="1:18">
      <c r="A101" s="2"/>
      <c r="B101" s="560"/>
      <c r="C101" s="576" t="s">
        <v>135</v>
      </c>
      <c r="D101" s="558"/>
      <c r="E101" s="86">
        <f t="shared" ref="E101" si="151">E73/E$69</f>
        <v>4.64968152866242E-2</v>
      </c>
      <c r="F101" s="86">
        <f t="shared" ref="F101:G101" si="152">F73/F$69</f>
        <v>2.4872448979591837E-2</v>
      </c>
      <c r="G101" s="86">
        <f t="shared" si="152"/>
        <v>3.5253227408142997E-2</v>
      </c>
      <c r="H101" s="86">
        <f t="shared" ref="H101:I101" si="153">H73/H$69</f>
        <v>4.8667439165701043E-2</v>
      </c>
      <c r="I101" s="86">
        <f t="shared" si="153"/>
        <v>4.4144696505211529E-2</v>
      </c>
      <c r="J101" s="86">
        <f t="shared" ref="J101:K101" si="154">J73/J$69</f>
        <v>2.2249690976514216E-2</v>
      </c>
      <c r="K101" s="86">
        <f t="shared" si="154"/>
        <v>4.6989720998531569E-2</v>
      </c>
      <c r="L101" s="86">
        <f t="shared" ref="L101:M101" si="155">L73/L$69</f>
        <v>7.2264631043256991E-2</v>
      </c>
      <c r="M101" s="86">
        <f t="shared" si="155"/>
        <v>2.8641072516758074E-2</v>
      </c>
      <c r="N101" s="322">
        <f t="shared" ref="N101:O101" si="156">N73/N$69</f>
        <v>1.2566137566137565E-2</v>
      </c>
      <c r="O101" s="322">
        <f t="shared" si="156"/>
        <v>6.2998740025199493E-2</v>
      </c>
      <c r="P101" s="322">
        <f t="shared" ref="P101" si="157">P73/P$69</f>
        <v>5.5342465753424656E-2</v>
      </c>
      <c r="Q101" s="301"/>
      <c r="R101" s="136"/>
    </row>
    <row r="102" spans="1:18">
      <c r="A102" s="2"/>
      <c r="B102" s="560"/>
      <c r="C102" s="575" t="s">
        <v>133</v>
      </c>
      <c r="D102" s="558"/>
      <c r="E102" s="86"/>
      <c r="F102" s="86"/>
      <c r="G102" s="86"/>
      <c r="H102" s="86"/>
      <c r="I102" s="86"/>
      <c r="J102" s="86"/>
      <c r="K102" s="86"/>
      <c r="L102" s="86"/>
      <c r="M102" s="86"/>
      <c r="N102" s="322"/>
      <c r="O102" s="322"/>
      <c r="P102" s="322"/>
      <c r="Q102" s="301"/>
      <c r="R102" s="136"/>
    </row>
    <row r="103" spans="1:18">
      <c r="A103" s="2"/>
      <c r="B103" s="560"/>
      <c r="C103" s="576" t="s">
        <v>136</v>
      </c>
      <c r="D103" s="558"/>
      <c r="E103" s="86">
        <f t="shared" ref="E103" si="158">E75/E$69</f>
        <v>0.15350318471337579</v>
      </c>
      <c r="F103" s="86">
        <f t="shared" ref="F103:G103" si="159">F75/F$69</f>
        <v>0.15114795918367346</v>
      </c>
      <c r="G103" s="86">
        <f t="shared" si="159"/>
        <v>0.11420059582919563</v>
      </c>
      <c r="H103" s="86">
        <f t="shared" ref="H103:I103" si="160">H75/H$69</f>
        <v>0.13441483198146004</v>
      </c>
      <c r="I103" s="86">
        <f t="shared" si="160"/>
        <v>0.14469650521152666</v>
      </c>
      <c r="J103" s="86">
        <f t="shared" ref="J103:K103" si="161">J75/J$69</f>
        <v>0.15389369592089</v>
      </c>
      <c r="K103" s="86">
        <f t="shared" si="161"/>
        <v>0.12628487518355361</v>
      </c>
      <c r="L103" s="86">
        <f t="shared" ref="L103:M103" si="162">L75/L$69</f>
        <v>0.13740458015267176</v>
      </c>
      <c r="M103" s="86">
        <f t="shared" si="162"/>
        <v>0.15234613040828762</v>
      </c>
      <c r="N103" s="322">
        <f t="shared" ref="N103:O103" si="163">N75/N$69</f>
        <v>0.16997354497354497</v>
      </c>
      <c r="O103" s="322">
        <f t="shared" si="163"/>
        <v>0.10541789164216715</v>
      </c>
      <c r="P103" s="322">
        <f t="shared" ref="P103" si="164">P75/P$69</f>
        <v>0.13095890410958905</v>
      </c>
      <c r="Q103" s="301"/>
      <c r="R103" s="136"/>
    </row>
    <row r="104" spans="1:18">
      <c r="A104" s="2"/>
      <c r="B104" s="560"/>
      <c r="C104" s="576" t="s">
        <v>135</v>
      </c>
      <c r="D104" s="558"/>
      <c r="E104" s="86">
        <f t="shared" ref="E104" si="165">E76/E$69</f>
        <v>3.1847133757961785E-3</v>
      </c>
      <c r="F104" s="86">
        <f t="shared" ref="F104:G104" si="166">F76/F$69</f>
        <v>5.7397959183673472E-3</v>
      </c>
      <c r="G104" s="86">
        <f t="shared" si="166"/>
        <v>1.1916583912611719E-2</v>
      </c>
      <c r="H104" s="86">
        <f t="shared" ref="H104:I104" si="167">H76/H$69</f>
        <v>6.3731170336037077E-3</v>
      </c>
      <c r="I104" s="86">
        <f t="shared" si="167"/>
        <v>3.678724708767627E-3</v>
      </c>
      <c r="J104" s="86">
        <f t="shared" ref="J104:K104" si="168">J76/J$69</f>
        <v>4.326328800988875E-3</v>
      </c>
      <c r="K104" s="86">
        <f t="shared" si="168"/>
        <v>8.8105726872246704E-3</v>
      </c>
      <c r="L104" s="86">
        <f t="shared" ref="L104:M104" si="169">L76/L$69</f>
        <v>5.5979643765903305E-3</v>
      </c>
      <c r="M104" s="86">
        <f t="shared" si="169"/>
        <v>6.0938452163315053E-3</v>
      </c>
      <c r="N104" s="322">
        <f t="shared" ref="N104:O104" si="170">N76/N$69</f>
        <v>1.6534391534391533E-2</v>
      </c>
      <c r="O104" s="322">
        <f t="shared" si="170"/>
        <v>1.3439731205375893E-2</v>
      </c>
      <c r="P104" s="322">
        <f t="shared" ref="P104" si="171">P76/P$69</f>
        <v>4.3835616438356161E-3</v>
      </c>
      <c r="Q104" s="301"/>
      <c r="R104" s="136"/>
    </row>
    <row r="105" spans="1:18">
      <c r="A105" s="5"/>
      <c r="B105" s="5"/>
      <c r="C105" s="1" t="s">
        <v>33</v>
      </c>
      <c r="D105" s="5"/>
      <c r="E105" s="86">
        <f t="shared" ref="E105" si="172">E77/E$69</f>
        <v>0.15031847133757961</v>
      </c>
      <c r="F105" s="86">
        <f t="shared" ref="F105:G105" si="173">F77/F$69</f>
        <v>0.15178571428571427</v>
      </c>
      <c r="G105" s="86">
        <f t="shared" si="173"/>
        <v>0.13505461767626614</v>
      </c>
      <c r="H105" s="86">
        <f t="shared" ref="H105:I105" si="174">H77/H$69</f>
        <v>0.12340672074159907</v>
      </c>
      <c r="I105" s="86">
        <f t="shared" si="174"/>
        <v>0.14592274678111589</v>
      </c>
      <c r="J105" s="86">
        <f t="shared" ref="J105:K105" si="175">J77/J$69</f>
        <v>0.15945611866501855</v>
      </c>
      <c r="K105" s="86">
        <f t="shared" si="175"/>
        <v>0.14488497307880568</v>
      </c>
      <c r="L105" s="86">
        <f t="shared" ref="L105:M105" si="176">L77/L$69</f>
        <v>0.12417302798982188</v>
      </c>
      <c r="M105" s="86">
        <f t="shared" si="176"/>
        <v>0.14442413162705667</v>
      </c>
      <c r="N105" s="322">
        <f t="shared" ref="N105:O105" si="177">N77/N$69</f>
        <v>0.1626984126984127</v>
      </c>
      <c r="O105" s="322">
        <f t="shared" si="177"/>
        <v>0.13145737085258294</v>
      </c>
      <c r="P105" s="322">
        <f t="shared" ref="P105" si="178">P77/P$69</f>
        <v>0.12547945205479452</v>
      </c>
      <c r="Q105" s="301"/>
      <c r="R105" s="136"/>
    </row>
    <row r="106" spans="1:18">
      <c r="A106" s="5"/>
      <c r="B106" s="5"/>
      <c r="C106" s="1" t="s">
        <v>34</v>
      </c>
      <c r="D106" s="5"/>
      <c r="E106" s="86">
        <f t="shared" ref="E106" si="179">E78/E$69</f>
        <v>0.15286624203821655</v>
      </c>
      <c r="F106" s="86">
        <f t="shared" ref="F106:G106" si="180">F78/F$69</f>
        <v>0.1639030612244898</v>
      </c>
      <c r="G106" s="86">
        <f t="shared" si="180"/>
        <v>0.14846077457795431</v>
      </c>
      <c r="H106" s="86">
        <f t="shared" ref="H106:I106" si="181">H78/H$69</f>
        <v>9.5596755504055622E-2</v>
      </c>
      <c r="I106" s="86">
        <f t="shared" si="181"/>
        <v>0.13856529736358061</v>
      </c>
      <c r="J106" s="86">
        <f t="shared" ref="J106:K106" si="182">J78/J$69</f>
        <v>0.16440049443757726</v>
      </c>
      <c r="K106" s="86">
        <f t="shared" si="182"/>
        <v>0.18746940773372492</v>
      </c>
      <c r="L106" s="86">
        <f t="shared" ref="L106:M106" si="183">L78/L$69</f>
        <v>0.10330788804071246</v>
      </c>
      <c r="M106" s="86">
        <f t="shared" si="183"/>
        <v>0.13467397928092625</v>
      </c>
      <c r="N106" s="322">
        <f t="shared" ref="N106:O106" si="184">N78/N$69</f>
        <v>0.17195767195767195</v>
      </c>
      <c r="O106" s="322">
        <f t="shared" si="184"/>
        <v>0.13397732045359093</v>
      </c>
      <c r="P106" s="322">
        <f t="shared" ref="P106" si="185">P78/P$69</f>
        <v>0.11123287671232877</v>
      </c>
      <c r="Q106" s="301"/>
      <c r="R106" s="136"/>
    </row>
    <row r="107" spans="1:18" ht="15">
      <c r="A107" s="5"/>
      <c r="B107" s="5"/>
      <c r="C107" s="1" t="s">
        <v>35</v>
      </c>
      <c r="D107" s="5"/>
      <c r="E107" s="87">
        <f t="shared" ref="E107" si="186">E79/E$69</f>
        <v>9.2993630573248401E-2</v>
      </c>
      <c r="F107" s="87">
        <f t="shared" ref="F107:G107" si="187">F79/F$69</f>
        <v>8.6096938775510209E-2</v>
      </c>
      <c r="G107" s="87">
        <f t="shared" si="187"/>
        <v>6.1569016881827213E-2</v>
      </c>
      <c r="H107" s="87">
        <f t="shared" ref="H107:I107" si="188">H79/H$69</f>
        <v>7.5898030127462338E-2</v>
      </c>
      <c r="I107" s="87">
        <f t="shared" si="188"/>
        <v>9.012875536480687E-2</v>
      </c>
      <c r="J107" s="87">
        <f t="shared" ref="J107:K107" si="189">J79/J$69</f>
        <v>9.8887515451174288E-2</v>
      </c>
      <c r="K107" s="87">
        <f t="shared" si="189"/>
        <v>8.3700440528634359E-2</v>
      </c>
      <c r="L107" s="87">
        <f t="shared" ref="L107:M107" si="190">L79/L$69</f>
        <v>8.447837150127227E-2</v>
      </c>
      <c r="M107" s="87">
        <f t="shared" si="190"/>
        <v>0.11090798293723339</v>
      </c>
      <c r="N107" s="323">
        <f t="shared" ref="N107:O107" si="191">N79/N$69</f>
        <v>0.11574074074074074</v>
      </c>
      <c r="O107" s="323">
        <f t="shared" si="191"/>
        <v>7.3498530029399406E-2</v>
      </c>
      <c r="P107" s="323">
        <f t="shared" ref="P107" si="192">P79/P$69</f>
        <v>8.1643835616438357E-2</v>
      </c>
      <c r="Q107" s="301"/>
      <c r="R107" s="136"/>
    </row>
    <row r="108" spans="1:18" ht="15">
      <c r="A108" s="5"/>
      <c r="B108" s="5"/>
      <c r="C108" s="5"/>
      <c r="D108" s="5" t="s">
        <v>79</v>
      </c>
      <c r="E108" s="87">
        <f t="shared" ref="E108" si="193">E80/E$69</f>
        <v>0.69426751592356684</v>
      </c>
      <c r="F108" s="87">
        <f t="shared" ref="F108:G108" si="194">F80/F$69</f>
        <v>0.65433673469387754</v>
      </c>
      <c r="G108" s="87">
        <f t="shared" si="194"/>
        <v>0.66186693147964248</v>
      </c>
      <c r="H108" s="87">
        <f t="shared" ref="H108:I108" si="195">H80/H$69</f>
        <v>0.56720741599072999</v>
      </c>
      <c r="I108" s="87">
        <f t="shared" si="195"/>
        <v>0.64684242795830782</v>
      </c>
      <c r="J108" s="87">
        <f t="shared" ref="J108:K108" si="196">J80/J$69</f>
        <v>0.69530284301606926</v>
      </c>
      <c r="K108" s="87">
        <f t="shared" si="196"/>
        <v>0.74987763093489967</v>
      </c>
      <c r="L108" s="87">
        <f t="shared" ref="L108:M108" si="197">L80/L$69</f>
        <v>0.60966921119592876</v>
      </c>
      <c r="M108" s="87">
        <f t="shared" si="197"/>
        <v>0.65386959171237047</v>
      </c>
      <c r="N108" s="323">
        <f t="shared" ref="N108:O108" si="198">N80/N$69</f>
        <v>0.73346560846560849</v>
      </c>
      <c r="O108" s="323">
        <f t="shared" si="198"/>
        <v>0.64804703905921879</v>
      </c>
      <c r="P108" s="323">
        <f t="shared" ref="P108" si="199">P80/P$69</f>
        <v>0.59232876712328764</v>
      </c>
      <c r="Q108" s="301"/>
      <c r="R108" s="136"/>
    </row>
    <row r="109" spans="1:18">
      <c r="A109" s="6"/>
      <c r="B109" s="13" t="s">
        <v>1</v>
      </c>
      <c r="C109" s="557"/>
      <c r="D109" s="6"/>
      <c r="E109" s="88">
        <f t="shared" ref="E109" si="200">E81/E$69</f>
        <v>0.30573248407643311</v>
      </c>
      <c r="F109" s="88">
        <f t="shared" ref="F109:G109" si="201">F81/F$69</f>
        <v>0.34566326530612246</v>
      </c>
      <c r="G109" s="88">
        <f t="shared" si="201"/>
        <v>0.33813306852035752</v>
      </c>
      <c r="H109" s="88">
        <f t="shared" ref="H109:I109" si="202">H81/H$69</f>
        <v>0.43279258400927001</v>
      </c>
      <c r="I109" s="88">
        <f t="shared" si="202"/>
        <v>0.35315757204169224</v>
      </c>
      <c r="J109" s="88">
        <f t="shared" ref="J109:K109" si="203">J81/J$69</f>
        <v>0.30469715698393079</v>
      </c>
      <c r="K109" s="88">
        <f t="shared" si="203"/>
        <v>0.25012236906510033</v>
      </c>
      <c r="L109" s="88">
        <f t="shared" ref="L109:M109" si="204">L81/L$69</f>
        <v>0.39033078880407124</v>
      </c>
      <c r="M109" s="88">
        <f t="shared" si="204"/>
        <v>0.34613040828762948</v>
      </c>
      <c r="N109" s="324">
        <f t="shared" ref="N109:O109" si="205">N81/N$69</f>
        <v>0.26653439153439151</v>
      </c>
      <c r="O109" s="324">
        <f t="shared" si="205"/>
        <v>0.35195296094078121</v>
      </c>
      <c r="P109" s="324">
        <f t="shared" ref="P109" si="206">P81/P$69</f>
        <v>0.40767123287671231</v>
      </c>
      <c r="Q109" s="301"/>
      <c r="R109" s="136"/>
    </row>
    <row r="110" spans="1:18">
      <c r="A110" s="7"/>
      <c r="B110" s="133" t="s">
        <v>118</v>
      </c>
      <c r="C110" s="7"/>
      <c r="D110" s="7"/>
      <c r="E110" s="86">
        <f t="shared" ref="E110:E111" si="207">E82/E$69</f>
        <v>4.0764331210191081E-2</v>
      </c>
      <c r="F110" s="86">
        <f t="shared" ref="F110:G111" si="208">F82/F$69</f>
        <v>3.3163265306122451E-2</v>
      </c>
      <c r="G110" s="86">
        <f t="shared" si="208"/>
        <v>2.0357497517378351E-2</v>
      </c>
      <c r="H110" s="86">
        <f t="shared" ref="H110:I110" si="209">H82/H$69</f>
        <v>2.0278099652375436E-2</v>
      </c>
      <c r="I110" s="86">
        <f t="shared" si="209"/>
        <v>2.023298589822195E-2</v>
      </c>
      <c r="J110" s="86">
        <f t="shared" ref="J110:K110" si="210">J82/J$69</f>
        <v>2.2249690976514216E-2</v>
      </c>
      <c r="K110" s="86">
        <f t="shared" si="210"/>
        <v>1.7131669114047968E-2</v>
      </c>
      <c r="L110" s="86">
        <f t="shared" ref="L110:M110" si="211">L82/L$69</f>
        <v>1.3740458015267175E-2</v>
      </c>
      <c r="M110" s="86">
        <f t="shared" si="211"/>
        <v>1.5234613040828763E-2</v>
      </c>
      <c r="N110" s="322">
        <f t="shared" ref="N110:O110" si="212">N82/N$69</f>
        <v>8.5978835978835974E-3</v>
      </c>
      <c r="O110" s="322">
        <f t="shared" si="212"/>
        <v>1.6799664006719867E-3</v>
      </c>
      <c r="P110" s="322">
        <f t="shared" ref="P110" si="213">P82/P$69</f>
        <v>1.6438356164383563E-3</v>
      </c>
      <c r="Q110" s="301"/>
      <c r="R110" s="136"/>
    </row>
    <row r="111" spans="1:18" ht="15">
      <c r="A111" s="7"/>
      <c r="B111" s="133" t="s">
        <v>190</v>
      </c>
      <c r="C111" s="7"/>
      <c r="D111" s="7"/>
      <c r="E111" s="87">
        <f t="shared" si="207"/>
        <v>0</v>
      </c>
      <c r="F111" s="87">
        <f t="shared" si="208"/>
        <v>0</v>
      </c>
      <c r="G111" s="87">
        <f t="shared" si="208"/>
        <v>0</v>
      </c>
      <c r="H111" s="87">
        <f t="shared" ref="H111:I111" si="214">H83/H$69</f>
        <v>0</v>
      </c>
      <c r="I111" s="87">
        <f t="shared" si="214"/>
        <v>0</v>
      </c>
      <c r="J111" s="87">
        <f t="shared" ref="J111:K111" si="215">J83/J$69</f>
        <v>0</v>
      </c>
      <c r="K111" s="87">
        <f t="shared" si="215"/>
        <v>0</v>
      </c>
      <c r="L111" s="87">
        <f t="shared" ref="L111:M111" si="216">L83/L$69</f>
        <v>0</v>
      </c>
      <c r="M111" s="87">
        <f t="shared" si="216"/>
        <v>0</v>
      </c>
      <c r="N111" s="323">
        <f t="shared" ref="N111:O111" si="217">N83/N$69</f>
        <v>0</v>
      </c>
      <c r="O111" s="323">
        <f t="shared" si="217"/>
        <v>0</v>
      </c>
      <c r="P111" s="323">
        <f t="shared" ref="P111" si="218">P83/P$69</f>
        <v>0</v>
      </c>
      <c r="Q111" s="301"/>
      <c r="R111" s="136"/>
    </row>
    <row r="112" spans="1:18">
      <c r="A112" s="7"/>
      <c r="B112" s="11" t="s">
        <v>112</v>
      </c>
      <c r="C112" s="559"/>
      <c r="D112" s="7"/>
      <c r="E112" s="86">
        <f t="shared" ref="E112" si="219">E84/E$69</f>
        <v>0.26496815286624203</v>
      </c>
      <c r="F112" s="86">
        <f t="shared" ref="F112:G112" si="220">F84/F$69</f>
        <v>0.3125</v>
      </c>
      <c r="G112" s="86">
        <f t="shared" si="220"/>
        <v>0.31777557100297915</v>
      </c>
      <c r="H112" s="86">
        <f t="shared" ref="H112:I112" si="221">H84/H$69</f>
        <v>0.41251448435689453</v>
      </c>
      <c r="I112" s="86">
        <f t="shared" si="221"/>
        <v>0.33292458614347026</v>
      </c>
      <c r="J112" s="86">
        <f t="shared" ref="J112:K112" si="222">J84/J$69</f>
        <v>0.28244746600741655</v>
      </c>
      <c r="K112" s="86">
        <f t="shared" si="222"/>
        <v>0.23299069995105237</v>
      </c>
      <c r="L112" s="86">
        <f t="shared" ref="L112:M112" si="223">L84/L$69</f>
        <v>0.37659033078880405</v>
      </c>
      <c r="M112" s="86">
        <f t="shared" si="223"/>
        <v>0.33089579524680074</v>
      </c>
      <c r="N112" s="322">
        <f t="shared" ref="N112:O112" si="224">N84/N$69</f>
        <v>0.25793650793650796</v>
      </c>
      <c r="O112" s="322">
        <f t="shared" si="224"/>
        <v>0.35027299454010918</v>
      </c>
      <c r="P112" s="322">
        <f t="shared" ref="P112" si="225">P84/P$69</f>
        <v>0.40602739726027398</v>
      </c>
      <c r="Q112" s="301"/>
      <c r="R112" s="136"/>
    </row>
    <row r="113" spans="1:43" ht="15">
      <c r="A113" s="7"/>
      <c r="B113" s="560" t="s">
        <v>113</v>
      </c>
      <c r="C113" s="559"/>
      <c r="D113" s="7"/>
      <c r="E113" s="87">
        <f t="shared" ref="E113" si="226">E85/E$69</f>
        <v>4.7770700636942678E-2</v>
      </c>
      <c r="F113" s="87">
        <f t="shared" ref="F113:G113" si="227">F85/F$69</f>
        <v>7.5892857142857137E-2</v>
      </c>
      <c r="G113" s="87">
        <f t="shared" si="227"/>
        <v>7.1499503475670315E-2</v>
      </c>
      <c r="H113" s="87">
        <f t="shared" ref="H113:I113" si="228">H85/H$69</f>
        <v>9.6176129779837777E-2</v>
      </c>
      <c r="I113" s="87">
        <f t="shared" si="228"/>
        <v>7.6640098099325565E-2</v>
      </c>
      <c r="J113" s="87">
        <f t="shared" ref="J113:K113" si="229">J85/J$69</f>
        <v>6.1186650185414089E-2</v>
      </c>
      <c r="K113" s="87">
        <f t="shared" si="229"/>
        <v>4.9437102300538424E-2</v>
      </c>
      <c r="L113" s="87">
        <f t="shared" ref="L113:M113" si="230">L85/L$69</f>
        <v>6.9211195928753175E-2</v>
      </c>
      <c r="M113" s="87">
        <f t="shared" si="230"/>
        <v>4.2047531992687383E-2</v>
      </c>
      <c r="N113" s="323">
        <f t="shared" ref="N113:O113" si="231">N85/N$69</f>
        <v>4.2989417989417987E-2</v>
      </c>
      <c r="O113" s="323">
        <f t="shared" si="231"/>
        <v>5.795884082318354E-2</v>
      </c>
      <c r="P113" s="323">
        <f t="shared" ref="P113" si="232">P85/P$69</f>
        <v>7.5616438356164384E-2</v>
      </c>
      <c r="Q113" s="301"/>
      <c r="R113" s="136"/>
    </row>
    <row r="114" spans="1:43" ht="15">
      <c r="A114" s="7"/>
      <c r="B114" s="13" t="s">
        <v>2</v>
      </c>
      <c r="C114" s="559"/>
      <c r="D114" s="4"/>
      <c r="E114" s="23">
        <f t="shared" ref="E114" si="233">E86/E$69</f>
        <v>0.21719745222929937</v>
      </c>
      <c r="F114" s="23">
        <f t="shared" ref="F114:G114" si="234">F86/F$69</f>
        <v>0.23660714285714285</v>
      </c>
      <c r="G114" s="23">
        <f t="shared" si="234"/>
        <v>0.24627606752730885</v>
      </c>
      <c r="H114" s="23">
        <f t="shared" ref="H114:I114" si="235">H86/H$69</f>
        <v>0.31633835457705678</v>
      </c>
      <c r="I114" s="23">
        <f t="shared" si="235"/>
        <v>0.25628448804414472</v>
      </c>
      <c r="J114" s="23">
        <f t="shared" ref="J114:K114" si="236">J86/J$69</f>
        <v>0.22126081582200247</v>
      </c>
      <c r="K114" s="23">
        <f t="shared" si="236"/>
        <v>0.18355359765051396</v>
      </c>
      <c r="L114" s="23">
        <f t="shared" ref="L114:M114" si="237">L86/L$69</f>
        <v>0.30737913486005092</v>
      </c>
      <c r="M114" s="23">
        <f t="shared" si="237"/>
        <v>0.28884826325411334</v>
      </c>
      <c r="N114" s="331">
        <f t="shared" ref="N114:O114" si="238">N86/N$69</f>
        <v>0.21494708994708994</v>
      </c>
      <c r="O114" s="331">
        <f t="shared" si="238"/>
        <v>0.29231415371692565</v>
      </c>
      <c r="P114" s="331">
        <f t="shared" ref="P114" si="239">P86/P$69</f>
        <v>0.3304109589041096</v>
      </c>
      <c r="Q114" s="301"/>
      <c r="R114" s="136"/>
    </row>
    <row r="115" spans="1:43">
      <c r="A115" s="7"/>
      <c r="B115" s="13"/>
      <c r="C115" s="559"/>
      <c r="D115" s="4"/>
      <c r="N115" s="301"/>
      <c r="O115" s="301"/>
      <c r="P115" s="301"/>
      <c r="Q115" s="301"/>
    </row>
    <row r="116" spans="1:43">
      <c r="A116" s="4"/>
      <c r="B116" s="570"/>
      <c r="C116" s="4"/>
      <c r="D116" s="4"/>
      <c r="N116" s="301"/>
      <c r="O116" s="301"/>
      <c r="P116" s="301"/>
      <c r="Q116" s="301"/>
    </row>
    <row r="117" spans="1:43">
      <c r="A117" s="10" t="s">
        <v>148</v>
      </c>
      <c r="N117" s="301"/>
      <c r="O117" s="301"/>
      <c r="P117" s="301"/>
      <c r="Q117" s="301"/>
    </row>
    <row r="118" spans="1:43">
      <c r="E118" s="319" t="str">
        <f t="shared" ref="E118:L118" si="240">E6</f>
        <v>Q2</v>
      </c>
      <c r="F118" s="319" t="str">
        <f t="shared" si="240"/>
        <v>Q3</v>
      </c>
      <c r="G118" s="319" t="str">
        <f t="shared" si="240"/>
        <v>Q4</v>
      </c>
      <c r="H118" s="319" t="str">
        <f t="shared" si="240"/>
        <v>Q1</v>
      </c>
      <c r="I118" s="319" t="str">
        <f t="shared" si="240"/>
        <v>Q2</v>
      </c>
      <c r="J118" s="319" t="str">
        <f t="shared" si="240"/>
        <v>Q3</v>
      </c>
      <c r="K118" s="319" t="str">
        <f t="shared" si="240"/>
        <v>Q4</v>
      </c>
      <c r="L118" s="77" t="str">
        <f t="shared" si="240"/>
        <v>Q1</v>
      </c>
      <c r="M118" s="77" t="str">
        <f t="shared" ref="M118:N118" si="241">M6</f>
        <v>Q2</v>
      </c>
      <c r="N118" s="319" t="str">
        <f t="shared" si="241"/>
        <v>Q3</v>
      </c>
      <c r="O118" s="319" t="str">
        <f t="shared" ref="O118:P118" si="242">O6</f>
        <v>Q4</v>
      </c>
      <c r="P118" s="319" t="str">
        <f t="shared" si="242"/>
        <v>Q1</v>
      </c>
      <c r="Q118" s="301"/>
      <c r="R118" s="77"/>
    </row>
    <row r="119" spans="1:43">
      <c r="E119" s="320" t="str">
        <f t="shared" ref="E119:L119" si="243">E7</f>
        <v>CY16</v>
      </c>
      <c r="F119" s="320" t="str">
        <f t="shared" si="243"/>
        <v>CY16</v>
      </c>
      <c r="G119" s="320" t="str">
        <f t="shared" si="243"/>
        <v>CY16</v>
      </c>
      <c r="H119" s="320" t="str">
        <f t="shared" si="243"/>
        <v>CY17</v>
      </c>
      <c r="I119" s="320" t="str">
        <f t="shared" si="243"/>
        <v>CY17</v>
      </c>
      <c r="J119" s="320" t="str">
        <f t="shared" si="243"/>
        <v>CY17</v>
      </c>
      <c r="K119" s="320" t="str">
        <f t="shared" si="243"/>
        <v>CY17</v>
      </c>
      <c r="L119" s="78" t="str">
        <f t="shared" si="243"/>
        <v>CY18</v>
      </c>
      <c r="M119" s="78" t="str">
        <f>M7</f>
        <v>CY18</v>
      </c>
      <c r="N119" s="320" t="str">
        <f>N7</f>
        <v>CY18</v>
      </c>
      <c r="O119" s="320" t="str">
        <f>O7</f>
        <v>CY18</v>
      </c>
      <c r="P119" s="320" t="str">
        <f>P7</f>
        <v>CY19</v>
      </c>
      <c r="Q119" s="301"/>
      <c r="R119" s="77"/>
    </row>
    <row r="120" spans="1:43">
      <c r="B120" s="575" t="s">
        <v>81</v>
      </c>
      <c r="C120" s="125"/>
      <c r="D120" s="125"/>
      <c r="E120" s="162">
        <v>39</v>
      </c>
      <c r="F120" s="162">
        <v>62</v>
      </c>
      <c r="G120" s="162">
        <v>438</v>
      </c>
      <c r="H120" s="162">
        <v>-530</v>
      </c>
      <c r="I120" s="162">
        <v>-213</v>
      </c>
      <c r="J120" s="162">
        <v>284</v>
      </c>
      <c r="K120" s="162">
        <v>597</v>
      </c>
      <c r="L120" s="162">
        <v>-581</v>
      </c>
      <c r="M120" s="162">
        <v>-256</v>
      </c>
      <c r="N120" s="300">
        <v>146</v>
      </c>
      <c r="O120" s="300">
        <v>454</v>
      </c>
      <c r="P120" s="300">
        <v>-567</v>
      </c>
      <c r="Q120" s="300"/>
      <c r="R120" s="77"/>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row>
    <row r="121" spans="1:43">
      <c r="B121" s="575" t="s">
        <v>80</v>
      </c>
      <c r="C121" s="125"/>
      <c r="D121" s="125"/>
      <c r="E121" s="162"/>
      <c r="F121" s="162"/>
      <c r="G121" s="162"/>
      <c r="H121" s="162"/>
      <c r="I121" s="162"/>
      <c r="J121" s="162"/>
      <c r="K121" s="162"/>
      <c r="L121" s="162"/>
      <c r="M121" s="162"/>
      <c r="N121" s="300"/>
      <c r="O121" s="300"/>
      <c r="P121" s="300"/>
      <c r="Q121" s="300"/>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row>
    <row r="122" spans="1:43">
      <c r="B122" s="575"/>
      <c r="C122" s="575" t="s">
        <v>132</v>
      </c>
      <c r="D122" s="125"/>
      <c r="E122" s="162"/>
      <c r="F122" s="162"/>
      <c r="G122" s="162"/>
      <c r="H122" s="162"/>
      <c r="I122" s="162"/>
      <c r="J122" s="162"/>
      <c r="K122" s="162"/>
      <c r="L122" s="162"/>
      <c r="M122" s="162"/>
      <c r="N122" s="300"/>
      <c r="O122" s="300"/>
      <c r="P122" s="300"/>
      <c r="Q122" s="300"/>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row>
    <row r="123" spans="1:43">
      <c r="B123"/>
      <c r="C123" s="576" t="s">
        <v>134</v>
      </c>
      <c r="D123" s="558"/>
      <c r="E123" s="79">
        <v>-44</v>
      </c>
      <c r="F123" s="79">
        <v>-16</v>
      </c>
      <c r="G123" s="79">
        <v>102</v>
      </c>
      <c r="H123" s="79">
        <v>-58</v>
      </c>
      <c r="I123" s="79">
        <v>-44</v>
      </c>
      <c r="J123" s="79">
        <v>30</v>
      </c>
      <c r="K123" s="79">
        <v>95</v>
      </c>
      <c r="L123" s="79">
        <v>-75</v>
      </c>
      <c r="M123" s="79">
        <v>-44</v>
      </c>
      <c r="N123" s="302">
        <v>-3</v>
      </c>
      <c r="O123" s="302">
        <v>74</v>
      </c>
      <c r="P123" s="302">
        <v>-53</v>
      </c>
      <c r="Q123" s="302"/>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row>
    <row r="124" spans="1:43">
      <c r="B124"/>
      <c r="C124" s="576" t="s">
        <v>135</v>
      </c>
      <c r="D124" s="558"/>
      <c r="E124" s="79">
        <v>-34</v>
      </c>
      <c r="F124" s="79">
        <v>28</v>
      </c>
      <c r="G124" s="79">
        <v>99</v>
      </c>
      <c r="H124" s="79">
        <v>-68</v>
      </c>
      <c r="I124" s="79">
        <v>-68</v>
      </c>
      <c r="J124" s="79">
        <v>120</v>
      </c>
      <c r="K124" s="79">
        <v>52</v>
      </c>
      <c r="L124" s="79">
        <v>-120</v>
      </c>
      <c r="M124" s="79">
        <v>-46</v>
      </c>
      <c r="N124" s="302">
        <v>63</v>
      </c>
      <c r="O124" s="302">
        <v>26</v>
      </c>
      <c r="P124" s="302">
        <v>-66</v>
      </c>
      <c r="Q124" s="302"/>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row>
    <row r="125" spans="1:43">
      <c r="B125"/>
      <c r="C125" s="575" t="s">
        <v>133</v>
      </c>
      <c r="D125" s="558"/>
      <c r="E125" s="79"/>
      <c r="F125" s="79"/>
      <c r="G125" s="79"/>
      <c r="H125" s="79"/>
      <c r="I125" s="79"/>
      <c r="J125" s="79"/>
      <c r="K125" s="79"/>
      <c r="L125" s="79"/>
      <c r="M125" s="79"/>
      <c r="N125" s="302"/>
      <c r="O125" s="302"/>
      <c r="P125" s="302"/>
      <c r="Q125" s="302"/>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row>
    <row r="126" spans="1:43">
      <c r="B126"/>
      <c r="C126" s="576" t="s">
        <v>136</v>
      </c>
      <c r="D126" s="558"/>
      <c r="E126" s="79">
        <v>7</v>
      </c>
      <c r="F126" s="79">
        <v>5</v>
      </c>
      <c r="G126" s="79">
        <v>5</v>
      </c>
      <c r="H126" s="79">
        <v>-4</v>
      </c>
      <c r="I126" s="79">
        <v>1</v>
      </c>
      <c r="J126" s="79">
        <v>3</v>
      </c>
      <c r="K126" s="79">
        <v>0</v>
      </c>
      <c r="L126" s="79">
        <v>-5</v>
      </c>
      <c r="M126" s="79">
        <v>-1</v>
      </c>
      <c r="N126" s="302">
        <v>5</v>
      </c>
      <c r="O126" s="302">
        <v>-1</v>
      </c>
      <c r="P126" s="302">
        <v>-6</v>
      </c>
      <c r="Q126" s="302"/>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row>
    <row r="127" spans="1:43">
      <c r="B127"/>
      <c r="C127" s="576" t="s">
        <v>135</v>
      </c>
      <c r="D127" s="558"/>
      <c r="E127" s="79">
        <v>2</v>
      </c>
      <c r="F127" s="79">
        <v>12</v>
      </c>
      <c r="G127" s="79">
        <v>-6</v>
      </c>
      <c r="H127" s="79">
        <v>-4</v>
      </c>
      <c r="I127" s="79">
        <v>3</v>
      </c>
      <c r="J127" s="79">
        <v>-1</v>
      </c>
      <c r="K127" s="79">
        <v>9</v>
      </c>
      <c r="L127" s="79">
        <v>-8</v>
      </c>
      <c r="M127" s="79">
        <v>17</v>
      </c>
      <c r="N127" s="302">
        <v>-8</v>
      </c>
      <c r="O127" s="302">
        <v>-13</v>
      </c>
      <c r="P127" s="302">
        <v>-1</v>
      </c>
      <c r="Q127" s="302"/>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row>
    <row r="128" spans="1:43">
      <c r="B128" s="558"/>
      <c r="C128" s="85" t="s">
        <v>33</v>
      </c>
      <c r="D128" s="558"/>
      <c r="E128" s="80">
        <v>0</v>
      </c>
      <c r="F128" s="80">
        <v>0</v>
      </c>
      <c r="G128" s="80">
        <v>0</v>
      </c>
      <c r="H128" s="80">
        <v>0</v>
      </c>
      <c r="I128" s="80">
        <v>0</v>
      </c>
      <c r="J128" s="80">
        <v>0</v>
      </c>
      <c r="K128" s="80">
        <v>0</v>
      </c>
      <c r="L128" s="80">
        <v>0</v>
      </c>
      <c r="M128" s="80">
        <v>0</v>
      </c>
      <c r="N128" s="303">
        <v>0</v>
      </c>
      <c r="O128" s="303">
        <v>0</v>
      </c>
      <c r="P128" s="303">
        <v>0</v>
      </c>
      <c r="Q128" s="303"/>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row>
    <row r="129" spans="1:43">
      <c r="B129" s="558"/>
      <c r="C129" s="85" t="s">
        <v>34</v>
      </c>
      <c r="D129" s="558"/>
      <c r="E129" s="80">
        <v>0</v>
      </c>
      <c r="F129" s="80">
        <v>0</v>
      </c>
      <c r="G129" s="80">
        <v>0</v>
      </c>
      <c r="H129" s="80">
        <v>0</v>
      </c>
      <c r="I129" s="80">
        <v>0</v>
      </c>
      <c r="J129" s="80">
        <v>0</v>
      </c>
      <c r="K129" s="80">
        <v>0</v>
      </c>
      <c r="L129" s="80">
        <v>0</v>
      </c>
      <c r="M129" s="80">
        <v>0</v>
      </c>
      <c r="N129" s="303">
        <v>0</v>
      </c>
      <c r="O129" s="303">
        <v>0</v>
      </c>
      <c r="P129" s="303">
        <v>0</v>
      </c>
      <c r="Q129" s="303"/>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row>
    <row r="130" spans="1:43" ht="15">
      <c r="B130" s="5"/>
      <c r="C130" s="1" t="s">
        <v>35</v>
      </c>
      <c r="D130" s="5"/>
      <c r="E130" s="81">
        <v>0</v>
      </c>
      <c r="F130" s="81">
        <v>0</v>
      </c>
      <c r="G130" s="81">
        <v>0</v>
      </c>
      <c r="H130" s="81">
        <v>0</v>
      </c>
      <c r="I130" s="81">
        <v>0</v>
      </c>
      <c r="J130" s="81">
        <v>0</v>
      </c>
      <c r="K130" s="81">
        <v>0</v>
      </c>
      <c r="L130" s="81">
        <v>0</v>
      </c>
      <c r="M130" s="81">
        <v>0</v>
      </c>
      <c r="N130" s="304">
        <v>0</v>
      </c>
      <c r="O130" s="304">
        <v>0</v>
      </c>
      <c r="P130" s="304">
        <v>0</v>
      </c>
      <c r="Q130" s="304"/>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row>
    <row r="131" spans="1:43" ht="15">
      <c r="B131" s="5"/>
      <c r="C131" s="5"/>
      <c r="D131" s="5" t="s">
        <v>79</v>
      </c>
      <c r="E131" s="81">
        <f t="shared" ref="E131:J131" si="244">SUM(E123:E130)</f>
        <v>-69</v>
      </c>
      <c r="F131" s="81">
        <f t="shared" si="244"/>
        <v>29</v>
      </c>
      <c r="G131" s="81">
        <f t="shared" si="244"/>
        <v>200</v>
      </c>
      <c r="H131" s="81">
        <f t="shared" si="244"/>
        <v>-134</v>
      </c>
      <c r="I131" s="81">
        <f t="shared" si="244"/>
        <v>-108</v>
      </c>
      <c r="J131" s="81">
        <f t="shared" si="244"/>
        <v>152</v>
      </c>
      <c r="K131" s="81">
        <f t="shared" ref="K131:L131" si="245">SUM(K123:K130)</f>
        <v>156</v>
      </c>
      <c r="L131" s="81">
        <f t="shared" si="245"/>
        <v>-208</v>
      </c>
      <c r="M131" s="81">
        <f t="shared" ref="M131:N131" si="246">SUM(M123:M130)</f>
        <v>-74</v>
      </c>
      <c r="N131" s="304">
        <f t="shared" si="246"/>
        <v>57</v>
      </c>
      <c r="O131" s="304">
        <f t="shared" ref="O131:P131" si="247">SUM(O123:O130)</f>
        <v>86</v>
      </c>
      <c r="P131" s="304">
        <f t="shared" si="247"/>
        <v>-126</v>
      </c>
      <c r="Q131" s="304"/>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row>
    <row r="132" spans="1:43">
      <c r="B132" s="13" t="s">
        <v>1</v>
      </c>
      <c r="C132" s="557"/>
      <c r="D132" s="6"/>
      <c r="E132" s="82">
        <f t="shared" ref="E132" si="248">E120-E131</f>
        <v>108</v>
      </c>
      <c r="F132" s="82">
        <f t="shared" ref="F132:G132" si="249">F120-F131</f>
        <v>33</v>
      </c>
      <c r="G132" s="82">
        <f t="shared" si="249"/>
        <v>238</v>
      </c>
      <c r="H132" s="82">
        <f t="shared" ref="H132:I132" si="250">H120-H131</f>
        <v>-396</v>
      </c>
      <c r="I132" s="82">
        <f t="shared" si="250"/>
        <v>-105</v>
      </c>
      <c r="J132" s="82">
        <f t="shared" ref="J132:K132" si="251">J120-J131</f>
        <v>132</v>
      </c>
      <c r="K132" s="82">
        <f t="shared" si="251"/>
        <v>441</v>
      </c>
      <c r="L132" s="82">
        <f t="shared" ref="L132:M132" si="252">L120-L131</f>
        <v>-373</v>
      </c>
      <c r="M132" s="82">
        <f t="shared" si="252"/>
        <v>-182</v>
      </c>
      <c r="N132" s="305">
        <f t="shared" ref="N132:O132" si="253">N120-N131</f>
        <v>89</v>
      </c>
      <c r="O132" s="305">
        <f t="shared" si="253"/>
        <v>368</v>
      </c>
      <c r="P132" s="305">
        <f t="shared" ref="P132" si="254">P120-P131</f>
        <v>-441</v>
      </c>
      <c r="Q132" s="305"/>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row>
    <row r="133" spans="1:43" ht="15">
      <c r="B133" s="133" t="s">
        <v>118</v>
      </c>
      <c r="C133" s="558"/>
      <c r="D133" s="558"/>
      <c r="E133" s="80">
        <v>0</v>
      </c>
      <c r="F133" s="80">
        <v>0</v>
      </c>
      <c r="G133" s="80">
        <v>0</v>
      </c>
      <c r="H133" s="80">
        <v>0</v>
      </c>
      <c r="I133" s="80">
        <v>0</v>
      </c>
      <c r="J133" s="80">
        <v>0</v>
      </c>
      <c r="K133" s="80">
        <v>0</v>
      </c>
      <c r="L133" s="80">
        <v>0</v>
      </c>
      <c r="M133" s="80">
        <v>0</v>
      </c>
      <c r="N133" s="303">
        <v>0</v>
      </c>
      <c r="O133" s="303">
        <v>0</v>
      </c>
      <c r="P133" s="303">
        <v>0</v>
      </c>
      <c r="Q133" s="304"/>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row>
    <row r="134" spans="1:43" ht="15">
      <c r="B134" s="133" t="s">
        <v>190</v>
      </c>
      <c r="C134" s="558"/>
      <c r="D134" s="558"/>
      <c r="E134" s="81">
        <v>0</v>
      </c>
      <c r="F134" s="81">
        <v>0</v>
      </c>
      <c r="G134" s="81">
        <v>0</v>
      </c>
      <c r="H134" s="81">
        <v>0</v>
      </c>
      <c r="I134" s="81">
        <v>0</v>
      </c>
      <c r="J134" s="81">
        <v>0</v>
      </c>
      <c r="K134" s="81">
        <v>0</v>
      </c>
      <c r="L134" s="81">
        <v>0</v>
      </c>
      <c r="M134" s="81">
        <v>0</v>
      </c>
      <c r="N134" s="304">
        <v>0</v>
      </c>
      <c r="O134" s="304">
        <v>0</v>
      </c>
      <c r="P134" s="304">
        <v>0</v>
      </c>
      <c r="Q134" s="304"/>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row>
    <row r="135" spans="1:43">
      <c r="B135" s="11" t="s">
        <v>112</v>
      </c>
      <c r="C135" s="577"/>
      <c r="D135" s="26"/>
      <c r="E135" s="80">
        <f t="shared" ref="E135:G135" si="255">E132-E133-E134</f>
        <v>108</v>
      </c>
      <c r="F135" s="80">
        <f t="shared" si="255"/>
        <v>33</v>
      </c>
      <c r="G135" s="80">
        <f t="shared" si="255"/>
        <v>238</v>
      </c>
      <c r="H135" s="80">
        <f t="shared" ref="H135:I135" si="256">H132-H133-H134</f>
        <v>-396</v>
      </c>
      <c r="I135" s="80">
        <f t="shared" si="256"/>
        <v>-105</v>
      </c>
      <c r="J135" s="80">
        <f t="shared" ref="J135:K135" si="257">J132-J133-J134</f>
        <v>132</v>
      </c>
      <c r="K135" s="80">
        <f t="shared" si="257"/>
        <v>441</v>
      </c>
      <c r="L135" s="80">
        <f t="shared" ref="L135:M135" si="258">L132-L133-L134</f>
        <v>-373</v>
      </c>
      <c r="M135" s="80">
        <f t="shared" si="258"/>
        <v>-182</v>
      </c>
      <c r="N135" s="303">
        <f t="shared" ref="N135:O135" si="259">N132-N133-N134</f>
        <v>89</v>
      </c>
      <c r="O135" s="303">
        <f t="shared" si="259"/>
        <v>368</v>
      </c>
      <c r="P135" s="303">
        <f t="shared" ref="P135" si="260">P132-P133-P134</f>
        <v>-441</v>
      </c>
      <c r="Q135" s="303"/>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row>
    <row r="136" spans="1:43" ht="15">
      <c r="B136" s="560" t="s">
        <v>113</v>
      </c>
      <c r="C136" s="577"/>
      <c r="D136" s="26"/>
      <c r="E136" s="81">
        <v>45</v>
      </c>
      <c r="F136" s="81">
        <v>7</v>
      </c>
      <c r="G136" s="81">
        <v>38</v>
      </c>
      <c r="H136" s="81">
        <v>-86</v>
      </c>
      <c r="I136" s="81">
        <v>-19</v>
      </c>
      <c r="J136" s="81">
        <v>32</v>
      </c>
      <c r="K136" s="81">
        <v>94</v>
      </c>
      <c r="L136" s="81">
        <v>-64</v>
      </c>
      <c r="M136" s="81">
        <v>-23</v>
      </c>
      <c r="N136" s="304">
        <v>15</v>
      </c>
      <c r="O136" s="304">
        <v>70</v>
      </c>
      <c r="P136" s="304">
        <v>-80</v>
      </c>
      <c r="Q136" s="304"/>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row>
    <row r="137" spans="1:43" ht="15">
      <c r="B137" s="578" t="s">
        <v>2</v>
      </c>
      <c r="C137" s="28"/>
      <c r="D137" s="28"/>
      <c r="E137" s="83">
        <f t="shared" ref="E137" si="261">E135-E136</f>
        <v>63</v>
      </c>
      <c r="F137" s="83">
        <f t="shared" ref="F137:G137" si="262">F135-F136</f>
        <v>26</v>
      </c>
      <c r="G137" s="83">
        <f t="shared" si="262"/>
        <v>200</v>
      </c>
      <c r="H137" s="83">
        <f t="shared" ref="H137:I137" si="263">H135-H136</f>
        <v>-310</v>
      </c>
      <c r="I137" s="83">
        <f t="shared" si="263"/>
        <v>-86</v>
      </c>
      <c r="J137" s="83">
        <f t="shared" ref="J137:K137" si="264">J135-J136</f>
        <v>100</v>
      </c>
      <c r="K137" s="83">
        <f t="shared" si="264"/>
        <v>347</v>
      </c>
      <c r="L137" s="83">
        <f t="shared" ref="L137:M137" si="265">L135-L136</f>
        <v>-309</v>
      </c>
      <c r="M137" s="83">
        <f t="shared" si="265"/>
        <v>-159</v>
      </c>
      <c r="N137" s="306">
        <f t="shared" ref="N137:O137" si="266">N135-N136</f>
        <v>74</v>
      </c>
      <c r="O137" s="306">
        <f t="shared" si="266"/>
        <v>298</v>
      </c>
      <c r="P137" s="306">
        <f t="shared" ref="P137" si="267">P135-P136</f>
        <v>-361</v>
      </c>
      <c r="Q137" s="332"/>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row>
    <row r="138" spans="1:43">
      <c r="B138" s="580"/>
      <c r="C138" s="580"/>
      <c r="E138"/>
      <c r="N138" s="301"/>
      <c r="O138" s="301"/>
      <c r="P138" s="301"/>
      <c r="Q138" s="301"/>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row>
    <row r="139" spans="1:43">
      <c r="B139" s="580"/>
      <c r="C139" s="580" t="s">
        <v>28</v>
      </c>
      <c r="E139" s="581">
        <v>8.0000000000000016E-2</v>
      </c>
      <c r="F139" s="581">
        <v>0.03</v>
      </c>
      <c r="G139" s="581">
        <v>0.27</v>
      </c>
      <c r="H139" s="581">
        <v>-0.41</v>
      </c>
      <c r="I139" s="581">
        <v>-0.11</v>
      </c>
      <c r="J139" s="581">
        <v>0.14000000000000001</v>
      </c>
      <c r="K139" s="581">
        <v>0.45</v>
      </c>
      <c r="L139" s="581">
        <v>-0.41</v>
      </c>
      <c r="M139" s="581">
        <v>-0.21</v>
      </c>
      <c r="N139" s="333">
        <v>0.09</v>
      </c>
      <c r="O139" s="333">
        <v>0.39</v>
      </c>
      <c r="P139" s="333">
        <v>-0.47</v>
      </c>
      <c r="Q139" s="301"/>
      <c r="S139" s="137"/>
      <c r="T139" s="137"/>
      <c r="U139" s="137"/>
      <c r="V139" s="137"/>
      <c r="W139" s="137"/>
      <c r="X139" s="137"/>
      <c r="Y139" s="137"/>
      <c r="Z139" s="137"/>
      <c r="AA139" s="137"/>
      <c r="AB139" s="137"/>
      <c r="AC139" s="137"/>
      <c r="AD139" s="137"/>
      <c r="AE139" s="137"/>
      <c r="AF139" s="136"/>
      <c r="AG139" s="136"/>
      <c r="AH139" s="136"/>
      <c r="AI139" s="136"/>
      <c r="AJ139" s="136"/>
      <c r="AK139" s="136"/>
      <c r="AL139" s="136"/>
      <c r="AM139" s="136"/>
      <c r="AN139" s="136"/>
      <c r="AO139" s="136"/>
      <c r="AP139" s="136"/>
      <c r="AQ139" s="136"/>
    </row>
    <row r="140" spans="1:43">
      <c r="B140" s="580"/>
      <c r="C140" s="580" t="s">
        <v>29</v>
      </c>
      <c r="E140" s="581">
        <v>0.08</v>
      </c>
      <c r="F140" s="581">
        <v>0.03</v>
      </c>
      <c r="G140" s="581">
        <v>0.27</v>
      </c>
      <c r="H140" s="581">
        <v>-0.41</v>
      </c>
      <c r="I140" s="581">
        <v>-0.12</v>
      </c>
      <c r="J140" s="581">
        <v>0.13</v>
      </c>
      <c r="K140" s="581">
        <v>0.45</v>
      </c>
      <c r="L140" s="581">
        <v>-0.4</v>
      </c>
      <c r="M140" s="581">
        <v>-0.21</v>
      </c>
      <c r="N140" s="333">
        <v>0.1</v>
      </c>
      <c r="O140" s="333">
        <v>0.39</v>
      </c>
      <c r="P140" s="333">
        <v>-0.47</v>
      </c>
      <c r="Q140" s="301"/>
      <c r="S140" s="137"/>
      <c r="T140" s="137"/>
      <c r="U140" s="137"/>
      <c r="V140" s="137"/>
      <c r="W140" s="137"/>
      <c r="X140" s="137"/>
      <c r="Y140" s="137"/>
      <c r="Z140" s="137"/>
      <c r="AA140" s="137"/>
      <c r="AB140" s="137"/>
      <c r="AC140" s="137"/>
      <c r="AD140" s="137"/>
      <c r="AE140" s="137"/>
      <c r="AF140" s="136"/>
      <c r="AG140" s="136"/>
      <c r="AH140" s="136"/>
      <c r="AI140" s="136"/>
      <c r="AJ140" s="136"/>
      <c r="AK140" s="136"/>
      <c r="AL140" s="136"/>
      <c r="AM140" s="136"/>
      <c r="AN140" s="136"/>
      <c r="AO140" s="136"/>
      <c r="AP140" s="136"/>
      <c r="AQ140" s="136"/>
    </row>
    <row r="141" spans="1:43">
      <c r="E141" s="161"/>
      <c r="F141" s="161"/>
      <c r="G141" s="161"/>
      <c r="H141" s="161"/>
      <c r="I141" s="161"/>
      <c r="J141" s="161"/>
      <c r="K141" s="161"/>
      <c r="L141" s="161"/>
      <c r="M141" s="161"/>
      <c r="N141" s="161"/>
      <c r="O141" s="161"/>
      <c r="P141" s="161"/>
    </row>
    <row r="143" spans="1:43">
      <c r="A143" s="238" t="s">
        <v>137</v>
      </c>
      <c r="B143" s="239"/>
      <c r="C143" s="239"/>
      <c r="D143" s="239"/>
      <c r="E143" s="240"/>
      <c r="F143" s="240"/>
      <c r="G143" s="240"/>
      <c r="H143" s="240"/>
      <c r="I143" s="240"/>
      <c r="J143" s="240"/>
      <c r="K143" s="240"/>
      <c r="L143" s="240"/>
      <c r="M143" s="240"/>
      <c r="N143" s="240"/>
      <c r="O143" s="240"/>
      <c r="P143" s="240"/>
    </row>
    <row r="144" spans="1:43">
      <c r="A144" s="239"/>
      <c r="B144" s="239"/>
      <c r="C144" s="239"/>
      <c r="D144" s="239"/>
      <c r="E144" s="241" t="str">
        <f t="shared" ref="E144" si="268">E6</f>
        <v>Q2</v>
      </c>
      <c r="F144" s="673"/>
      <c r="G144" s="673"/>
      <c r="H144" s="673"/>
      <c r="I144" s="673"/>
      <c r="J144" s="673"/>
      <c r="K144" s="673"/>
      <c r="L144" s="673"/>
      <c r="M144" s="673"/>
      <c r="N144" s="673"/>
      <c r="O144" s="673"/>
      <c r="P144" s="673"/>
    </row>
    <row r="145" spans="1:48">
      <c r="A145" s="239"/>
      <c r="B145" s="239"/>
      <c r="C145" s="239"/>
      <c r="D145" s="239"/>
      <c r="E145" s="242" t="str">
        <f>E7</f>
        <v>CY16</v>
      </c>
      <c r="F145" s="673"/>
      <c r="G145" s="673"/>
      <c r="H145" s="673"/>
      <c r="I145" s="673"/>
      <c r="J145" s="673"/>
      <c r="K145" s="673"/>
      <c r="L145" s="673"/>
      <c r="M145" s="673"/>
      <c r="N145" s="673"/>
      <c r="O145" s="673"/>
      <c r="P145" s="673"/>
    </row>
    <row r="146" spans="1:48">
      <c r="A146" s="239"/>
      <c r="B146" s="582" t="s">
        <v>81</v>
      </c>
      <c r="C146" s="243"/>
      <c r="D146" s="243"/>
      <c r="E146" s="244">
        <f>E69+E120</f>
        <v>1609</v>
      </c>
      <c r="F146" s="662"/>
      <c r="G146" s="662"/>
      <c r="H146" s="662"/>
      <c r="I146" s="662"/>
      <c r="J146" s="662"/>
      <c r="K146" s="662"/>
      <c r="L146" s="662"/>
      <c r="M146" s="662"/>
      <c r="N146" s="662"/>
      <c r="O146" s="662"/>
      <c r="P146" s="662"/>
      <c r="T146" s="162"/>
      <c r="U146" s="162"/>
      <c r="V146" s="162"/>
      <c r="W146" s="162"/>
      <c r="X146" s="162"/>
      <c r="Y146" s="162"/>
      <c r="Z146" s="162"/>
      <c r="AA146" s="162"/>
      <c r="AB146" s="162"/>
      <c r="AC146" s="162"/>
      <c r="AD146" s="162"/>
      <c r="AE146" s="162"/>
      <c r="AG146" s="136"/>
      <c r="AH146" s="136"/>
      <c r="AI146" s="136"/>
      <c r="AJ146" s="136"/>
      <c r="AK146" s="136"/>
      <c r="AL146" s="136"/>
      <c r="AM146" s="136"/>
      <c r="AN146" s="136"/>
      <c r="AO146" s="136"/>
      <c r="AP146" s="136"/>
      <c r="AQ146" s="136"/>
      <c r="AR146" s="136"/>
      <c r="AS146" s="136"/>
      <c r="AT146" s="136"/>
      <c r="AU146" s="136"/>
      <c r="AV146" s="136"/>
    </row>
    <row r="147" spans="1:48">
      <c r="A147" s="239"/>
      <c r="B147" s="582" t="s">
        <v>80</v>
      </c>
      <c r="C147" s="243"/>
      <c r="D147" s="243"/>
      <c r="E147" s="244"/>
      <c r="F147" s="662"/>
      <c r="G147" s="662"/>
      <c r="H147" s="662"/>
      <c r="I147" s="662"/>
      <c r="J147" s="662"/>
      <c r="K147" s="662"/>
      <c r="L147" s="662"/>
      <c r="M147" s="662"/>
      <c r="N147" s="662"/>
      <c r="O147" s="662"/>
      <c r="P147" s="662"/>
      <c r="T147" s="162"/>
      <c r="U147" s="162"/>
      <c r="V147" s="162"/>
      <c r="W147" s="162"/>
      <c r="X147" s="162"/>
      <c r="Y147" s="162"/>
      <c r="Z147" s="162"/>
      <c r="AA147" s="162"/>
      <c r="AB147" s="162"/>
      <c r="AC147" s="162"/>
      <c r="AD147" s="162"/>
      <c r="AE147" s="162"/>
      <c r="AG147" s="136"/>
      <c r="AH147" s="136"/>
      <c r="AI147" s="136"/>
      <c r="AJ147" s="136"/>
      <c r="AK147" s="136"/>
      <c r="AL147" s="136"/>
      <c r="AM147" s="136"/>
      <c r="AN147" s="136"/>
      <c r="AO147" s="136"/>
      <c r="AP147" s="136"/>
      <c r="AQ147" s="136"/>
      <c r="AR147" s="136"/>
      <c r="AS147" s="136"/>
      <c r="AT147" s="136"/>
      <c r="AU147" s="136"/>
      <c r="AV147" s="136"/>
    </row>
    <row r="148" spans="1:48">
      <c r="A148" s="239"/>
      <c r="B148" s="582"/>
      <c r="C148" s="582" t="s">
        <v>132</v>
      </c>
      <c r="D148" s="243"/>
      <c r="E148" s="244"/>
      <c r="F148" s="662"/>
      <c r="G148" s="662"/>
      <c r="H148" s="662"/>
      <c r="I148" s="662"/>
      <c r="J148" s="662"/>
      <c r="K148" s="662"/>
      <c r="L148" s="662"/>
      <c r="M148" s="662"/>
      <c r="N148" s="662"/>
      <c r="O148" s="662"/>
      <c r="P148" s="662"/>
      <c r="T148" s="162"/>
      <c r="U148" s="162"/>
      <c r="V148" s="162"/>
      <c r="W148" s="162"/>
      <c r="X148" s="162"/>
      <c r="Y148" s="162"/>
      <c r="Z148" s="162"/>
      <c r="AA148" s="162"/>
      <c r="AB148" s="162"/>
      <c r="AC148" s="162"/>
      <c r="AD148" s="162"/>
      <c r="AE148" s="162"/>
      <c r="AG148" s="136"/>
      <c r="AH148" s="136"/>
      <c r="AI148" s="136"/>
      <c r="AJ148" s="136"/>
      <c r="AK148" s="136"/>
      <c r="AL148" s="136"/>
      <c r="AM148" s="136"/>
      <c r="AN148" s="136"/>
      <c r="AO148" s="136"/>
      <c r="AP148" s="136"/>
      <c r="AQ148" s="136"/>
      <c r="AR148" s="136"/>
      <c r="AS148" s="136"/>
      <c r="AT148" s="136"/>
      <c r="AU148" s="136"/>
      <c r="AV148" s="136"/>
    </row>
    <row r="149" spans="1:48">
      <c r="A149" s="239"/>
      <c r="B149" s="240"/>
      <c r="C149" s="583" t="s">
        <v>134</v>
      </c>
      <c r="D149" s="245"/>
      <c r="E149" s="246">
        <f>E72+E123</f>
        <v>105</v>
      </c>
      <c r="F149" s="663"/>
      <c r="G149" s="663"/>
      <c r="H149" s="663"/>
      <c r="I149" s="663"/>
      <c r="J149" s="663"/>
      <c r="K149" s="663"/>
      <c r="L149" s="663"/>
      <c r="M149" s="663"/>
      <c r="N149" s="663"/>
      <c r="O149" s="663"/>
      <c r="P149" s="663"/>
      <c r="R149" s="177"/>
      <c r="T149" s="79"/>
      <c r="U149" s="79"/>
      <c r="V149" s="79"/>
      <c r="W149" s="79"/>
      <c r="X149" s="79"/>
      <c r="Y149" s="79"/>
      <c r="Z149" s="79"/>
      <c r="AA149" s="79"/>
      <c r="AB149" s="79"/>
      <c r="AC149" s="79"/>
      <c r="AD149" s="79"/>
      <c r="AE149" s="79"/>
      <c r="AG149" s="136"/>
      <c r="AH149" s="136"/>
      <c r="AI149" s="136"/>
      <c r="AJ149" s="136"/>
      <c r="AK149" s="136"/>
      <c r="AL149" s="136"/>
      <c r="AM149" s="136"/>
      <c r="AN149" s="136"/>
      <c r="AO149" s="136"/>
      <c r="AP149" s="136"/>
      <c r="AQ149" s="136"/>
      <c r="AR149" s="136"/>
      <c r="AS149" s="136"/>
      <c r="AT149" s="136"/>
      <c r="AU149" s="136"/>
      <c r="AV149" s="136"/>
    </row>
    <row r="150" spans="1:48">
      <c r="A150" s="239"/>
      <c r="B150" s="240"/>
      <c r="C150" s="583" t="s">
        <v>135</v>
      </c>
      <c r="D150" s="245"/>
      <c r="E150" s="246">
        <f>E73+E124</f>
        <v>39</v>
      </c>
      <c r="F150" s="663"/>
      <c r="G150" s="663"/>
      <c r="H150" s="663"/>
      <c r="I150" s="663"/>
      <c r="J150" s="663"/>
      <c r="K150" s="663"/>
      <c r="L150" s="663"/>
      <c r="M150" s="663"/>
      <c r="N150" s="663"/>
      <c r="O150" s="663"/>
      <c r="P150" s="663"/>
      <c r="R150" s="177"/>
      <c r="T150" s="79"/>
      <c r="U150" s="79"/>
      <c r="V150" s="79"/>
      <c r="W150" s="79"/>
      <c r="X150" s="79"/>
      <c r="Y150" s="79"/>
      <c r="Z150" s="79"/>
      <c r="AA150" s="79"/>
      <c r="AB150" s="79"/>
      <c r="AC150" s="79"/>
      <c r="AD150" s="79"/>
      <c r="AE150" s="79"/>
      <c r="AG150" s="136"/>
      <c r="AH150" s="136"/>
      <c r="AI150" s="136"/>
      <c r="AJ150" s="136"/>
      <c r="AK150" s="136"/>
      <c r="AL150" s="136"/>
      <c r="AM150" s="136"/>
      <c r="AN150" s="136"/>
      <c r="AO150" s="136"/>
      <c r="AP150" s="136"/>
      <c r="AQ150" s="136"/>
      <c r="AR150" s="136"/>
      <c r="AS150" s="136"/>
      <c r="AT150" s="136"/>
      <c r="AU150" s="136"/>
      <c r="AV150" s="136"/>
    </row>
    <row r="151" spans="1:48">
      <c r="A151" s="239"/>
      <c r="B151" s="240"/>
      <c r="C151" s="582" t="s">
        <v>133</v>
      </c>
      <c r="D151" s="245"/>
      <c r="E151" s="246"/>
      <c r="F151" s="663"/>
      <c r="G151" s="663"/>
      <c r="H151" s="663"/>
      <c r="I151" s="663"/>
      <c r="J151" s="663"/>
      <c r="K151" s="663"/>
      <c r="L151" s="663"/>
      <c r="M151" s="663"/>
      <c r="N151" s="663"/>
      <c r="O151" s="663"/>
      <c r="P151" s="663"/>
      <c r="R151" s="177"/>
      <c r="T151" s="79"/>
      <c r="U151" s="79"/>
      <c r="V151" s="79"/>
      <c r="W151" s="79"/>
      <c r="X151" s="79"/>
      <c r="Y151" s="79"/>
      <c r="Z151" s="79"/>
      <c r="AA151" s="79"/>
      <c r="AB151" s="79"/>
      <c r="AC151" s="79"/>
      <c r="AD151" s="79"/>
      <c r="AE151" s="79"/>
      <c r="AG151" s="136"/>
      <c r="AH151" s="136"/>
      <c r="AI151" s="136"/>
      <c r="AJ151" s="136"/>
      <c r="AK151" s="136"/>
      <c r="AL151" s="136"/>
      <c r="AM151" s="136"/>
      <c r="AN151" s="136"/>
      <c r="AO151" s="136"/>
      <c r="AP151" s="136"/>
      <c r="AQ151" s="136"/>
      <c r="AR151" s="136"/>
      <c r="AS151" s="136"/>
      <c r="AT151" s="136"/>
      <c r="AU151" s="136"/>
      <c r="AV151" s="136"/>
    </row>
    <row r="152" spans="1:48">
      <c r="A152" s="239"/>
      <c r="B152" s="240"/>
      <c r="C152" s="583" t="s">
        <v>136</v>
      </c>
      <c r="D152" s="245"/>
      <c r="E152" s="246">
        <f>E75+E126</f>
        <v>248</v>
      </c>
      <c r="F152" s="663"/>
      <c r="G152" s="663"/>
      <c r="H152" s="663"/>
      <c r="I152" s="663"/>
      <c r="J152" s="663"/>
      <c r="K152" s="663"/>
      <c r="L152" s="663"/>
      <c r="M152" s="663"/>
      <c r="N152" s="663"/>
      <c r="O152" s="663"/>
      <c r="P152" s="663"/>
      <c r="R152" s="177"/>
      <c r="T152" s="79"/>
      <c r="U152" s="79"/>
      <c r="V152" s="79"/>
      <c r="W152" s="79"/>
      <c r="X152" s="79"/>
      <c r="Y152" s="79"/>
      <c r="Z152" s="79"/>
      <c r="AA152" s="79"/>
      <c r="AB152" s="79"/>
      <c r="AC152" s="79"/>
      <c r="AD152" s="79"/>
      <c r="AE152" s="79"/>
      <c r="AG152" s="136"/>
      <c r="AH152" s="136"/>
      <c r="AI152" s="136"/>
      <c r="AJ152" s="136"/>
      <c r="AK152" s="136"/>
      <c r="AL152" s="136"/>
      <c r="AM152" s="136"/>
      <c r="AN152" s="136"/>
      <c r="AO152" s="136"/>
      <c r="AP152" s="136"/>
      <c r="AQ152" s="136"/>
      <c r="AR152" s="136"/>
      <c r="AS152" s="136"/>
      <c r="AT152" s="136"/>
      <c r="AU152" s="136"/>
      <c r="AV152" s="136"/>
    </row>
    <row r="153" spans="1:48">
      <c r="A153" s="239"/>
      <c r="B153" s="240"/>
      <c r="C153" s="583" t="s">
        <v>135</v>
      </c>
      <c r="D153" s="245"/>
      <c r="E153" s="246">
        <f>E76+E127</f>
        <v>7</v>
      </c>
      <c r="F153" s="663"/>
      <c r="G153" s="663"/>
      <c r="H153" s="663"/>
      <c r="I153" s="663"/>
      <c r="J153" s="663"/>
      <c r="K153" s="663"/>
      <c r="L153" s="663"/>
      <c r="M153" s="663"/>
      <c r="N153" s="663"/>
      <c r="O153" s="663"/>
      <c r="P153" s="663"/>
      <c r="R153" s="177"/>
      <c r="T153" s="79"/>
      <c r="U153" s="79"/>
      <c r="V153" s="79"/>
      <c r="W153" s="79"/>
      <c r="X153" s="79"/>
      <c r="Y153" s="79"/>
      <c r="Z153" s="79"/>
      <c r="AA153" s="79"/>
      <c r="AB153" s="79"/>
      <c r="AC153" s="79"/>
      <c r="AD153" s="79"/>
      <c r="AE153" s="79"/>
      <c r="AG153" s="136"/>
      <c r="AH153" s="136"/>
      <c r="AI153" s="136"/>
      <c r="AJ153" s="136"/>
      <c r="AK153" s="136"/>
      <c r="AL153" s="136"/>
      <c r="AM153" s="136"/>
      <c r="AN153" s="136"/>
      <c r="AO153" s="136"/>
      <c r="AP153" s="136"/>
      <c r="AQ153" s="136"/>
      <c r="AR153" s="136"/>
      <c r="AS153" s="136"/>
      <c r="AT153" s="136"/>
      <c r="AU153" s="136"/>
      <c r="AV153" s="136"/>
    </row>
    <row r="154" spans="1:48">
      <c r="A154" s="239"/>
      <c r="B154" s="245"/>
      <c r="C154" s="239" t="s">
        <v>33</v>
      </c>
      <c r="D154" s="245"/>
      <c r="E154" s="246">
        <f>E77+E128</f>
        <v>236</v>
      </c>
      <c r="F154" s="663"/>
      <c r="G154" s="663"/>
      <c r="H154" s="663"/>
      <c r="I154" s="663"/>
      <c r="J154" s="663"/>
      <c r="K154" s="663"/>
      <c r="L154" s="663"/>
      <c r="M154" s="663"/>
      <c r="N154" s="663"/>
      <c r="O154" s="663"/>
      <c r="P154" s="663"/>
      <c r="T154" s="80"/>
      <c r="U154" s="80"/>
      <c r="V154" s="80"/>
      <c r="W154" s="80"/>
      <c r="X154" s="80"/>
      <c r="Y154" s="80"/>
      <c r="Z154" s="80"/>
      <c r="AA154" s="80"/>
      <c r="AB154" s="80"/>
      <c r="AC154" s="80"/>
      <c r="AD154" s="80"/>
      <c r="AE154" s="80"/>
      <c r="AG154" s="136"/>
      <c r="AH154" s="136"/>
      <c r="AI154" s="136"/>
      <c r="AJ154" s="136"/>
      <c r="AK154" s="136"/>
      <c r="AL154" s="136"/>
      <c r="AM154" s="136"/>
      <c r="AN154" s="136"/>
      <c r="AO154" s="136"/>
      <c r="AP154" s="136"/>
      <c r="AQ154" s="136"/>
      <c r="AR154" s="136"/>
      <c r="AS154" s="136"/>
      <c r="AT154" s="136"/>
      <c r="AU154" s="136"/>
      <c r="AV154" s="136"/>
    </row>
    <row r="155" spans="1:48">
      <c r="A155" s="239"/>
      <c r="B155" s="245"/>
      <c r="C155" s="239" t="s">
        <v>34</v>
      </c>
      <c r="D155" s="245"/>
      <c r="E155" s="246">
        <f>E78+E129</f>
        <v>240</v>
      </c>
      <c r="F155" s="663"/>
      <c r="G155" s="663"/>
      <c r="H155" s="663"/>
      <c r="I155" s="663"/>
      <c r="J155" s="663"/>
      <c r="K155" s="663"/>
      <c r="L155" s="663"/>
      <c r="M155" s="663"/>
      <c r="N155" s="663"/>
      <c r="O155" s="663"/>
      <c r="P155" s="663"/>
      <c r="T155" s="80"/>
      <c r="U155" s="80"/>
      <c r="V155" s="80"/>
      <c r="W155" s="80"/>
      <c r="X155" s="80"/>
      <c r="Y155" s="80"/>
      <c r="Z155" s="80"/>
      <c r="AA155" s="80"/>
      <c r="AB155" s="80"/>
      <c r="AC155" s="80"/>
      <c r="AD155" s="80"/>
      <c r="AE155" s="80"/>
      <c r="AG155" s="136"/>
      <c r="AH155" s="136"/>
      <c r="AI155" s="136"/>
      <c r="AJ155" s="136"/>
      <c r="AK155" s="136"/>
      <c r="AL155" s="136"/>
      <c r="AM155" s="136"/>
      <c r="AN155" s="136"/>
      <c r="AO155" s="136"/>
      <c r="AP155" s="136"/>
      <c r="AQ155" s="136"/>
      <c r="AR155" s="136"/>
      <c r="AS155" s="136"/>
      <c r="AT155" s="136"/>
      <c r="AU155" s="136"/>
      <c r="AV155" s="136"/>
    </row>
    <row r="156" spans="1:48" ht="15">
      <c r="A156" s="239"/>
      <c r="B156" s="245"/>
      <c r="C156" s="239" t="s">
        <v>35</v>
      </c>
      <c r="D156" s="245"/>
      <c r="E156" s="247">
        <f>E79+E130</f>
        <v>146</v>
      </c>
      <c r="F156" s="665"/>
      <c r="G156" s="665"/>
      <c r="H156" s="665"/>
      <c r="I156" s="665"/>
      <c r="J156" s="665"/>
      <c r="K156" s="665"/>
      <c r="L156" s="665"/>
      <c r="M156" s="665"/>
      <c r="N156" s="665"/>
      <c r="O156" s="665"/>
      <c r="P156" s="665"/>
      <c r="T156" s="81"/>
      <c r="U156" s="81"/>
      <c r="V156" s="81"/>
      <c r="W156" s="81"/>
      <c r="X156" s="81"/>
      <c r="Y156" s="81"/>
      <c r="Z156" s="81"/>
      <c r="AA156" s="81"/>
      <c r="AB156" s="81"/>
      <c r="AC156" s="81"/>
      <c r="AD156" s="81"/>
      <c r="AE156" s="81"/>
      <c r="AG156" s="136"/>
      <c r="AH156" s="136"/>
      <c r="AI156" s="136"/>
      <c r="AJ156" s="136"/>
      <c r="AK156" s="136"/>
      <c r="AL156" s="136"/>
      <c r="AM156" s="136"/>
      <c r="AN156" s="136"/>
      <c r="AO156" s="136"/>
      <c r="AP156" s="136"/>
      <c r="AQ156" s="136"/>
      <c r="AR156" s="136"/>
      <c r="AS156" s="136"/>
      <c r="AT156" s="136"/>
      <c r="AU156" s="136"/>
      <c r="AV156" s="136"/>
    </row>
    <row r="157" spans="1:48" ht="15">
      <c r="A157" s="239"/>
      <c r="B157" s="245"/>
      <c r="C157" s="245"/>
      <c r="D157" s="245" t="s">
        <v>79</v>
      </c>
      <c r="E157" s="247">
        <f>SUM(E149:E156)</f>
        <v>1021</v>
      </c>
      <c r="F157" s="665"/>
      <c r="G157" s="665"/>
      <c r="H157" s="665"/>
      <c r="I157" s="665"/>
      <c r="J157" s="665"/>
      <c r="K157" s="665"/>
      <c r="L157" s="665"/>
      <c r="M157" s="665"/>
      <c r="N157" s="665"/>
      <c r="O157" s="665"/>
      <c r="P157" s="665"/>
      <c r="T157" s="81"/>
      <c r="U157" s="81"/>
      <c r="V157" s="81"/>
      <c r="W157" s="81"/>
      <c r="X157" s="81"/>
      <c r="Y157" s="81"/>
      <c r="Z157" s="81"/>
      <c r="AA157" s="81"/>
      <c r="AB157" s="81"/>
      <c r="AC157" s="81"/>
      <c r="AD157" s="81"/>
      <c r="AE157" s="81"/>
      <c r="AG157" s="136"/>
      <c r="AH157" s="136"/>
      <c r="AI157" s="136"/>
      <c r="AJ157" s="136"/>
      <c r="AK157" s="136"/>
      <c r="AL157" s="136"/>
      <c r="AM157" s="136"/>
      <c r="AN157" s="136"/>
      <c r="AO157" s="136"/>
      <c r="AP157" s="136"/>
      <c r="AQ157" s="136"/>
      <c r="AR157" s="136"/>
      <c r="AS157" s="136"/>
      <c r="AT157" s="136"/>
      <c r="AU157" s="136"/>
      <c r="AV157" s="136"/>
    </row>
    <row r="158" spans="1:48">
      <c r="A158" s="239"/>
      <c r="B158" s="584" t="s">
        <v>1</v>
      </c>
      <c r="C158" s="585"/>
      <c r="D158" s="248"/>
      <c r="E158" s="249">
        <f>+E146-E157</f>
        <v>588</v>
      </c>
      <c r="F158" s="666"/>
      <c r="G158" s="666"/>
      <c r="H158" s="666"/>
      <c r="I158" s="666"/>
      <c r="J158" s="666"/>
      <c r="K158" s="666"/>
      <c r="L158" s="666"/>
      <c r="M158" s="666"/>
      <c r="N158" s="666"/>
      <c r="O158" s="666"/>
      <c r="P158" s="666"/>
      <c r="T158" s="82"/>
      <c r="U158" s="82"/>
      <c r="V158" s="82"/>
      <c r="W158" s="82"/>
      <c r="X158" s="82"/>
      <c r="Y158" s="82"/>
      <c r="Z158" s="82"/>
      <c r="AA158" s="82"/>
      <c r="AB158" s="82"/>
      <c r="AC158" s="82"/>
      <c r="AD158" s="82"/>
      <c r="AE158" s="82"/>
      <c r="AG158" s="136"/>
      <c r="AH158" s="136"/>
      <c r="AI158" s="136"/>
      <c r="AJ158" s="136"/>
      <c r="AK158" s="136"/>
      <c r="AL158" s="136"/>
      <c r="AM158" s="136"/>
      <c r="AN158" s="136"/>
      <c r="AO158" s="136"/>
      <c r="AP158" s="136"/>
      <c r="AQ158" s="136"/>
      <c r="AR158" s="136"/>
      <c r="AS158" s="136"/>
      <c r="AT158" s="136"/>
      <c r="AU158" s="136"/>
      <c r="AV158" s="136"/>
    </row>
    <row r="159" spans="1:48" ht="15">
      <c r="A159" s="239"/>
      <c r="B159" s="586" t="s">
        <v>118</v>
      </c>
      <c r="C159" s="245"/>
      <c r="D159" s="245"/>
      <c r="E159" s="250">
        <f>E82+E133</f>
        <v>64</v>
      </c>
      <c r="F159" s="664"/>
      <c r="G159" s="664"/>
      <c r="H159" s="664"/>
      <c r="I159" s="664"/>
      <c r="J159" s="664"/>
      <c r="K159" s="664"/>
      <c r="L159" s="664"/>
      <c r="M159" s="664"/>
      <c r="N159" s="664"/>
      <c r="O159" s="664"/>
      <c r="P159" s="664"/>
      <c r="T159" s="81"/>
      <c r="U159" s="81"/>
      <c r="V159" s="81"/>
      <c r="W159" s="81"/>
      <c r="X159" s="81"/>
      <c r="Y159" s="81"/>
      <c r="Z159" s="81"/>
      <c r="AA159" s="81"/>
      <c r="AB159" s="81"/>
      <c r="AC159" s="81"/>
      <c r="AD159" s="81"/>
      <c r="AE159" s="81"/>
      <c r="AG159" s="136"/>
      <c r="AH159" s="136"/>
      <c r="AI159" s="136"/>
      <c r="AJ159" s="136"/>
      <c r="AK159" s="136"/>
      <c r="AL159" s="136"/>
      <c r="AM159" s="136"/>
      <c r="AN159" s="136"/>
      <c r="AO159" s="136"/>
      <c r="AP159" s="136"/>
      <c r="AQ159" s="136"/>
      <c r="AR159" s="136"/>
      <c r="AS159" s="136"/>
      <c r="AT159" s="136"/>
      <c r="AU159" s="136"/>
      <c r="AV159" s="136"/>
    </row>
    <row r="160" spans="1:48" ht="15">
      <c r="A160" s="239"/>
      <c r="B160" s="586" t="s">
        <v>190</v>
      </c>
      <c r="C160" s="245"/>
      <c r="D160" s="245"/>
      <c r="E160" s="247">
        <f>E83+E134</f>
        <v>0</v>
      </c>
      <c r="F160" s="665"/>
      <c r="G160" s="665"/>
      <c r="H160" s="665"/>
      <c r="I160" s="665"/>
      <c r="J160" s="665"/>
      <c r="K160" s="665"/>
      <c r="L160" s="665"/>
      <c r="M160" s="665"/>
      <c r="N160" s="665"/>
      <c r="O160" s="665"/>
      <c r="P160" s="665"/>
      <c r="T160" s="81"/>
      <c r="U160" s="81"/>
      <c r="V160" s="81"/>
      <c r="W160" s="81"/>
      <c r="X160" s="81"/>
      <c r="Y160" s="81"/>
      <c r="Z160" s="81"/>
      <c r="AA160" s="81"/>
      <c r="AB160" s="81"/>
      <c r="AC160" s="81"/>
      <c r="AD160" s="81"/>
      <c r="AE160" s="81"/>
      <c r="AG160" s="136"/>
      <c r="AH160" s="136"/>
      <c r="AI160" s="136"/>
      <c r="AJ160" s="136"/>
      <c r="AK160" s="136"/>
      <c r="AL160" s="136"/>
      <c r="AM160" s="136"/>
      <c r="AN160" s="136"/>
      <c r="AO160" s="136"/>
      <c r="AP160" s="136"/>
      <c r="AQ160" s="136"/>
      <c r="AR160" s="136"/>
      <c r="AS160" s="136"/>
      <c r="AT160" s="136"/>
      <c r="AU160" s="136"/>
      <c r="AV160" s="136"/>
    </row>
    <row r="161" spans="1:48">
      <c r="A161" s="239"/>
      <c r="B161" s="587" t="s">
        <v>112</v>
      </c>
      <c r="C161" s="588"/>
      <c r="D161" s="245"/>
      <c r="E161" s="250">
        <f t="shared" ref="E161" si="269">E158-E159-E160</f>
        <v>524</v>
      </c>
      <c r="F161" s="664"/>
      <c r="G161" s="664"/>
      <c r="H161" s="664"/>
      <c r="I161" s="664"/>
      <c r="J161" s="664"/>
      <c r="K161" s="664"/>
      <c r="L161" s="664"/>
      <c r="M161" s="664"/>
      <c r="N161" s="664"/>
      <c r="O161" s="664"/>
      <c r="P161" s="664"/>
      <c r="T161" s="80"/>
      <c r="U161" s="80"/>
      <c r="V161" s="80"/>
      <c r="W161" s="80"/>
      <c r="X161" s="80"/>
      <c r="Y161" s="80"/>
      <c r="Z161" s="80"/>
      <c r="AA161" s="80"/>
      <c r="AB161" s="80"/>
      <c r="AC161" s="80"/>
      <c r="AD161" s="80"/>
      <c r="AE161" s="80"/>
      <c r="AG161" s="136"/>
      <c r="AH161" s="136"/>
      <c r="AI161" s="136"/>
      <c r="AJ161" s="136"/>
      <c r="AK161" s="136"/>
      <c r="AL161" s="136"/>
      <c r="AM161" s="136"/>
      <c r="AN161" s="136"/>
      <c r="AO161" s="136"/>
      <c r="AP161" s="136"/>
      <c r="AQ161" s="136"/>
      <c r="AR161" s="136"/>
      <c r="AS161" s="136"/>
      <c r="AT161" s="136"/>
      <c r="AU161" s="136"/>
      <c r="AV161" s="136"/>
    </row>
    <row r="162" spans="1:48" ht="15">
      <c r="A162" s="239"/>
      <c r="B162" s="586" t="s">
        <v>113</v>
      </c>
      <c r="C162" s="588"/>
      <c r="D162" s="245"/>
      <c r="E162" s="247">
        <f>E85+E136</f>
        <v>120</v>
      </c>
      <c r="F162" s="665"/>
      <c r="G162" s="665"/>
      <c r="H162" s="665"/>
      <c r="I162" s="665"/>
      <c r="J162" s="665"/>
      <c r="K162" s="665"/>
      <c r="L162" s="665"/>
      <c r="M162" s="665"/>
      <c r="N162" s="665"/>
      <c r="O162" s="665"/>
      <c r="P162" s="665"/>
      <c r="T162" s="81"/>
      <c r="U162" s="81"/>
      <c r="V162" s="81"/>
      <c r="W162" s="81"/>
      <c r="X162" s="81"/>
      <c r="Y162" s="81"/>
      <c r="Z162" s="81"/>
      <c r="AA162" s="81"/>
      <c r="AB162" s="81"/>
      <c r="AC162" s="81"/>
      <c r="AD162" s="81"/>
      <c r="AE162" s="81"/>
      <c r="AG162" s="136"/>
      <c r="AH162" s="136"/>
      <c r="AI162" s="136"/>
      <c r="AJ162" s="136"/>
      <c r="AK162" s="136"/>
      <c r="AL162" s="136"/>
      <c r="AM162" s="136"/>
      <c r="AN162" s="136"/>
      <c r="AO162" s="136"/>
      <c r="AP162" s="136"/>
      <c r="AQ162" s="136"/>
      <c r="AR162" s="136"/>
      <c r="AS162" s="136"/>
      <c r="AT162" s="136"/>
      <c r="AU162" s="136"/>
      <c r="AV162" s="136"/>
    </row>
    <row r="163" spans="1:48" ht="15">
      <c r="A163" s="239"/>
      <c r="B163" s="584" t="s">
        <v>2</v>
      </c>
      <c r="C163" s="243"/>
      <c r="D163" s="243"/>
      <c r="E163" s="251">
        <f>E161-E162</f>
        <v>404</v>
      </c>
      <c r="F163" s="667"/>
      <c r="G163" s="667"/>
      <c r="H163" s="667"/>
      <c r="I163" s="667"/>
      <c r="J163" s="667"/>
      <c r="K163" s="667"/>
      <c r="L163" s="667"/>
      <c r="M163" s="667"/>
      <c r="N163" s="667"/>
      <c r="O163" s="667"/>
      <c r="P163" s="667"/>
      <c r="T163" s="83"/>
      <c r="U163" s="83"/>
      <c r="V163" s="83"/>
      <c r="W163" s="83"/>
      <c r="X163" s="83"/>
      <c r="Y163" s="83"/>
      <c r="Z163" s="83"/>
      <c r="AA163" s="83"/>
      <c r="AB163" s="83"/>
      <c r="AC163" s="83"/>
      <c r="AD163" s="83"/>
      <c r="AE163" s="83"/>
      <c r="AG163" s="136"/>
      <c r="AH163" s="136"/>
      <c r="AI163" s="136"/>
      <c r="AJ163" s="136"/>
      <c r="AK163" s="136"/>
      <c r="AL163" s="136"/>
      <c r="AM163" s="136"/>
      <c r="AN163" s="136"/>
      <c r="AO163" s="136"/>
      <c r="AP163" s="136"/>
      <c r="AQ163" s="136"/>
      <c r="AR163" s="136"/>
      <c r="AS163" s="136"/>
      <c r="AT163" s="136"/>
      <c r="AU163" s="136"/>
      <c r="AV163" s="136"/>
    </row>
    <row r="164" spans="1:48" ht="37.9" customHeight="1">
      <c r="A164" s="239"/>
      <c r="B164" s="709" t="s">
        <v>101</v>
      </c>
      <c r="C164" s="709"/>
      <c r="D164" s="709"/>
      <c r="E164" s="252">
        <v>402</v>
      </c>
      <c r="F164" s="686"/>
      <c r="G164" s="686"/>
      <c r="H164" s="686"/>
      <c r="I164" s="686"/>
      <c r="J164" s="686"/>
      <c r="K164" s="686"/>
      <c r="L164" s="686"/>
      <c r="M164" s="686"/>
      <c r="N164" s="686"/>
      <c r="O164" s="686"/>
      <c r="P164" s="686"/>
      <c r="T164" s="83"/>
      <c r="U164" s="83"/>
      <c r="V164" s="83"/>
      <c r="W164" s="83"/>
      <c r="X164" s="83"/>
      <c r="Y164" s="83"/>
      <c r="Z164" s="83"/>
      <c r="AA164" s="83"/>
      <c r="AB164" s="83"/>
      <c r="AC164" s="83"/>
      <c r="AD164" s="83"/>
      <c r="AE164" s="83"/>
      <c r="AG164" s="136"/>
      <c r="AH164" s="136"/>
      <c r="AI164" s="136"/>
      <c r="AJ164" s="136"/>
      <c r="AK164" s="136"/>
      <c r="AL164" s="136"/>
      <c r="AM164" s="136"/>
      <c r="AN164" s="136"/>
      <c r="AO164" s="136"/>
      <c r="AP164" s="136"/>
      <c r="AQ164" s="136"/>
      <c r="AR164" s="136"/>
      <c r="AS164" s="136"/>
      <c r="AT164" s="136"/>
      <c r="AU164" s="136"/>
      <c r="AV164" s="136"/>
    </row>
    <row r="165" spans="1:48">
      <c r="A165" s="239"/>
      <c r="B165" s="239"/>
      <c r="C165" s="239"/>
      <c r="D165" s="239"/>
      <c r="E165" s="240"/>
      <c r="F165" s="687"/>
      <c r="G165" s="687"/>
      <c r="H165" s="687"/>
      <c r="I165" s="687"/>
      <c r="J165" s="687"/>
      <c r="K165" s="687"/>
      <c r="L165" s="687"/>
      <c r="M165" s="687"/>
      <c r="N165" s="687"/>
      <c r="O165" s="687"/>
      <c r="P165" s="687"/>
      <c r="AG165" s="136"/>
      <c r="AH165" s="136"/>
      <c r="AI165" s="136"/>
      <c r="AJ165" s="136"/>
      <c r="AK165" s="136"/>
      <c r="AL165" s="136"/>
      <c r="AM165" s="136"/>
      <c r="AN165" s="136"/>
      <c r="AO165" s="136"/>
      <c r="AP165" s="136"/>
      <c r="AQ165" s="136"/>
      <c r="AR165" s="136"/>
      <c r="AS165" s="136"/>
      <c r="AT165" s="136"/>
      <c r="AU165" s="136"/>
      <c r="AV165" s="136"/>
    </row>
    <row r="166" spans="1:48">
      <c r="A166" s="239"/>
      <c r="B166" s="589" t="s">
        <v>140</v>
      </c>
      <c r="C166" s="589"/>
      <c r="D166" s="589"/>
      <c r="E166" s="253"/>
      <c r="F166" s="670"/>
      <c r="G166" s="670"/>
      <c r="H166" s="670"/>
      <c r="I166" s="670"/>
      <c r="J166" s="670"/>
      <c r="K166" s="670"/>
      <c r="L166" s="670"/>
      <c r="M166" s="670"/>
      <c r="N166" s="670"/>
      <c r="O166" s="670"/>
      <c r="P166" s="670"/>
      <c r="AG166" s="136"/>
      <c r="AH166" s="136"/>
      <c r="AI166" s="136"/>
      <c r="AJ166" s="136"/>
      <c r="AK166" s="136"/>
      <c r="AL166" s="136"/>
      <c r="AM166" s="136"/>
      <c r="AN166" s="136"/>
      <c r="AO166" s="136"/>
      <c r="AP166" s="136"/>
      <c r="AQ166" s="136"/>
      <c r="AR166" s="136"/>
      <c r="AS166" s="136"/>
      <c r="AT166" s="136"/>
      <c r="AU166" s="136"/>
      <c r="AV166" s="136"/>
    </row>
    <row r="167" spans="1:48">
      <c r="A167" s="239"/>
      <c r="B167" s="589"/>
      <c r="C167" s="589" t="s">
        <v>28</v>
      </c>
      <c r="D167" s="589"/>
      <c r="E167" s="254">
        <f>E90+E139</f>
        <v>0.54</v>
      </c>
      <c r="F167" s="671"/>
      <c r="G167" s="671"/>
      <c r="H167" s="671"/>
      <c r="I167" s="671"/>
      <c r="J167" s="671"/>
      <c r="K167" s="671"/>
      <c r="L167" s="671"/>
      <c r="M167" s="671"/>
      <c r="N167" s="671"/>
      <c r="O167" s="671"/>
      <c r="P167" s="671"/>
      <c r="Q167" s="254">
        <f t="shared" ref="Q167" si="270">Q90+Q139</f>
        <v>0</v>
      </c>
      <c r="T167" s="84"/>
      <c r="U167" s="84"/>
      <c r="V167" s="84"/>
      <c r="W167" s="84"/>
      <c r="X167" s="84"/>
      <c r="Y167" s="84"/>
      <c r="Z167" s="84"/>
      <c r="AA167" s="84"/>
      <c r="AB167" s="84"/>
      <c r="AC167" s="84"/>
      <c r="AD167" s="84"/>
      <c r="AE167" s="84"/>
      <c r="AG167" s="136"/>
      <c r="AH167" s="136"/>
      <c r="AI167" s="136"/>
      <c r="AJ167" s="136"/>
      <c r="AK167" s="136"/>
      <c r="AL167" s="136"/>
      <c r="AM167" s="136"/>
      <c r="AN167" s="136"/>
      <c r="AO167" s="136"/>
      <c r="AP167" s="136"/>
      <c r="AQ167" s="136"/>
      <c r="AR167" s="136"/>
      <c r="AS167" s="136"/>
      <c r="AT167" s="136"/>
      <c r="AU167" s="136"/>
      <c r="AV167" s="136"/>
    </row>
    <row r="168" spans="1:48">
      <c r="A168" s="239"/>
      <c r="B168" s="589"/>
      <c r="C168" s="589" t="s">
        <v>29</v>
      </c>
      <c r="D168" s="589"/>
      <c r="E168" s="254">
        <f>E91+E140</f>
        <v>0.53</v>
      </c>
      <c r="F168" s="671"/>
      <c r="G168" s="671"/>
      <c r="H168" s="671"/>
      <c r="I168" s="671"/>
      <c r="J168" s="671"/>
      <c r="K168" s="671"/>
      <c r="L168" s="671"/>
      <c r="M168" s="671"/>
      <c r="N168" s="671"/>
      <c r="O168" s="671"/>
      <c r="P168" s="671"/>
      <c r="Q168" s="254">
        <f t="shared" ref="Q168" si="271">Q91+Q140</f>
        <v>0</v>
      </c>
      <c r="T168" s="84"/>
      <c r="U168" s="84"/>
      <c r="V168" s="84"/>
      <c r="W168" s="84"/>
      <c r="X168" s="84"/>
      <c r="Y168" s="84"/>
      <c r="Z168" s="84"/>
      <c r="AA168" s="84"/>
      <c r="AB168" s="84"/>
      <c r="AC168" s="84"/>
      <c r="AD168" s="84"/>
      <c r="AE168" s="84"/>
      <c r="AG168" s="136"/>
      <c r="AH168" s="136"/>
      <c r="AI168" s="136"/>
      <c r="AJ168" s="136"/>
      <c r="AK168" s="136"/>
      <c r="AL168" s="136"/>
      <c r="AM168" s="136"/>
      <c r="AN168" s="136"/>
      <c r="AO168" s="136"/>
      <c r="AP168" s="136"/>
      <c r="AQ168" s="136"/>
      <c r="AR168" s="136"/>
      <c r="AS168" s="136"/>
      <c r="AT168" s="136"/>
      <c r="AU168" s="136"/>
      <c r="AV168" s="136"/>
    </row>
    <row r="169" spans="1:48">
      <c r="A169" s="239"/>
      <c r="B169" s="589"/>
      <c r="C169" s="589"/>
      <c r="D169" s="589"/>
      <c r="E169" s="254"/>
      <c r="F169" s="671"/>
      <c r="G169" s="671"/>
      <c r="H169" s="671"/>
      <c r="I169" s="671"/>
      <c r="J169" s="671"/>
      <c r="K169" s="671"/>
      <c r="L169" s="671"/>
      <c r="M169" s="671"/>
      <c r="N169" s="671"/>
      <c r="O169" s="671"/>
      <c r="P169" s="671"/>
      <c r="T169" s="84"/>
      <c r="U169" s="84"/>
      <c r="V169" s="84"/>
      <c r="W169" s="84"/>
      <c r="X169" s="84"/>
      <c r="Y169" s="84"/>
      <c r="Z169" s="84"/>
      <c r="AA169" s="84"/>
      <c r="AB169" s="84"/>
      <c r="AC169" s="84"/>
      <c r="AD169" s="84"/>
      <c r="AE169" s="84"/>
      <c r="AG169" s="136"/>
      <c r="AH169" s="136"/>
      <c r="AI169" s="136"/>
      <c r="AJ169" s="136"/>
      <c r="AK169" s="136"/>
      <c r="AL169" s="136"/>
      <c r="AM169" s="136"/>
      <c r="AN169" s="136"/>
      <c r="AO169" s="136"/>
      <c r="AP169" s="136"/>
      <c r="AQ169" s="136"/>
      <c r="AR169" s="136"/>
      <c r="AS169" s="136"/>
      <c r="AT169" s="136"/>
      <c r="AU169" s="136"/>
      <c r="AV169" s="136"/>
    </row>
    <row r="170" spans="1:48">
      <c r="A170" s="239"/>
      <c r="B170" s="239"/>
      <c r="C170" s="239"/>
      <c r="D170" s="239"/>
      <c r="E170" s="240"/>
      <c r="F170" s="687"/>
      <c r="G170" s="687"/>
      <c r="H170" s="687"/>
      <c r="I170" s="687"/>
      <c r="J170" s="687"/>
      <c r="K170" s="687"/>
      <c r="L170" s="687"/>
      <c r="M170" s="687"/>
      <c r="N170" s="687"/>
      <c r="O170" s="687"/>
      <c r="P170" s="687"/>
      <c r="AG170" s="136"/>
      <c r="AH170" s="136"/>
      <c r="AI170" s="136"/>
      <c r="AJ170" s="136"/>
      <c r="AK170" s="136"/>
      <c r="AL170" s="136"/>
      <c r="AM170" s="136"/>
      <c r="AN170" s="136"/>
      <c r="AO170" s="136"/>
      <c r="AP170" s="136"/>
      <c r="AQ170" s="136"/>
      <c r="AR170" s="136"/>
      <c r="AS170" s="136"/>
      <c r="AT170" s="136"/>
      <c r="AU170" s="136"/>
      <c r="AV170" s="136"/>
    </row>
    <row r="171" spans="1:48">
      <c r="A171" s="238" t="s">
        <v>138</v>
      </c>
      <c r="B171" s="261"/>
      <c r="C171" s="239"/>
      <c r="D171" s="261"/>
      <c r="E171" s="239"/>
      <c r="F171" s="672"/>
      <c r="G171" s="672"/>
      <c r="H171" s="672"/>
      <c r="I171" s="672"/>
      <c r="J171" s="672"/>
      <c r="K171" s="672"/>
      <c r="L171" s="672"/>
      <c r="M171" s="672"/>
      <c r="N171" s="672"/>
      <c r="O171" s="672"/>
      <c r="P171" s="672"/>
      <c r="AG171" s="136"/>
      <c r="AH171" s="136"/>
      <c r="AI171" s="136"/>
      <c r="AJ171" s="136"/>
      <c r="AK171" s="136"/>
      <c r="AL171" s="136"/>
      <c r="AM171" s="136"/>
      <c r="AN171" s="136"/>
      <c r="AO171" s="136"/>
      <c r="AP171" s="136"/>
      <c r="AQ171" s="136"/>
      <c r="AR171" s="136"/>
      <c r="AS171" s="136"/>
      <c r="AT171" s="136"/>
      <c r="AU171" s="136"/>
      <c r="AV171" s="136"/>
    </row>
    <row r="172" spans="1:48">
      <c r="A172" s="255"/>
      <c r="B172" s="261"/>
      <c r="C172" s="239"/>
      <c r="D172" s="261"/>
      <c r="E172" s="241" t="str">
        <f t="shared" ref="E172" si="272">E6</f>
        <v>Q2</v>
      </c>
      <c r="F172" s="673"/>
      <c r="G172" s="673"/>
      <c r="H172" s="673"/>
      <c r="I172" s="673"/>
      <c r="J172" s="673"/>
      <c r="K172" s="673"/>
      <c r="L172" s="673"/>
      <c r="M172" s="673"/>
      <c r="N172" s="673"/>
      <c r="O172" s="673"/>
      <c r="P172" s="673"/>
      <c r="R172" s="77"/>
      <c r="AG172" s="136"/>
      <c r="AH172" s="136"/>
      <c r="AI172" s="136"/>
      <c r="AJ172" s="136"/>
      <c r="AK172" s="136"/>
      <c r="AL172" s="136"/>
      <c r="AM172" s="136"/>
      <c r="AN172" s="136"/>
      <c r="AO172" s="136"/>
      <c r="AP172" s="136"/>
      <c r="AQ172" s="136"/>
      <c r="AR172" s="136"/>
      <c r="AS172" s="136"/>
      <c r="AT172" s="136"/>
      <c r="AU172" s="136"/>
      <c r="AV172" s="136"/>
    </row>
    <row r="173" spans="1:48">
      <c r="A173" s="255"/>
      <c r="B173" s="261"/>
      <c r="C173" s="239"/>
      <c r="D173" s="261"/>
      <c r="E173" s="242" t="str">
        <f>E7</f>
        <v>CY16</v>
      </c>
      <c r="F173" s="673"/>
      <c r="G173" s="673"/>
      <c r="H173" s="673"/>
      <c r="I173" s="673"/>
      <c r="J173" s="673"/>
      <c r="K173" s="673"/>
      <c r="L173" s="673"/>
      <c r="M173" s="673"/>
      <c r="N173" s="673"/>
      <c r="O173" s="673"/>
      <c r="P173" s="673"/>
      <c r="R173" s="77"/>
      <c r="AG173" s="136"/>
      <c r="AH173" s="136"/>
      <c r="AI173" s="136"/>
      <c r="AJ173" s="136"/>
      <c r="AK173" s="136"/>
      <c r="AL173" s="136"/>
      <c r="AM173" s="136"/>
      <c r="AN173" s="136"/>
      <c r="AO173" s="136"/>
      <c r="AP173" s="136"/>
      <c r="AQ173" s="136"/>
      <c r="AR173" s="136"/>
      <c r="AS173" s="136"/>
      <c r="AT173" s="136"/>
      <c r="AU173" s="136"/>
      <c r="AV173" s="136"/>
    </row>
    <row r="174" spans="1:48">
      <c r="A174" s="255"/>
      <c r="B174" s="261"/>
      <c r="C174" s="239"/>
      <c r="D174" s="261"/>
      <c r="E174" s="239"/>
      <c r="F174" s="672"/>
      <c r="G174" s="672"/>
      <c r="H174" s="672"/>
      <c r="I174" s="672"/>
      <c r="J174" s="672"/>
      <c r="K174" s="672"/>
      <c r="L174" s="672"/>
      <c r="M174" s="672"/>
      <c r="N174" s="672"/>
      <c r="O174" s="672"/>
      <c r="P174" s="672"/>
      <c r="AG174" s="136"/>
      <c r="AH174" s="136"/>
      <c r="AI174" s="136"/>
      <c r="AJ174" s="136"/>
      <c r="AK174" s="136"/>
      <c r="AL174" s="136"/>
      <c r="AM174" s="136"/>
      <c r="AN174" s="136"/>
      <c r="AO174" s="136"/>
      <c r="AP174" s="136"/>
      <c r="AQ174" s="136"/>
      <c r="AR174" s="136"/>
      <c r="AS174" s="136"/>
      <c r="AT174" s="136"/>
      <c r="AU174" s="136"/>
      <c r="AV174" s="136"/>
    </row>
    <row r="175" spans="1:48">
      <c r="A175" s="255"/>
      <c r="B175" s="582" t="s">
        <v>80</v>
      </c>
      <c r="C175" s="239"/>
      <c r="D175" s="261"/>
      <c r="E175" s="239"/>
      <c r="F175" s="672"/>
      <c r="G175" s="672"/>
      <c r="H175" s="672"/>
      <c r="I175" s="672"/>
      <c r="J175" s="672"/>
      <c r="K175" s="672"/>
      <c r="L175" s="672"/>
      <c r="M175" s="672"/>
      <c r="N175" s="672"/>
      <c r="O175" s="672"/>
      <c r="P175" s="672"/>
      <c r="AG175" s="136"/>
      <c r="AH175" s="136"/>
      <c r="AI175" s="136"/>
      <c r="AJ175" s="136"/>
      <c r="AK175" s="136"/>
      <c r="AL175" s="136"/>
      <c r="AM175" s="136"/>
      <c r="AN175" s="136"/>
      <c r="AO175" s="136"/>
      <c r="AP175" s="136"/>
      <c r="AQ175" s="136"/>
      <c r="AR175" s="136"/>
      <c r="AS175" s="136"/>
      <c r="AT175" s="136"/>
      <c r="AU175" s="136"/>
      <c r="AV175" s="136"/>
    </row>
    <row r="176" spans="1:48">
      <c r="A176" s="255"/>
      <c r="B176" s="582"/>
      <c r="C176" s="582" t="s">
        <v>132</v>
      </c>
      <c r="D176" s="243"/>
      <c r="E176" s="239"/>
      <c r="F176" s="672"/>
      <c r="G176" s="672"/>
      <c r="H176" s="672"/>
      <c r="I176" s="672"/>
      <c r="J176" s="672"/>
      <c r="K176" s="672"/>
      <c r="L176" s="672"/>
      <c r="M176" s="672"/>
      <c r="N176" s="672"/>
      <c r="O176" s="672"/>
      <c r="P176" s="672"/>
      <c r="AG176" s="136"/>
      <c r="AH176" s="136"/>
      <c r="AI176" s="136"/>
      <c r="AJ176" s="136"/>
      <c r="AK176" s="136"/>
      <c r="AL176" s="136"/>
      <c r="AM176" s="136"/>
      <c r="AN176" s="136"/>
      <c r="AO176" s="136"/>
      <c r="AP176" s="136"/>
      <c r="AQ176" s="136"/>
      <c r="AR176" s="136"/>
      <c r="AS176" s="136"/>
      <c r="AT176" s="136"/>
      <c r="AU176" s="136"/>
      <c r="AV176" s="136"/>
    </row>
    <row r="177" spans="1:48">
      <c r="A177" s="248"/>
      <c r="B177" s="586"/>
      <c r="C177" s="583" t="s">
        <v>134</v>
      </c>
      <c r="D177" s="245"/>
      <c r="E177" s="256">
        <f>E149/E$146</f>
        <v>6.5257924176507151E-2</v>
      </c>
      <c r="F177" s="688"/>
      <c r="G177" s="688"/>
      <c r="H177" s="688"/>
      <c r="I177" s="688"/>
      <c r="J177" s="688"/>
      <c r="K177" s="688"/>
      <c r="L177" s="688"/>
      <c r="M177" s="688"/>
      <c r="N177" s="688"/>
      <c r="O177" s="688"/>
      <c r="P177" s="688"/>
      <c r="R177" s="86"/>
      <c r="AG177" s="136"/>
      <c r="AH177" s="136"/>
      <c r="AI177" s="136"/>
      <c r="AJ177" s="136"/>
      <c r="AK177" s="136"/>
      <c r="AL177" s="136"/>
      <c r="AM177" s="136"/>
      <c r="AN177" s="136"/>
      <c r="AO177" s="136"/>
      <c r="AP177" s="136"/>
      <c r="AQ177" s="136"/>
      <c r="AR177" s="136"/>
      <c r="AS177" s="136"/>
      <c r="AT177" s="136"/>
      <c r="AU177" s="136"/>
      <c r="AV177" s="136"/>
    </row>
    <row r="178" spans="1:48">
      <c r="A178" s="248"/>
      <c r="B178" s="586"/>
      <c r="C178" s="583" t="s">
        <v>135</v>
      </c>
      <c r="D178" s="245"/>
      <c r="E178" s="256">
        <f>E150/E$146</f>
        <v>2.4238657551274082E-2</v>
      </c>
      <c r="F178" s="688"/>
      <c r="G178" s="688"/>
      <c r="H178" s="688"/>
      <c r="I178" s="688"/>
      <c r="J178" s="688"/>
      <c r="K178" s="688"/>
      <c r="L178" s="688"/>
      <c r="M178" s="688"/>
      <c r="N178" s="688"/>
      <c r="O178" s="688"/>
      <c r="P178" s="688"/>
      <c r="R178" s="86"/>
      <c r="AG178" s="136"/>
      <c r="AH178" s="136"/>
      <c r="AI178" s="136"/>
      <c r="AJ178" s="136"/>
      <c r="AK178" s="136"/>
      <c r="AL178" s="136"/>
      <c r="AM178" s="136"/>
      <c r="AN178" s="136"/>
      <c r="AO178" s="136"/>
      <c r="AP178" s="136"/>
      <c r="AQ178" s="136"/>
      <c r="AR178" s="136"/>
      <c r="AS178" s="136"/>
      <c r="AT178" s="136"/>
      <c r="AU178" s="136"/>
      <c r="AV178" s="136"/>
    </row>
    <row r="179" spans="1:48">
      <c r="A179" s="248"/>
      <c r="B179" s="586"/>
      <c r="C179" s="582" t="s">
        <v>133</v>
      </c>
      <c r="D179" s="245"/>
      <c r="E179" s="256"/>
      <c r="F179" s="688"/>
      <c r="G179" s="688"/>
      <c r="H179" s="688"/>
      <c r="I179" s="688"/>
      <c r="J179" s="688"/>
      <c r="K179" s="688"/>
      <c r="L179" s="688"/>
      <c r="M179" s="688"/>
      <c r="N179" s="688"/>
      <c r="O179" s="688"/>
      <c r="P179" s="688"/>
      <c r="R179" s="86"/>
      <c r="AG179" s="136"/>
      <c r="AH179" s="136"/>
      <c r="AI179" s="136"/>
      <c r="AJ179" s="136"/>
      <c r="AK179" s="136"/>
      <c r="AL179" s="136"/>
      <c r="AM179" s="136"/>
      <c r="AN179" s="136"/>
      <c r="AO179" s="136"/>
      <c r="AP179" s="136"/>
      <c r="AQ179" s="136"/>
      <c r="AR179" s="136"/>
      <c r="AS179" s="136"/>
      <c r="AT179" s="136"/>
      <c r="AU179" s="136"/>
      <c r="AV179" s="136"/>
    </row>
    <row r="180" spans="1:48">
      <c r="A180" s="248"/>
      <c r="B180" s="586"/>
      <c r="C180" s="583" t="s">
        <v>136</v>
      </c>
      <c r="D180" s="245"/>
      <c r="E180" s="256">
        <f t="shared" ref="E180:E188" si="273">E152/E$146</f>
        <v>0.15413300186451212</v>
      </c>
      <c r="F180" s="688"/>
      <c r="G180" s="688"/>
      <c r="H180" s="688"/>
      <c r="I180" s="688"/>
      <c r="J180" s="688"/>
      <c r="K180" s="688"/>
      <c r="L180" s="688"/>
      <c r="M180" s="688"/>
      <c r="N180" s="688"/>
      <c r="O180" s="688"/>
      <c r="P180" s="688"/>
      <c r="R180" s="86"/>
      <c r="AG180" s="136"/>
      <c r="AH180" s="136"/>
      <c r="AI180" s="136"/>
      <c r="AJ180" s="136"/>
      <c r="AK180" s="136"/>
      <c r="AL180" s="136"/>
      <c r="AM180" s="136"/>
      <c r="AN180" s="136"/>
      <c r="AO180" s="136"/>
      <c r="AP180" s="136"/>
      <c r="AQ180" s="136"/>
      <c r="AR180" s="136"/>
      <c r="AS180" s="136"/>
      <c r="AT180" s="136"/>
      <c r="AU180" s="136"/>
      <c r="AV180" s="136"/>
    </row>
    <row r="181" spans="1:48">
      <c r="A181" s="248"/>
      <c r="B181" s="586"/>
      <c r="C181" s="583" t="s">
        <v>135</v>
      </c>
      <c r="D181" s="245"/>
      <c r="E181" s="256">
        <f t="shared" si="273"/>
        <v>4.3505282784338101E-3</v>
      </c>
      <c r="F181" s="688"/>
      <c r="G181" s="688"/>
      <c r="H181" s="688"/>
      <c r="I181" s="688"/>
      <c r="J181" s="688"/>
      <c r="K181" s="688"/>
      <c r="L181" s="688"/>
      <c r="M181" s="688"/>
      <c r="N181" s="688"/>
      <c r="O181" s="688"/>
      <c r="P181" s="688"/>
      <c r="R181" s="86"/>
      <c r="AG181" s="136"/>
      <c r="AH181" s="136"/>
      <c r="AI181" s="136"/>
      <c r="AJ181" s="136"/>
      <c r="AK181" s="136"/>
      <c r="AL181" s="136"/>
      <c r="AM181" s="136"/>
      <c r="AN181" s="136"/>
      <c r="AO181" s="136"/>
      <c r="AP181" s="136"/>
      <c r="AQ181" s="136"/>
      <c r="AR181" s="136"/>
      <c r="AS181" s="136"/>
      <c r="AT181" s="136"/>
      <c r="AU181" s="136"/>
      <c r="AV181" s="136"/>
    </row>
    <row r="182" spans="1:48">
      <c r="A182" s="245"/>
      <c r="B182" s="245"/>
      <c r="C182" s="239" t="s">
        <v>33</v>
      </c>
      <c r="D182" s="245"/>
      <c r="E182" s="256">
        <f t="shared" si="273"/>
        <v>0.14667495338719702</v>
      </c>
      <c r="F182" s="688"/>
      <c r="G182" s="688"/>
      <c r="H182" s="688"/>
      <c r="I182" s="688"/>
      <c r="J182" s="688"/>
      <c r="K182" s="688"/>
      <c r="L182" s="688"/>
      <c r="M182" s="688"/>
      <c r="N182" s="688"/>
      <c r="O182" s="688"/>
      <c r="P182" s="688"/>
      <c r="R182" s="86"/>
      <c r="AG182" s="136"/>
      <c r="AH182" s="136"/>
      <c r="AI182" s="136"/>
      <c r="AJ182" s="136"/>
      <c r="AK182" s="136"/>
      <c r="AL182" s="136"/>
      <c r="AM182" s="136"/>
      <c r="AN182" s="136"/>
      <c r="AO182" s="136"/>
      <c r="AP182" s="136"/>
      <c r="AQ182" s="136"/>
      <c r="AR182" s="136"/>
      <c r="AS182" s="136"/>
      <c r="AT182" s="136"/>
      <c r="AU182" s="136"/>
      <c r="AV182" s="136"/>
    </row>
    <row r="183" spans="1:48">
      <c r="A183" s="245"/>
      <c r="B183" s="245"/>
      <c r="C183" s="239" t="s">
        <v>34</v>
      </c>
      <c r="D183" s="245"/>
      <c r="E183" s="256">
        <f t="shared" si="273"/>
        <v>0.14916096954630206</v>
      </c>
      <c r="F183" s="688"/>
      <c r="G183" s="688"/>
      <c r="H183" s="688"/>
      <c r="I183" s="688"/>
      <c r="J183" s="688"/>
      <c r="K183" s="688"/>
      <c r="L183" s="688"/>
      <c r="M183" s="688"/>
      <c r="N183" s="688"/>
      <c r="O183" s="688"/>
      <c r="P183" s="688"/>
      <c r="R183" s="86"/>
      <c r="AG183" s="136"/>
      <c r="AH183" s="136"/>
      <c r="AI183" s="136"/>
      <c r="AJ183" s="136"/>
      <c r="AK183" s="136"/>
      <c r="AL183" s="136"/>
      <c r="AM183" s="136"/>
      <c r="AN183" s="136"/>
      <c r="AO183" s="136"/>
      <c r="AP183" s="136"/>
      <c r="AQ183" s="136"/>
      <c r="AR183" s="136"/>
      <c r="AS183" s="136"/>
      <c r="AT183" s="136"/>
      <c r="AU183" s="136"/>
      <c r="AV183" s="136"/>
    </row>
    <row r="184" spans="1:48" ht="15">
      <c r="A184" s="245"/>
      <c r="B184" s="245"/>
      <c r="C184" s="239" t="s">
        <v>35</v>
      </c>
      <c r="D184" s="245"/>
      <c r="E184" s="257">
        <f t="shared" si="273"/>
        <v>9.0739589807333751E-2</v>
      </c>
      <c r="F184" s="689"/>
      <c r="G184" s="689"/>
      <c r="H184" s="689"/>
      <c r="I184" s="689"/>
      <c r="J184" s="689"/>
      <c r="K184" s="689"/>
      <c r="L184" s="689"/>
      <c r="M184" s="689"/>
      <c r="N184" s="689"/>
      <c r="O184" s="689"/>
      <c r="P184" s="689"/>
      <c r="R184" s="87"/>
      <c r="AG184" s="136"/>
      <c r="AH184" s="136"/>
      <c r="AI184" s="136"/>
      <c r="AJ184" s="136"/>
      <c r="AK184" s="136"/>
      <c r="AL184" s="136"/>
      <c r="AM184" s="136"/>
      <c r="AN184" s="136"/>
      <c r="AO184" s="136"/>
      <c r="AP184" s="136"/>
      <c r="AQ184" s="136"/>
      <c r="AR184" s="136"/>
      <c r="AS184" s="136"/>
      <c r="AT184" s="136"/>
      <c r="AU184" s="136"/>
      <c r="AV184" s="136"/>
    </row>
    <row r="185" spans="1:48" ht="15">
      <c r="A185" s="245"/>
      <c r="B185" s="245"/>
      <c r="C185" s="245"/>
      <c r="D185" s="245" t="s">
        <v>79</v>
      </c>
      <c r="E185" s="257">
        <f t="shared" si="273"/>
        <v>0.63455562461156001</v>
      </c>
      <c r="F185" s="689"/>
      <c r="G185" s="689"/>
      <c r="H185" s="689"/>
      <c r="I185" s="689"/>
      <c r="J185" s="689"/>
      <c r="K185" s="689"/>
      <c r="L185" s="689"/>
      <c r="M185" s="689"/>
      <c r="N185" s="689"/>
      <c r="O185" s="689"/>
      <c r="P185" s="689"/>
      <c r="R185" s="87"/>
      <c r="AG185" s="136"/>
      <c r="AH185" s="136"/>
      <c r="AI185" s="136"/>
      <c r="AJ185" s="136"/>
      <c r="AK185" s="136"/>
      <c r="AL185" s="136"/>
      <c r="AM185" s="136"/>
      <c r="AN185" s="136"/>
      <c r="AO185" s="136"/>
      <c r="AP185" s="136"/>
      <c r="AQ185" s="136"/>
      <c r="AR185" s="136"/>
      <c r="AS185" s="136"/>
      <c r="AT185" s="136"/>
      <c r="AU185" s="136"/>
      <c r="AV185" s="136"/>
    </row>
    <row r="186" spans="1:48">
      <c r="A186" s="248"/>
      <c r="B186" s="584" t="s">
        <v>1</v>
      </c>
      <c r="C186" s="585"/>
      <c r="D186" s="248"/>
      <c r="E186" s="258">
        <f t="shared" si="273"/>
        <v>0.36544437538844005</v>
      </c>
      <c r="F186" s="690"/>
      <c r="G186" s="690"/>
      <c r="H186" s="690"/>
      <c r="I186" s="690"/>
      <c r="J186" s="690"/>
      <c r="K186" s="690"/>
      <c r="L186" s="690"/>
      <c r="M186" s="690"/>
      <c r="N186" s="690"/>
      <c r="O186" s="690"/>
      <c r="P186" s="690"/>
      <c r="R186" s="88"/>
      <c r="AG186" s="136"/>
      <c r="AH186" s="136"/>
      <c r="AI186" s="136"/>
      <c r="AJ186" s="136"/>
      <c r="AK186" s="136"/>
      <c r="AL186" s="136"/>
      <c r="AM186" s="136"/>
      <c r="AN186" s="136"/>
      <c r="AO186" s="136"/>
      <c r="AP186" s="136"/>
      <c r="AQ186" s="136"/>
      <c r="AR186" s="136"/>
      <c r="AS186" s="136"/>
      <c r="AT186" s="136"/>
      <c r="AU186" s="136"/>
      <c r="AV186" s="136"/>
    </row>
    <row r="187" spans="1:48" ht="15">
      <c r="A187" s="245"/>
      <c r="B187" s="586" t="s">
        <v>118</v>
      </c>
      <c r="C187" s="245"/>
      <c r="D187" s="245"/>
      <c r="E187" s="256">
        <f t="shared" si="273"/>
        <v>3.9776258545680544E-2</v>
      </c>
      <c r="F187" s="688"/>
      <c r="G187" s="688"/>
      <c r="H187" s="688"/>
      <c r="I187" s="688"/>
      <c r="J187" s="688"/>
      <c r="K187" s="688"/>
      <c r="L187" s="688"/>
      <c r="M187" s="688"/>
      <c r="N187" s="688"/>
      <c r="O187" s="688"/>
      <c r="P187" s="688"/>
      <c r="R187" s="87"/>
      <c r="AG187" s="136"/>
      <c r="AH187" s="136"/>
      <c r="AI187" s="136"/>
      <c r="AJ187" s="136"/>
      <c r="AK187" s="136"/>
      <c r="AL187" s="136"/>
      <c r="AM187" s="136"/>
      <c r="AN187" s="136"/>
      <c r="AO187" s="136"/>
      <c r="AP187" s="136"/>
      <c r="AQ187" s="136"/>
      <c r="AR187" s="136"/>
      <c r="AS187" s="136"/>
      <c r="AT187" s="136"/>
      <c r="AU187" s="136"/>
      <c r="AV187" s="136"/>
    </row>
    <row r="188" spans="1:48" ht="15">
      <c r="A188" s="245"/>
      <c r="B188" s="586" t="s">
        <v>190</v>
      </c>
      <c r="C188" s="245"/>
      <c r="D188" s="245"/>
      <c r="E188" s="257">
        <f t="shared" si="273"/>
        <v>0</v>
      </c>
      <c r="F188" s="689"/>
      <c r="G188" s="689"/>
      <c r="H188" s="689"/>
      <c r="I188" s="689"/>
      <c r="J188" s="689"/>
      <c r="K188" s="689"/>
      <c r="L188" s="689"/>
      <c r="M188" s="689"/>
      <c r="N188" s="689"/>
      <c r="O188" s="689"/>
      <c r="P188" s="689"/>
      <c r="R188" s="87"/>
      <c r="AG188" s="136"/>
      <c r="AH188" s="136"/>
      <c r="AI188" s="136"/>
      <c r="AJ188" s="136"/>
      <c r="AK188" s="136"/>
      <c r="AL188" s="136"/>
      <c r="AM188" s="136"/>
      <c r="AN188" s="136"/>
      <c r="AO188" s="136"/>
      <c r="AP188" s="136"/>
      <c r="AQ188" s="136"/>
      <c r="AR188" s="136"/>
      <c r="AS188" s="136"/>
      <c r="AT188" s="136"/>
      <c r="AU188" s="136"/>
      <c r="AV188" s="136"/>
    </row>
    <row r="189" spans="1:48">
      <c r="A189" s="245"/>
      <c r="B189" s="587" t="s">
        <v>112</v>
      </c>
      <c r="C189" s="588"/>
      <c r="D189" s="245"/>
      <c r="E189" s="256">
        <f t="shared" ref="E189:E191" si="274">E161/E$146</f>
        <v>0.32566811684275948</v>
      </c>
      <c r="F189" s="688"/>
      <c r="G189" s="688"/>
      <c r="H189" s="688"/>
      <c r="I189" s="688"/>
      <c r="J189" s="688"/>
      <c r="K189" s="688"/>
      <c r="L189" s="688"/>
      <c r="M189" s="688"/>
      <c r="N189" s="688"/>
      <c r="O189" s="688"/>
      <c r="P189" s="688"/>
      <c r="R189" s="86"/>
      <c r="AG189" s="136"/>
      <c r="AH189" s="136"/>
      <c r="AI189" s="136"/>
      <c r="AJ189" s="136"/>
      <c r="AK189" s="136"/>
      <c r="AL189" s="136"/>
      <c r="AM189" s="136"/>
      <c r="AN189" s="136"/>
      <c r="AO189" s="136"/>
      <c r="AP189" s="136"/>
      <c r="AQ189" s="136"/>
      <c r="AR189" s="136"/>
      <c r="AS189" s="136"/>
      <c r="AT189" s="136"/>
      <c r="AU189" s="136"/>
      <c r="AV189" s="136"/>
    </row>
    <row r="190" spans="1:48" ht="15">
      <c r="A190" s="245"/>
      <c r="B190" s="586" t="s">
        <v>113</v>
      </c>
      <c r="C190" s="588"/>
      <c r="D190" s="245"/>
      <c r="E190" s="257">
        <f t="shared" si="274"/>
        <v>7.4580484773151032E-2</v>
      </c>
      <c r="F190" s="689"/>
      <c r="G190" s="689"/>
      <c r="H190" s="689"/>
      <c r="I190" s="689"/>
      <c r="J190" s="689"/>
      <c r="K190" s="689"/>
      <c r="L190" s="689"/>
      <c r="M190" s="689"/>
      <c r="N190" s="689"/>
      <c r="O190" s="689"/>
      <c r="P190" s="689"/>
      <c r="R190" s="87"/>
      <c r="AG190" s="136"/>
      <c r="AH190" s="136"/>
      <c r="AI190" s="136"/>
      <c r="AJ190" s="136"/>
      <c r="AK190" s="136"/>
      <c r="AL190" s="136"/>
      <c r="AM190" s="136"/>
      <c r="AN190" s="136"/>
      <c r="AO190" s="136"/>
      <c r="AP190" s="136"/>
      <c r="AQ190" s="136"/>
      <c r="AR190" s="136"/>
      <c r="AS190" s="136"/>
      <c r="AT190" s="136"/>
      <c r="AU190" s="136"/>
      <c r="AV190" s="136"/>
    </row>
    <row r="191" spans="1:48" ht="15">
      <c r="A191" s="245"/>
      <c r="B191" s="584" t="s">
        <v>2</v>
      </c>
      <c r="C191" s="588"/>
      <c r="D191" s="243"/>
      <c r="E191" s="259">
        <f t="shared" si="274"/>
        <v>0.25108763206960844</v>
      </c>
      <c r="F191" s="691"/>
      <c r="G191" s="691"/>
      <c r="H191" s="691"/>
      <c r="I191" s="691"/>
      <c r="J191" s="691"/>
      <c r="K191" s="691"/>
      <c r="L191" s="691"/>
      <c r="M191" s="691"/>
      <c r="N191" s="691"/>
      <c r="O191" s="691"/>
      <c r="P191" s="691"/>
      <c r="R191" s="23"/>
      <c r="AG191" s="136"/>
      <c r="AH191" s="136"/>
      <c r="AI191" s="136"/>
      <c r="AJ191" s="136"/>
      <c r="AK191" s="136"/>
      <c r="AL191" s="136"/>
      <c r="AM191" s="136"/>
      <c r="AN191" s="136"/>
      <c r="AO191" s="136"/>
      <c r="AP191" s="136"/>
      <c r="AQ191" s="136"/>
      <c r="AR191" s="136"/>
      <c r="AS191" s="136"/>
      <c r="AT191" s="136"/>
      <c r="AU191" s="136"/>
      <c r="AV191" s="136"/>
    </row>
    <row r="193" spans="1:17" ht="20.45" customHeight="1">
      <c r="B193" s="229"/>
      <c r="C193" s="713"/>
      <c r="D193" s="713"/>
      <c r="E193" s="713"/>
      <c r="F193" s="713"/>
      <c r="G193" s="713"/>
      <c r="H193" s="713"/>
      <c r="I193" s="713"/>
      <c r="J193" s="713"/>
      <c r="K193" s="713"/>
      <c r="L193" s="713"/>
      <c r="M193" s="626"/>
      <c r="N193" s="626"/>
      <c r="O193" s="626"/>
      <c r="P193" s="676"/>
    </row>
    <row r="194" spans="1:17" ht="20.45" customHeight="1">
      <c r="C194" s="713"/>
      <c r="D194" s="713"/>
      <c r="E194" s="713"/>
      <c r="F194" s="713"/>
      <c r="G194" s="713"/>
      <c r="H194" s="713"/>
      <c r="I194" s="713"/>
      <c r="J194" s="713"/>
      <c r="K194" s="713"/>
      <c r="L194" s="713"/>
      <c r="M194" s="626"/>
      <c r="N194" s="626"/>
      <c r="O194" s="626"/>
      <c r="P194" s="676"/>
    </row>
    <row r="195" spans="1:17" ht="20.45" customHeight="1">
      <c r="C195" s="713"/>
      <c r="D195" s="713"/>
      <c r="E195" s="713"/>
      <c r="F195" s="713"/>
      <c r="G195" s="713"/>
      <c r="H195" s="713"/>
      <c r="I195" s="713"/>
      <c r="J195" s="713"/>
      <c r="K195" s="713"/>
      <c r="L195" s="713"/>
      <c r="M195" s="626"/>
      <c r="N195" s="626"/>
      <c r="O195" s="626"/>
      <c r="P195" s="676"/>
      <c r="Q195" s="162">
        <f>Q69-Q120</f>
        <v>0</v>
      </c>
    </row>
    <row r="196" spans="1:17" s="301" customFormat="1">
      <c r="A196" s="346"/>
      <c r="B196" s="412"/>
      <c r="C196" s="413" t="s">
        <v>183</v>
      </c>
      <c r="D196" s="414"/>
      <c r="E196" s="300"/>
    </row>
    <row r="197" spans="1:17" s="301" customFormat="1" ht="13.5">
      <c r="A197" s="346"/>
      <c r="B197" s="415"/>
      <c r="C197" s="413"/>
      <c r="D197" s="346"/>
      <c r="E197" s="300"/>
      <c r="F197" s="416"/>
      <c r="G197" s="416"/>
      <c r="H197" s="416"/>
      <c r="I197" s="416"/>
      <c r="J197" s="416"/>
      <c r="K197" s="416"/>
      <c r="L197" s="416"/>
      <c r="M197" s="416"/>
      <c r="N197" s="416"/>
    </row>
    <row r="198" spans="1:17" s="301" customFormat="1">
      <c r="A198" s="346"/>
      <c r="B198" s="417"/>
      <c r="C198" s="417"/>
      <c r="D198" s="346"/>
      <c r="E198" s="300"/>
      <c r="F198" s="416"/>
      <c r="G198" s="416"/>
      <c r="H198" s="416"/>
      <c r="I198" s="416"/>
      <c r="J198" s="416"/>
      <c r="K198" s="416"/>
      <c r="L198" s="416"/>
      <c r="M198" s="416"/>
      <c r="N198" s="416"/>
    </row>
    <row r="199" spans="1:17" s="301" customFormat="1">
      <c r="A199" s="346"/>
      <c r="C199" s="418"/>
      <c r="D199" s="346"/>
      <c r="E199" s="419"/>
      <c r="F199" s="416"/>
      <c r="G199" s="416"/>
      <c r="H199" s="416"/>
      <c r="I199" s="416"/>
      <c r="J199" s="416"/>
      <c r="K199" s="416"/>
      <c r="L199" s="416"/>
      <c r="M199" s="416"/>
      <c r="N199" s="416"/>
    </row>
    <row r="200" spans="1:17" s="301" customFormat="1">
      <c r="A200" s="346"/>
      <c r="C200" s="418"/>
      <c r="D200" s="346"/>
      <c r="E200" s="302"/>
      <c r="F200" s="420"/>
      <c r="G200" s="420"/>
      <c r="H200" s="420"/>
      <c r="I200" s="420"/>
      <c r="J200" s="420"/>
      <c r="K200" s="420"/>
      <c r="L200" s="420"/>
      <c r="M200" s="420"/>
      <c r="N200" s="420"/>
    </row>
    <row r="201" spans="1:17" s="301" customFormat="1">
      <c r="A201" s="346"/>
      <c r="C201" s="417"/>
      <c r="D201" s="346"/>
      <c r="E201" s="302"/>
      <c r="F201" s="420"/>
      <c r="G201" s="420"/>
      <c r="H201" s="420"/>
      <c r="I201" s="420"/>
      <c r="J201" s="420"/>
      <c r="K201" s="420"/>
      <c r="L201" s="420"/>
      <c r="M201" s="420"/>
      <c r="N201" s="420"/>
    </row>
    <row r="202" spans="1:17" s="301" customFormat="1">
      <c r="A202" s="346"/>
      <c r="C202" s="418"/>
      <c r="D202" s="346"/>
      <c r="E202" s="302"/>
      <c r="F202" s="420"/>
      <c r="G202" s="420"/>
      <c r="H202" s="420"/>
      <c r="I202" s="420"/>
      <c r="J202" s="420"/>
      <c r="K202" s="420"/>
      <c r="L202" s="420"/>
      <c r="M202" s="420"/>
      <c r="N202" s="420"/>
    </row>
    <row r="203" spans="1:17" s="301" customFormat="1">
      <c r="A203" s="346"/>
      <c r="C203" s="418"/>
      <c r="D203" s="346"/>
      <c r="E203" s="302"/>
      <c r="F203" s="420"/>
      <c r="G203" s="420"/>
      <c r="H203" s="420"/>
      <c r="I203" s="420"/>
      <c r="J203" s="420"/>
      <c r="K203" s="420"/>
      <c r="L203" s="420"/>
      <c r="M203" s="420"/>
      <c r="N203" s="420"/>
    </row>
    <row r="204" spans="1:17" s="301" customFormat="1">
      <c r="A204" s="346"/>
      <c r="B204" s="421"/>
      <c r="C204" s="346"/>
      <c r="D204" s="346"/>
      <c r="E204" s="303"/>
      <c r="F204" s="420"/>
      <c r="G204" s="420"/>
      <c r="H204" s="420"/>
      <c r="I204" s="420"/>
      <c r="J204" s="420"/>
      <c r="K204" s="420"/>
      <c r="L204" s="420"/>
      <c r="M204" s="420"/>
      <c r="N204" s="420"/>
    </row>
    <row r="205" spans="1:17" s="301" customFormat="1">
      <c r="A205" s="346"/>
      <c r="B205" s="421"/>
      <c r="C205" s="346"/>
      <c r="D205" s="346"/>
      <c r="E205" s="303"/>
      <c r="F205" s="420"/>
      <c r="G205" s="420"/>
      <c r="H205" s="420"/>
      <c r="I205" s="420"/>
      <c r="J205" s="420"/>
      <c r="K205" s="420"/>
      <c r="L205" s="420"/>
      <c r="M205" s="420"/>
      <c r="N205" s="420"/>
    </row>
    <row r="206" spans="1:17" s="301" customFormat="1" ht="15">
      <c r="A206" s="346"/>
      <c r="B206" s="421"/>
      <c r="C206" s="346"/>
      <c r="D206" s="346"/>
      <c r="E206" s="304"/>
      <c r="F206" s="420"/>
      <c r="G206" s="420"/>
      <c r="H206" s="420"/>
      <c r="I206" s="420"/>
      <c r="J206" s="420"/>
      <c r="K206" s="420"/>
      <c r="L206" s="420"/>
      <c r="M206" s="420"/>
      <c r="N206" s="420"/>
    </row>
    <row r="207" spans="1:17" s="301" customFormat="1" ht="15">
      <c r="A207" s="346"/>
      <c r="B207" s="421"/>
      <c r="C207" s="421"/>
      <c r="D207" s="421"/>
      <c r="E207" s="304"/>
      <c r="F207" s="420"/>
      <c r="G207" s="420"/>
      <c r="H207" s="420"/>
      <c r="I207" s="420"/>
      <c r="J207" s="420"/>
      <c r="K207" s="420"/>
      <c r="L207" s="420"/>
      <c r="M207" s="420"/>
      <c r="N207" s="420"/>
    </row>
    <row r="208" spans="1:17" s="301" customFormat="1">
      <c r="A208" s="346"/>
      <c r="B208" s="422"/>
      <c r="C208" s="423"/>
      <c r="D208" s="424"/>
      <c r="E208" s="305"/>
      <c r="F208" s="420"/>
      <c r="G208" s="420"/>
      <c r="H208" s="420"/>
      <c r="I208" s="420"/>
      <c r="J208" s="420"/>
      <c r="K208" s="420"/>
      <c r="L208" s="420"/>
      <c r="M208" s="420"/>
      <c r="N208" s="420"/>
    </row>
    <row r="209" spans="1:17" s="301" customFormat="1" ht="15">
      <c r="A209" s="346"/>
      <c r="B209" s="425"/>
      <c r="C209" s="426"/>
      <c r="D209" s="426"/>
      <c r="E209" s="304"/>
      <c r="F209" s="420"/>
      <c r="G209" s="420"/>
      <c r="H209" s="420"/>
      <c r="I209" s="420"/>
      <c r="J209" s="420"/>
      <c r="K209" s="420"/>
      <c r="L209" s="420"/>
      <c r="M209" s="420"/>
      <c r="N209" s="420"/>
      <c r="Q209" s="300"/>
    </row>
    <row r="210" spans="1:17" s="301" customFormat="1">
      <c r="A210" s="346"/>
      <c r="B210" s="427"/>
      <c r="C210" s="428"/>
      <c r="D210" s="429"/>
      <c r="E210" s="303"/>
      <c r="F210" s="420"/>
      <c r="G210" s="420"/>
      <c r="H210" s="420"/>
      <c r="I210" s="420"/>
      <c r="J210" s="420"/>
      <c r="K210" s="420"/>
      <c r="L210" s="420"/>
      <c r="M210" s="420"/>
      <c r="N210" s="420"/>
      <c r="Q210" s="300"/>
    </row>
    <row r="211" spans="1:17" s="301" customFormat="1" ht="15">
      <c r="A211" s="346"/>
      <c r="B211" s="417"/>
      <c r="C211" s="428"/>
      <c r="D211" s="429"/>
      <c r="E211" s="304"/>
      <c r="F211" s="420"/>
      <c r="G211" s="420"/>
      <c r="H211" s="420"/>
      <c r="I211" s="420"/>
      <c r="J211" s="420"/>
      <c r="K211" s="420"/>
      <c r="L211" s="420"/>
      <c r="M211" s="420"/>
      <c r="N211" s="420"/>
      <c r="Q211" s="300"/>
    </row>
    <row r="212" spans="1:17" s="301" customFormat="1" ht="15">
      <c r="A212" s="346"/>
      <c r="B212" s="422"/>
      <c r="C212" s="430"/>
      <c r="D212" s="430"/>
      <c r="E212" s="431"/>
      <c r="F212" s="420"/>
      <c r="G212" s="420"/>
      <c r="H212" s="420"/>
      <c r="I212" s="420"/>
      <c r="J212" s="420"/>
      <c r="K212" s="420"/>
      <c r="L212" s="420"/>
      <c r="M212" s="420"/>
      <c r="N212" s="420"/>
      <c r="Q212" s="300"/>
    </row>
    <row r="213" spans="1:17" s="301" customFormat="1" ht="13.15" customHeight="1">
      <c r="A213" s="346"/>
      <c r="B213" s="712"/>
      <c r="C213" s="712"/>
      <c r="D213" s="712"/>
      <c r="E213" s="432"/>
      <c r="F213" s="420"/>
      <c r="G213" s="420"/>
      <c r="H213" s="420"/>
      <c r="I213" s="420"/>
      <c r="J213" s="420"/>
      <c r="K213" s="420"/>
      <c r="L213" s="420"/>
      <c r="M213" s="420"/>
      <c r="N213" s="420"/>
      <c r="Q213" s="300"/>
    </row>
    <row r="214" spans="1:17" s="301" customFormat="1" ht="15">
      <c r="A214" s="346"/>
      <c r="B214" s="422"/>
      <c r="C214" s="430"/>
      <c r="D214" s="430"/>
      <c r="E214" s="645"/>
      <c r="F214" s="416"/>
      <c r="G214" s="416"/>
      <c r="H214" s="416"/>
      <c r="I214" s="416"/>
      <c r="J214" s="416"/>
      <c r="K214" s="416"/>
      <c r="L214" s="416"/>
      <c r="M214" s="416"/>
      <c r="N214" s="416"/>
      <c r="Q214" s="300"/>
    </row>
    <row r="215" spans="1:17" s="301" customFormat="1">
      <c r="A215" s="346"/>
      <c r="B215" s="433"/>
      <c r="C215" s="433"/>
      <c r="D215" s="433"/>
      <c r="E215" s="434"/>
      <c r="F215" s="435"/>
      <c r="G215" s="435"/>
      <c r="H215" s="435"/>
      <c r="I215" s="435"/>
      <c r="J215" s="435"/>
      <c r="K215" s="435"/>
      <c r="L215" s="435"/>
      <c r="M215" s="435"/>
      <c r="N215" s="435"/>
      <c r="Q215" s="300"/>
    </row>
    <row r="216" spans="1:17" s="301" customFormat="1">
      <c r="A216" s="346"/>
      <c r="B216" s="433"/>
      <c r="C216" s="433"/>
      <c r="D216" s="433"/>
      <c r="E216" s="437"/>
      <c r="F216" s="438"/>
      <c r="G216" s="438"/>
      <c r="H216" s="438"/>
      <c r="I216" s="438"/>
      <c r="J216" s="438"/>
      <c r="K216" s="438"/>
      <c r="L216" s="438"/>
      <c r="M216" s="438"/>
      <c r="N216" s="438"/>
      <c r="Q216" s="300"/>
    </row>
    <row r="217" spans="1:17" s="301" customFormat="1">
      <c r="A217" s="346"/>
      <c r="B217" s="433"/>
      <c r="C217" s="433"/>
      <c r="D217" s="433"/>
      <c r="E217" s="311"/>
      <c r="F217" s="330"/>
      <c r="G217" s="330"/>
      <c r="H217" s="330"/>
      <c r="I217" s="330"/>
      <c r="J217" s="330"/>
      <c r="K217" s="330"/>
      <c r="L217" s="330"/>
      <c r="M217" s="330"/>
      <c r="N217" s="330"/>
      <c r="Q217" s="300"/>
    </row>
    <row r="218" spans="1:17" s="301" customFormat="1" ht="15">
      <c r="A218" s="346"/>
      <c r="B218" s="433"/>
      <c r="C218" s="433"/>
      <c r="D218" s="433"/>
      <c r="E218" s="439"/>
      <c r="F218" s="330"/>
      <c r="G218" s="330"/>
      <c r="H218" s="330"/>
      <c r="I218" s="330"/>
      <c r="J218" s="330"/>
      <c r="K218" s="330"/>
      <c r="L218" s="330"/>
      <c r="M218" s="330"/>
      <c r="N218" s="330"/>
      <c r="Q218" s="300"/>
    </row>
    <row r="219" spans="1:17" s="301" customFormat="1" ht="15">
      <c r="A219" s="346"/>
      <c r="B219" s="346"/>
      <c r="C219" s="440"/>
      <c r="D219" s="433"/>
      <c r="E219" s="313"/>
      <c r="F219" s="330"/>
      <c r="G219" s="330"/>
      <c r="H219" s="330"/>
      <c r="I219" s="330"/>
      <c r="J219" s="330"/>
      <c r="K219" s="330"/>
      <c r="L219" s="330"/>
      <c r="M219" s="330"/>
      <c r="N219" s="330"/>
      <c r="Q219" s="300"/>
    </row>
    <row r="220" spans="1:17" s="301" customFormat="1">
      <c r="A220" s="346"/>
      <c r="B220" s="433"/>
      <c r="C220" s="346"/>
      <c r="D220" s="433"/>
      <c r="E220" s="441"/>
      <c r="Q220" s="300"/>
    </row>
    <row r="221" spans="1:17" s="301" customFormat="1">
      <c r="A221" s="346"/>
      <c r="B221" s="433"/>
      <c r="C221" s="346"/>
      <c r="D221" s="433"/>
      <c r="E221" s="442"/>
      <c r="F221" s="330"/>
      <c r="G221" s="330"/>
      <c r="H221" s="330"/>
      <c r="I221" s="330"/>
      <c r="J221" s="330"/>
      <c r="K221" s="330"/>
      <c r="L221" s="330"/>
      <c r="M221" s="330"/>
      <c r="N221" s="330"/>
      <c r="Q221" s="300"/>
    </row>
    <row r="222" spans="1:17" s="301" customFormat="1" ht="15">
      <c r="A222" s="346"/>
      <c r="B222" s="433"/>
      <c r="C222" s="346"/>
      <c r="D222" s="433"/>
      <c r="E222" s="315"/>
      <c r="F222" s="443"/>
      <c r="G222" s="443"/>
      <c r="H222" s="443"/>
      <c r="I222" s="443"/>
      <c r="J222" s="443"/>
      <c r="K222" s="443"/>
      <c r="L222" s="443"/>
      <c r="M222" s="443"/>
      <c r="N222" s="443"/>
      <c r="Q222" s="300"/>
    </row>
    <row r="223" spans="1:17" s="301" customFormat="1">
      <c r="A223" s="346"/>
      <c r="B223" s="433"/>
      <c r="C223" s="346"/>
      <c r="D223" s="433"/>
      <c r="E223" s="316"/>
      <c r="F223" s="443"/>
      <c r="G223" s="443"/>
      <c r="H223" s="443"/>
      <c r="I223" s="443"/>
      <c r="J223" s="443"/>
      <c r="K223" s="443"/>
      <c r="L223" s="443"/>
      <c r="M223" s="443"/>
      <c r="N223" s="443"/>
      <c r="Q223" s="300"/>
    </row>
    <row r="224" spans="1:17" s="301" customFormat="1">
      <c r="A224" s="346"/>
      <c r="B224" s="433"/>
      <c r="C224" s="346"/>
      <c r="D224" s="433"/>
      <c r="E224" s="316"/>
      <c r="F224" s="443"/>
      <c r="G224" s="443"/>
      <c r="H224" s="443"/>
      <c r="I224" s="443"/>
      <c r="J224" s="443"/>
      <c r="K224" s="443"/>
      <c r="L224" s="443"/>
      <c r="M224" s="443"/>
      <c r="N224" s="443"/>
      <c r="Q224" s="300"/>
    </row>
    <row r="225" spans="1:17" s="301" customFormat="1">
      <c r="A225" s="346"/>
      <c r="B225" s="433"/>
      <c r="C225" s="346"/>
      <c r="D225" s="433"/>
      <c r="E225" s="316"/>
      <c r="F225" s="443"/>
      <c r="G225" s="443"/>
      <c r="H225" s="443"/>
      <c r="I225" s="443"/>
      <c r="J225" s="443"/>
      <c r="K225" s="443"/>
      <c r="L225" s="443"/>
      <c r="M225" s="443"/>
      <c r="N225" s="443"/>
      <c r="Q225" s="300"/>
    </row>
    <row r="226" spans="1:17" s="301" customFormat="1">
      <c r="A226" s="346"/>
      <c r="B226" s="433"/>
      <c r="C226" s="346"/>
      <c r="D226" s="433"/>
      <c r="E226" s="444"/>
      <c r="F226" s="443"/>
      <c r="G226" s="443"/>
      <c r="H226" s="443"/>
      <c r="I226" s="443"/>
      <c r="J226" s="443"/>
      <c r="K226" s="443"/>
      <c r="L226" s="443"/>
      <c r="M226" s="443"/>
      <c r="N226" s="443"/>
    </row>
    <row r="227" spans="1:17" s="301" customFormat="1">
      <c r="A227" s="346"/>
      <c r="B227" s="433"/>
      <c r="C227" s="346"/>
      <c r="D227" s="433"/>
      <c r="E227" s="445"/>
      <c r="F227" s="446"/>
      <c r="G227" s="446"/>
      <c r="H227" s="446"/>
      <c r="I227" s="446"/>
      <c r="J227" s="446"/>
      <c r="K227" s="446"/>
      <c r="L227" s="446"/>
      <c r="M227" s="446"/>
      <c r="N227" s="446"/>
    </row>
    <row r="228" spans="1:17" s="301" customFormat="1">
      <c r="A228" s="346"/>
      <c r="B228" s="433"/>
      <c r="C228" s="346"/>
      <c r="D228" s="433"/>
      <c r="E228" s="319"/>
    </row>
    <row r="229" spans="1:17" s="301" customFormat="1">
      <c r="A229" s="346"/>
      <c r="B229" s="433"/>
      <c r="C229" s="346"/>
      <c r="D229" s="433"/>
      <c r="E229" s="321"/>
    </row>
    <row r="230" spans="1:17" s="301" customFormat="1">
      <c r="A230" s="346"/>
      <c r="B230" s="412"/>
      <c r="C230" s="346"/>
      <c r="D230" s="433"/>
      <c r="E230" s="321"/>
    </row>
    <row r="231" spans="1:17" s="301" customFormat="1">
      <c r="A231" s="346"/>
      <c r="B231" s="412"/>
      <c r="C231" s="412"/>
      <c r="D231" s="414"/>
      <c r="E231" s="321"/>
    </row>
    <row r="232" spans="1:17" s="301" customFormat="1">
      <c r="A232" s="346"/>
      <c r="C232" s="418"/>
      <c r="D232" s="421"/>
      <c r="E232" s="447"/>
    </row>
    <row r="233" spans="1:17" s="301" customFormat="1">
      <c r="A233" s="346"/>
      <c r="C233" s="418"/>
      <c r="D233" s="421"/>
      <c r="E233" s="447"/>
    </row>
    <row r="234" spans="1:17" s="301" customFormat="1">
      <c r="A234" s="346"/>
      <c r="C234" s="412"/>
      <c r="D234" s="421"/>
      <c r="E234" s="322"/>
      <c r="F234" s="448"/>
      <c r="G234" s="448"/>
      <c r="H234" s="448"/>
      <c r="I234" s="448"/>
      <c r="J234" s="448"/>
      <c r="K234" s="448"/>
      <c r="L234" s="448"/>
      <c r="M234" s="448"/>
      <c r="N234" s="448"/>
    </row>
    <row r="235" spans="1:17" s="301" customFormat="1">
      <c r="A235" s="346"/>
      <c r="C235" s="418"/>
      <c r="D235" s="421"/>
      <c r="E235" s="322"/>
      <c r="F235" s="448"/>
      <c r="G235" s="448"/>
      <c r="H235" s="448"/>
      <c r="I235" s="448"/>
      <c r="J235" s="448"/>
      <c r="K235" s="448"/>
      <c r="L235" s="448"/>
      <c r="M235" s="448"/>
      <c r="N235" s="448"/>
    </row>
    <row r="236" spans="1:17" s="301" customFormat="1">
      <c r="A236" s="346"/>
      <c r="C236" s="418"/>
      <c r="D236" s="421"/>
      <c r="E236" s="322"/>
      <c r="F236" s="448"/>
      <c r="G236" s="448"/>
      <c r="H236" s="448"/>
      <c r="I236" s="448"/>
      <c r="J236" s="448"/>
      <c r="K236" s="448"/>
      <c r="L236" s="448"/>
      <c r="M236" s="448"/>
      <c r="N236" s="448"/>
    </row>
    <row r="237" spans="1:17" s="301" customFormat="1">
      <c r="A237" s="346"/>
      <c r="B237" s="421"/>
      <c r="C237" s="346"/>
      <c r="D237" s="421"/>
      <c r="E237" s="322"/>
      <c r="F237" s="448"/>
      <c r="G237" s="448"/>
      <c r="H237" s="448"/>
      <c r="I237" s="448"/>
      <c r="J237" s="448"/>
      <c r="K237" s="448"/>
      <c r="L237" s="448"/>
      <c r="M237" s="448"/>
      <c r="N237" s="448"/>
    </row>
    <row r="238" spans="1:17" s="301" customFormat="1">
      <c r="A238" s="346"/>
      <c r="B238" s="421"/>
      <c r="C238" s="346"/>
      <c r="D238" s="421"/>
      <c r="E238" s="322"/>
      <c r="F238" s="448"/>
      <c r="G238" s="448"/>
      <c r="H238" s="448"/>
      <c r="I238" s="448"/>
      <c r="J238" s="448"/>
      <c r="K238" s="448"/>
      <c r="L238" s="448"/>
      <c r="M238" s="448"/>
      <c r="N238" s="448"/>
    </row>
    <row r="239" spans="1:17" s="301" customFormat="1">
      <c r="A239" s="346"/>
      <c r="B239" s="421"/>
      <c r="C239" s="346"/>
      <c r="D239" s="421"/>
      <c r="E239" s="322"/>
      <c r="F239" s="448"/>
      <c r="G239" s="448"/>
      <c r="H239" s="448"/>
      <c r="I239" s="448"/>
      <c r="J239" s="448"/>
      <c r="K239" s="448"/>
      <c r="L239" s="448"/>
      <c r="M239" s="448"/>
      <c r="N239" s="448"/>
    </row>
    <row r="240" spans="1:17" s="301" customFormat="1" ht="15">
      <c r="A240" s="346"/>
      <c r="B240" s="421"/>
      <c r="C240" s="421"/>
      <c r="D240" s="421"/>
      <c r="E240" s="323"/>
      <c r="F240" s="448"/>
      <c r="G240" s="448"/>
      <c r="H240" s="448"/>
      <c r="I240" s="448"/>
      <c r="J240" s="448"/>
      <c r="K240" s="448"/>
      <c r="L240" s="448"/>
      <c r="M240" s="448"/>
      <c r="N240" s="448"/>
    </row>
    <row r="241" spans="1:14" s="301" customFormat="1">
      <c r="A241" s="346"/>
      <c r="B241" s="422"/>
      <c r="C241" s="423"/>
      <c r="D241" s="424"/>
      <c r="E241" s="324"/>
      <c r="F241" s="448"/>
      <c r="G241" s="448"/>
      <c r="H241" s="448"/>
      <c r="I241" s="448"/>
      <c r="J241" s="448"/>
      <c r="K241" s="448"/>
      <c r="L241" s="448"/>
      <c r="M241" s="448"/>
      <c r="N241" s="448"/>
    </row>
    <row r="242" spans="1:14" s="301" customFormat="1" ht="15">
      <c r="A242" s="346"/>
      <c r="B242" s="425"/>
      <c r="C242" s="429"/>
      <c r="D242" s="429"/>
      <c r="E242" s="323"/>
      <c r="F242" s="448"/>
      <c r="G242" s="448"/>
      <c r="H242" s="448"/>
      <c r="I242" s="448"/>
      <c r="J242" s="448"/>
      <c r="K242" s="448"/>
      <c r="L242" s="448"/>
      <c r="M242" s="448"/>
      <c r="N242" s="448"/>
    </row>
    <row r="243" spans="1:14" s="301" customFormat="1">
      <c r="A243" s="346"/>
      <c r="B243" s="427"/>
      <c r="C243" s="428"/>
      <c r="D243" s="429"/>
      <c r="E243" s="322"/>
      <c r="F243" s="448"/>
      <c r="G243" s="448"/>
      <c r="H243" s="448"/>
      <c r="I243" s="448"/>
      <c r="J243" s="448"/>
      <c r="K243" s="448"/>
      <c r="L243" s="448"/>
      <c r="M243" s="448"/>
      <c r="N243" s="448"/>
    </row>
    <row r="244" spans="1:14" s="301" customFormat="1" ht="15">
      <c r="A244" s="346"/>
      <c r="B244" s="417"/>
      <c r="C244" s="428"/>
      <c r="D244" s="429"/>
      <c r="E244" s="323"/>
      <c r="F244" s="448"/>
      <c r="G244" s="448"/>
      <c r="H244" s="448"/>
      <c r="I244" s="448"/>
      <c r="J244" s="448"/>
      <c r="K244" s="448"/>
      <c r="L244" s="448"/>
      <c r="M244" s="448"/>
      <c r="N244" s="448"/>
    </row>
    <row r="245" spans="1:14" s="301" customFormat="1" ht="15">
      <c r="A245" s="346"/>
      <c r="B245" s="422"/>
      <c r="C245" s="430"/>
      <c r="D245" s="430"/>
      <c r="E245" s="325"/>
      <c r="F245" s="448"/>
      <c r="G245" s="448"/>
      <c r="H245" s="448"/>
      <c r="I245" s="448"/>
      <c r="J245" s="448"/>
      <c r="K245" s="448"/>
      <c r="L245" s="448"/>
      <c r="M245" s="448"/>
      <c r="N245" s="448"/>
    </row>
    <row r="246" spans="1:14" s="301" customFormat="1" ht="15">
      <c r="A246" s="346"/>
      <c r="B246" s="422"/>
      <c r="C246" s="430"/>
      <c r="D246" s="430"/>
      <c r="E246" s="325"/>
      <c r="F246" s="448"/>
      <c r="G246" s="448"/>
      <c r="H246" s="448"/>
      <c r="I246" s="448"/>
      <c r="J246" s="448"/>
      <c r="K246" s="448"/>
      <c r="L246" s="448"/>
      <c r="M246" s="448"/>
      <c r="N246" s="448"/>
    </row>
    <row r="247" spans="1:14" s="301" customFormat="1" ht="15">
      <c r="A247" s="346"/>
      <c r="B247" s="449"/>
      <c r="C247" s="430"/>
      <c r="D247" s="430"/>
      <c r="E247" s="325"/>
      <c r="F247" s="448"/>
      <c r="G247" s="448"/>
      <c r="H247" s="448"/>
      <c r="I247" s="448"/>
      <c r="J247" s="448"/>
      <c r="K247" s="448"/>
      <c r="L247" s="448"/>
      <c r="M247" s="448"/>
      <c r="N247" s="448"/>
    </row>
    <row r="248" spans="1:14" s="301" customFormat="1" ht="15">
      <c r="A248" s="346"/>
      <c r="B248" s="450"/>
      <c r="C248" s="451"/>
      <c r="D248" s="450"/>
      <c r="E248" s="452"/>
      <c r="F248" s="448"/>
      <c r="G248" s="448"/>
      <c r="H248" s="448"/>
      <c r="I248" s="448"/>
      <c r="J248" s="448"/>
      <c r="K248" s="448"/>
      <c r="L248" s="448"/>
      <c r="M248" s="448"/>
      <c r="N248" s="448"/>
    </row>
    <row r="249" spans="1:14" s="301" customFormat="1">
      <c r="A249" s="346"/>
      <c r="B249" s="451"/>
      <c r="C249" s="451"/>
      <c r="D249" s="450"/>
      <c r="E249" s="453"/>
      <c r="F249" s="448"/>
      <c r="G249" s="448"/>
      <c r="H249" s="448"/>
      <c r="I249" s="448"/>
      <c r="J249" s="448"/>
      <c r="K249" s="448"/>
      <c r="L249" s="448"/>
      <c r="M249" s="448"/>
      <c r="N249" s="448"/>
    </row>
    <row r="250" spans="1:14" s="301" customFormat="1">
      <c r="A250" s="346"/>
      <c r="B250" s="454"/>
      <c r="C250" s="454"/>
      <c r="D250" s="450"/>
      <c r="E250" s="453"/>
      <c r="F250" s="448"/>
      <c r="G250" s="448"/>
      <c r="H250" s="448"/>
      <c r="I250" s="448"/>
      <c r="J250" s="448"/>
      <c r="K250" s="448"/>
      <c r="L250" s="448"/>
      <c r="M250" s="448"/>
      <c r="N250" s="448"/>
    </row>
    <row r="251" spans="1:14" s="301" customFormat="1" ht="15">
      <c r="A251" s="346"/>
      <c r="B251" s="427"/>
      <c r="C251" s="427"/>
      <c r="D251" s="427"/>
      <c r="E251" s="327"/>
    </row>
    <row r="252" spans="1:14" s="301" customFormat="1">
      <c r="A252" s="346"/>
      <c r="B252" s="412"/>
      <c r="C252" s="430"/>
      <c r="D252" s="414"/>
      <c r="E252" s="455"/>
    </row>
    <row r="253" spans="1:14" s="301" customFormat="1">
      <c r="A253" s="346"/>
      <c r="B253" s="456"/>
      <c r="C253" s="347"/>
      <c r="D253" s="347"/>
      <c r="E253" s="455"/>
    </row>
    <row r="254" spans="1:14" s="301" customFormat="1">
      <c r="A254" s="346"/>
      <c r="B254" s="456"/>
      <c r="C254" s="456"/>
      <c r="D254" s="347"/>
      <c r="E254" s="455"/>
    </row>
    <row r="255" spans="1:14" s="301" customFormat="1">
      <c r="A255" s="346"/>
      <c r="B255" s="457"/>
      <c r="C255" s="458"/>
      <c r="D255" s="426"/>
      <c r="E255" s="419"/>
      <c r="F255" s="416"/>
      <c r="G255" s="416"/>
      <c r="H255" s="416"/>
      <c r="I255" s="416"/>
      <c r="J255" s="416"/>
      <c r="K255" s="416"/>
      <c r="L255" s="416"/>
      <c r="M255" s="416"/>
      <c r="N255" s="416"/>
    </row>
    <row r="256" spans="1:14" s="301" customFormat="1">
      <c r="A256" s="346"/>
      <c r="B256" s="457"/>
      <c r="C256" s="458"/>
      <c r="D256" s="426"/>
      <c r="E256" s="419"/>
      <c r="F256" s="416"/>
      <c r="G256" s="416"/>
      <c r="H256" s="416"/>
      <c r="I256" s="416"/>
      <c r="J256" s="416"/>
      <c r="K256" s="416"/>
      <c r="L256" s="416"/>
      <c r="M256" s="416"/>
      <c r="N256" s="416"/>
    </row>
    <row r="257" spans="1:14" s="301" customFormat="1">
      <c r="A257" s="346"/>
      <c r="B257" s="457"/>
      <c r="C257" s="456"/>
      <c r="D257" s="426"/>
      <c r="E257" s="419"/>
      <c r="F257" s="416"/>
      <c r="G257" s="416"/>
      <c r="H257" s="416"/>
      <c r="I257" s="416"/>
      <c r="J257" s="416"/>
      <c r="K257" s="416"/>
      <c r="L257" s="416"/>
      <c r="M257" s="416"/>
      <c r="N257" s="416"/>
    </row>
    <row r="258" spans="1:14" s="301" customFormat="1">
      <c r="A258" s="346"/>
      <c r="B258" s="457"/>
      <c r="C258" s="458"/>
      <c r="D258" s="426"/>
      <c r="E258" s="302"/>
      <c r="F258" s="420"/>
      <c r="G258" s="420"/>
      <c r="H258" s="420"/>
      <c r="I258" s="420"/>
      <c r="J258" s="420"/>
      <c r="K258" s="420"/>
      <c r="L258" s="420"/>
      <c r="M258" s="420"/>
      <c r="N258" s="420"/>
    </row>
    <row r="259" spans="1:14" s="301" customFormat="1">
      <c r="A259" s="346"/>
      <c r="B259" s="457"/>
      <c r="C259" s="458"/>
      <c r="D259" s="426"/>
      <c r="E259" s="302"/>
      <c r="F259" s="420"/>
      <c r="G259" s="420"/>
      <c r="H259" s="420"/>
      <c r="I259" s="420"/>
      <c r="J259" s="420"/>
      <c r="K259" s="420"/>
      <c r="L259" s="420"/>
      <c r="M259" s="420"/>
      <c r="N259" s="420"/>
    </row>
    <row r="260" spans="1:14" s="301" customFormat="1">
      <c r="A260" s="346"/>
      <c r="B260" s="426"/>
      <c r="C260" s="321"/>
      <c r="D260" s="426"/>
      <c r="E260" s="303"/>
      <c r="F260" s="420"/>
      <c r="G260" s="420"/>
      <c r="H260" s="420"/>
      <c r="I260" s="420"/>
      <c r="J260" s="420"/>
      <c r="K260" s="420"/>
      <c r="L260" s="420"/>
      <c r="M260" s="420"/>
      <c r="N260" s="420"/>
    </row>
    <row r="261" spans="1:14" s="301" customFormat="1">
      <c r="A261" s="346"/>
      <c r="B261" s="421"/>
      <c r="C261" s="346"/>
      <c r="D261" s="421"/>
      <c r="E261" s="303"/>
      <c r="F261" s="420"/>
      <c r="G261" s="420"/>
      <c r="H261" s="420"/>
      <c r="I261" s="420"/>
      <c r="J261" s="420"/>
      <c r="K261" s="420"/>
      <c r="L261" s="420"/>
      <c r="M261" s="420"/>
      <c r="N261" s="420"/>
    </row>
    <row r="262" spans="1:14" s="301" customFormat="1" ht="15">
      <c r="A262" s="346"/>
      <c r="B262" s="421"/>
      <c r="C262" s="346"/>
      <c r="D262" s="421"/>
      <c r="E262" s="304"/>
      <c r="F262" s="420"/>
      <c r="G262" s="420"/>
      <c r="H262" s="420"/>
      <c r="I262" s="420"/>
      <c r="J262" s="420"/>
      <c r="K262" s="420"/>
      <c r="L262" s="420"/>
      <c r="M262" s="420"/>
      <c r="N262" s="420"/>
    </row>
    <row r="263" spans="1:14" s="301" customFormat="1" ht="15">
      <c r="A263" s="346"/>
      <c r="B263" s="421"/>
      <c r="C263" s="421"/>
      <c r="D263" s="421"/>
      <c r="E263" s="304"/>
      <c r="F263" s="420"/>
      <c r="G263" s="420"/>
      <c r="H263" s="420"/>
      <c r="I263" s="420"/>
      <c r="J263" s="420"/>
      <c r="K263" s="420"/>
      <c r="L263" s="420"/>
      <c r="M263" s="420"/>
      <c r="N263" s="420"/>
    </row>
    <row r="264" spans="1:14" s="301" customFormat="1">
      <c r="A264" s="346"/>
      <c r="B264" s="422"/>
      <c r="C264" s="423"/>
      <c r="D264" s="424"/>
      <c r="E264" s="305"/>
      <c r="F264" s="420"/>
      <c r="G264" s="420"/>
      <c r="H264" s="420"/>
      <c r="I264" s="420"/>
      <c r="J264" s="420"/>
      <c r="K264" s="420"/>
      <c r="L264" s="420"/>
      <c r="M264" s="420"/>
      <c r="N264" s="420"/>
    </row>
    <row r="265" spans="1:14" s="301" customFormat="1" ht="15">
      <c r="A265" s="346"/>
      <c r="B265" s="425"/>
      <c r="C265" s="426"/>
      <c r="D265" s="426"/>
      <c r="E265" s="304"/>
      <c r="F265" s="420"/>
      <c r="G265" s="420"/>
      <c r="H265" s="420"/>
      <c r="I265" s="420"/>
      <c r="J265" s="420"/>
      <c r="K265" s="420"/>
      <c r="L265" s="420"/>
      <c r="M265" s="420"/>
      <c r="N265" s="420"/>
    </row>
    <row r="266" spans="1:14" s="301" customFormat="1">
      <c r="A266" s="346"/>
      <c r="B266" s="427"/>
      <c r="C266" s="459"/>
      <c r="D266" s="460"/>
      <c r="E266" s="303"/>
      <c r="F266" s="420"/>
      <c r="G266" s="420"/>
      <c r="H266" s="420"/>
      <c r="I266" s="420"/>
      <c r="J266" s="420"/>
      <c r="K266" s="420"/>
      <c r="L266" s="420"/>
      <c r="M266" s="420"/>
      <c r="N266" s="420"/>
    </row>
    <row r="267" spans="1:14" s="301" customFormat="1" ht="15">
      <c r="A267" s="346"/>
      <c r="B267" s="417"/>
      <c r="C267" s="459"/>
      <c r="D267" s="460"/>
      <c r="E267" s="304"/>
      <c r="F267" s="420"/>
      <c r="G267" s="420"/>
      <c r="H267" s="420"/>
      <c r="I267" s="420"/>
      <c r="J267" s="420"/>
      <c r="K267" s="420"/>
      <c r="L267" s="420"/>
      <c r="M267" s="420"/>
      <c r="N267" s="420"/>
    </row>
    <row r="268" spans="1:14" s="301" customFormat="1" ht="15">
      <c r="A268" s="346"/>
      <c r="B268" s="461"/>
      <c r="C268" s="462"/>
      <c r="D268" s="462"/>
      <c r="E268" s="431"/>
      <c r="F268" s="420"/>
      <c r="G268" s="420"/>
      <c r="H268" s="420"/>
      <c r="I268" s="420"/>
      <c r="J268" s="420"/>
      <c r="K268" s="420"/>
      <c r="L268" s="420"/>
      <c r="M268" s="420"/>
      <c r="N268" s="420"/>
    </row>
    <row r="269" spans="1:14" s="301" customFormat="1">
      <c r="A269" s="346"/>
      <c r="B269" s="712"/>
      <c r="C269" s="712"/>
      <c r="D269" s="712"/>
      <c r="E269" s="432"/>
      <c r="F269" s="420"/>
      <c r="G269" s="420"/>
      <c r="H269" s="420"/>
      <c r="I269" s="420"/>
      <c r="J269" s="420"/>
      <c r="K269" s="420"/>
      <c r="L269" s="420"/>
      <c r="M269" s="420"/>
      <c r="N269" s="420"/>
    </row>
    <row r="270" spans="1:14" s="301" customFormat="1" ht="15">
      <c r="A270" s="346"/>
      <c r="B270" s="422"/>
      <c r="C270" s="430"/>
      <c r="D270" s="430"/>
      <c r="E270" s="463"/>
      <c r="F270" s="420"/>
      <c r="G270" s="420"/>
      <c r="H270" s="420"/>
      <c r="I270" s="420"/>
      <c r="J270" s="420"/>
      <c r="K270" s="420"/>
      <c r="L270" s="420"/>
      <c r="M270" s="420"/>
      <c r="N270" s="420"/>
    </row>
    <row r="271" spans="1:14" s="301" customFormat="1">
      <c r="A271" s="346"/>
      <c r="B271" s="433"/>
      <c r="C271" s="433"/>
      <c r="D271" s="433"/>
      <c r="E271" s="464"/>
      <c r="F271" s="420"/>
      <c r="G271" s="420"/>
      <c r="H271" s="420"/>
      <c r="I271" s="420"/>
      <c r="J271" s="420"/>
      <c r="K271" s="420"/>
      <c r="L271" s="420"/>
      <c r="M271" s="420"/>
      <c r="N271" s="420"/>
    </row>
    <row r="272" spans="1:14" s="301" customFormat="1">
      <c r="A272" s="346"/>
      <c r="B272" s="433"/>
      <c r="C272" s="433"/>
      <c r="D272" s="433"/>
      <c r="E272" s="347"/>
      <c r="F272" s="416"/>
      <c r="G272" s="416"/>
      <c r="H272" s="416"/>
      <c r="I272" s="416"/>
      <c r="J272" s="416"/>
      <c r="K272" s="416"/>
      <c r="L272" s="416"/>
      <c r="M272" s="416"/>
      <c r="N272" s="416"/>
    </row>
    <row r="273" spans="1:14" s="301" customFormat="1">
      <c r="A273" s="346"/>
      <c r="B273" s="433"/>
      <c r="C273" s="433"/>
      <c r="D273" s="433"/>
      <c r="E273" s="436"/>
      <c r="F273" s="443"/>
      <c r="G273" s="443"/>
      <c r="H273" s="443"/>
      <c r="I273" s="443"/>
      <c r="J273" s="443"/>
      <c r="K273" s="443"/>
      <c r="L273" s="443"/>
      <c r="M273" s="443"/>
      <c r="N273" s="443"/>
    </row>
    <row r="274" spans="1:14" s="301" customFormat="1">
      <c r="A274" s="346"/>
      <c r="B274" s="433"/>
      <c r="C274" s="433"/>
      <c r="D274" s="433"/>
      <c r="E274" s="437"/>
      <c r="F274" s="438"/>
      <c r="G274" s="438"/>
      <c r="H274" s="438"/>
      <c r="I274" s="438"/>
      <c r="J274" s="438"/>
      <c r="K274" s="438"/>
      <c r="L274" s="438"/>
      <c r="M274" s="438"/>
      <c r="N274" s="438"/>
    </row>
    <row r="275" spans="1:14" s="301" customFormat="1">
      <c r="A275" s="346"/>
      <c r="B275" s="433"/>
      <c r="C275" s="346"/>
      <c r="D275" s="433"/>
      <c r="E275" s="465"/>
      <c r="F275" s="330"/>
      <c r="G275" s="330"/>
      <c r="H275" s="330"/>
      <c r="I275" s="330"/>
      <c r="J275" s="330"/>
      <c r="K275" s="330"/>
      <c r="L275" s="330"/>
      <c r="M275" s="330"/>
      <c r="N275" s="330"/>
    </row>
    <row r="276" spans="1:14" s="301" customFormat="1">
      <c r="A276" s="346"/>
      <c r="B276" s="433"/>
      <c r="C276" s="346"/>
      <c r="D276" s="433"/>
      <c r="E276" s="465"/>
      <c r="F276" s="330"/>
      <c r="G276" s="330"/>
      <c r="H276" s="330"/>
      <c r="I276" s="330"/>
      <c r="J276" s="330"/>
      <c r="K276" s="330"/>
      <c r="L276" s="330"/>
      <c r="M276" s="330"/>
      <c r="N276" s="330"/>
    </row>
    <row r="277" spans="1:14" s="301" customFormat="1">
      <c r="A277" s="346"/>
      <c r="B277" s="433"/>
      <c r="C277" s="346"/>
      <c r="D277" s="433"/>
      <c r="E277" s="466"/>
      <c r="F277" s="330"/>
      <c r="G277" s="330"/>
      <c r="H277" s="330"/>
      <c r="I277" s="330"/>
      <c r="J277" s="330"/>
      <c r="K277" s="330"/>
      <c r="L277" s="330"/>
      <c r="M277" s="330"/>
      <c r="N277" s="330"/>
    </row>
    <row r="278" spans="1:14" s="301" customFormat="1">
      <c r="A278" s="346"/>
      <c r="B278" s="433"/>
      <c r="C278" s="346"/>
      <c r="D278" s="433"/>
      <c r="E278" s="466"/>
      <c r="F278" s="330"/>
      <c r="G278" s="330"/>
      <c r="H278" s="330"/>
      <c r="I278" s="330"/>
      <c r="J278" s="330"/>
      <c r="K278" s="330"/>
      <c r="L278" s="330"/>
      <c r="M278" s="330"/>
      <c r="N278" s="330"/>
    </row>
    <row r="279" spans="1:14" s="301" customFormat="1">
      <c r="A279" s="346"/>
      <c r="B279" s="433"/>
      <c r="C279" s="346"/>
      <c r="D279" s="433"/>
      <c r="E279" s="467"/>
      <c r="F279" s="443"/>
      <c r="G279" s="443"/>
      <c r="H279" s="443"/>
      <c r="I279" s="443"/>
      <c r="J279" s="443"/>
      <c r="K279" s="443"/>
      <c r="L279" s="443"/>
      <c r="M279" s="443"/>
      <c r="N279" s="443"/>
    </row>
    <row r="280" spans="1:14" s="301" customFormat="1">
      <c r="A280" s="346"/>
      <c r="B280" s="412"/>
      <c r="C280" s="346"/>
      <c r="D280" s="433"/>
      <c r="E280" s="467"/>
      <c r="F280" s="443"/>
      <c r="G280" s="443"/>
      <c r="H280" s="443"/>
      <c r="I280" s="443"/>
      <c r="J280" s="443"/>
      <c r="K280" s="443"/>
      <c r="L280" s="443"/>
      <c r="M280" s="443"/>
      <c r="N280" s="443"/>
    </row>
    <row r="281" spans="1:14" s="301" customFormat="1">
      <c r="A281" s="346"/>
      <c r="B281" s="412"/>
      <c r="C281" s="456"/>
      <c r="D281" s="347"/>
      <c r="E281" s="321"/>
    </row>
    <row r="282" spans="1:14" s="301" customFormat="1">
      <c r="A282" s="346"/>
      <c r="B282" s="417"/>
      <c r="C282" s="458"/>
      <c r="D282" s="426"/>
      <c r="E282" s="447"/>
    </row>
    <row r="283" spans="1:14" s="301" customFormat="1">
      <c r="A283" s="346"/>
      <c r="B283" s="417"/>
      <c r="C283" s="458"/>
      <c r="D283" s="426"/>
      <c r="E283" s="447"/>
    </row>
    <row r="284" spans="1:14" s="301" customFormat="1">
      <c r="A284" s="346"/>
      <c r="B284" s="417"/>
      <c r="C284" s="456"/>
      <c r="D284" s="426"/>
      <c r="E284" s="447"/>
    </row>
    <row r="285" spans="1:14" s="301" customFormat="1">
      <c r="A285" s="346"/>
      <c r="B285" s="417"/>
      <c r="C285" s="458"/>
      <c r="D285" s="426"/>
      <c r="E285" s="447"/>
    </row>
    <row r="286" spans="1:14" s="301" customFormat="1">
      <c r="A286" s="346"/>
      <c r="B286" s="417"/>
      <c r="C286" s="458"/>
      <c r="D286" s="426"/>
      <c r="E286" s="322"/>
      <c r="F286" s="448"/>
      <c r="G286" s="448"/>
      <c r="H286" s="448"/>
      <c r="I286" s="448"/>
      <c r="J286" s="448"/>
      <c r="K286" s="448"/>
      <c r="L286" s="448"/>
      <c r="M286" s="448"/>
      <c r="N286" s="448"/>
    </row>
    <row r="287" spans="1:14" s="301" customFormat="1">
      <c r="A287" s="346"/>
      <c r="B287" s="421"/>
      <c r="C287" s="346"/>
      <c r="D287" s="421"/>
      <c r="E287" s="322"/>
      <c r="F287" s="448"/>
      <c r="G287" s="448"/>
      <c r="H287" s="448"/>
      <c r="I287" s="448"/>
      <c r="J287" s="448"/>
      <c r="K287" s="448"/>
      <c r="L287" s="448"/>
      <c r="M287" s="448"/>
      <c r="N287" s="448"/>
    </row>
    <row r="288" spans="1:14" s="301" customFormat="1">
      <c r="A288" s="346"/>
      <c r="B288" s="421"/>
      <c r="C288" s="346"/>
      <c r="D288" s="421"/>
      <c r="E288" s="322"/>
      <c r="F288" s="448"/>
      <c r="G288" s="448"/>
      <c r="H288" s="448"/>
      <c r="I288" s="448"/>
      <c r="J288" s="448"/>
      <c r="K288" s="448"/>
      <c r="L288" s="448"/>
      <c r="M288" s="448"/>
      <c r="N288" s="448"/>
    </row>
    <row r="289" spans="1:14" s="301" customFormat="1" ht="15">
      <c r="A289" s="346"/>
      <c r="B289" s="421"/>
      <c r="C289" s="346"/>
      <c r="D289" s="421"/>
      <c r="E289" s="323"/>
      <c r="F289" s="448"/>
      <c r="G289" s="448"/>
      <c r="H289" s="448"/>
      <c r="I289" s="448"/>
      <c r="J289" s="448"/>
      <c r="K289" s="448"/>
      <c r="L289" s="448"/>
      <c r="M289" s="448"/>
      <c r="N289" s="448"/>
    </row>
    <row r="290" spans="1:14" s="301" customFormat="1" ht="15">
      <c r="A290" s="346"/>
      <c r="B290" s="421"/>
      <c r="C290" s="421"/>
      <c r="D290" s="421"/>
      <c r="E290" s="323"/>
      <c r="F290" s="448"/>
      <c r="G290" s="448"/>
      <c r="H290" s="448"/>
      <c r="I290" s="448"/>
      <c r="J290" s="448"/>
      <c r="K290" s="448"/>
      <c r="L290" s="448"/>
      <c r="M290" s="448"/>
      <c r="N290" s="448"/>
    </row>
    <row r="291" spans="1:14" s="301" customFormat="1">
      <c r="A291" s="346"/>
      <c r="B291" s="422"/>
      <c r="C291" s="423"/>
      <c r="D291" s="424"/>
      <c r="E291" s="324"/>
      <c r="F291" s="448"/>
      <c r="G291" s="448"/>
      <c r="H291" s="448"/>
      <c r="I291" s="448"/>
      <c r="J291" s="448"/>
      <c r="K291" s="448"/>
      <c r="L291" s="448"/>
      <c r="M291" s="448"/>
      <c r="N291" s="448"/>
    </row>
    <row r="292" spans="1:14" s="301" customFormat="1" ht="15">
      <c r="A292" s="346"/>
      <c r="B292" s="425"/>
      <c r="C292" s="429"/>
      <c r="D292" s="429"/>
      <c r="E292" s="323"/>
      <c r="F292" s="448"/>
      <c r="G292" s="448"/>
      <c r="H292" s="448"/>
      <c r="I292" s="448"/>
      <c r="J292" s="448"/>
      <c r="K292" s="448"/>
      <c r="L292" s="448"/>
      <c r="M292" s="448"/>
      <c r="N292" s="448"/>
    </row>
    <row r="293" spans="1:14" s="301" customFormat="1">
      <c r="A293" s="346"/>
      <c r="B293" s="427"/>
      <c r="C293" s="428"/>
      <c r="D293" s="429"/>
      <c r="E293" s="322"/>
      <c r="F293" s="448"/>
      <c r="G293" s="448"/>
      <c r="H293" s="448"/>
      <c r="I293" s="448"/>
      <c r="J293" s="448"/>
      <c r="K293" s="448"/>
      <c r="L293" s="448"/>
      <c r="M293" s="448"/>
      <c r="N293" s="448"/>
    </row>
    <row r="294" spans="1:14" s="301" customFormat="1" ht="15">
      <c r="A294" s="346"/>
      <c r="B294" s="417"/>
      <c r="C294" s="428"/>
      <c r="D294" s="429"/>
      <c r="E294" s="323"/>
      <c r="F294" s="448"/>
      <c r="G294" s="448"/>
      <c r="H294" s="448"/>
      <c r="I294" s="448"/>
      <c r="J294" s="448"/>
      <c r="K294" s="448"/>
      <c r="L294" s="448"/>
      <c r="M294" s="448"/>
      <c r="N294" s="448"/>
    </row>
    <row r="295" spans="1:14" s="301" customFormat="1" ht="15">
      <c r="A295" s="346"/>
      <c r="B295" s="422"/>
      <c r="C295" s="428"/>
      <c r="D295" s="430"/>
      <c r="E295" s="331"/>
      <c r="F295" s="448"/>
      <c r="G295" s="448"/>
      <c r="H295" s="448"/>
      <c r="I295" s="448"/>
      <c r="J295" s="448"/>
      <c r="K295" s="448"/>
      <c r="L295" s="448"/>
      <c r="M295" s="448"/>
      <c r="N295" s="448"/>
    </row>
    <row r="296" spans="1:14" s="301" customFormat="1">
      <c r="A296" s="346"/>
      <c r="B296" s="422"/>
      <c r="C296" s="428"/>
      <c r="D296" s="430"/>
      <c r="E296" s="448"/>
      <c r="F296" s="448"/>
      <c r="G296" s="448"/>
      <c r="H296" s="448"/>
      <c r="I296" s="448"/>
      <c r="J296" s="448"/>
      <c r="K296" s="448"/>
      <c r="L296" s="448"/>
      <c r="M296" s="448"/>
      <c r="N296" s="448"/>
    </row>
    <row r="297" spans="1:14" s="301" customFormat="1">
      <c r="A297" s="346"/>
      <c r="B297" s="449"/>
      <c r="C297" s="430"/>
      <c r="D297" s="430"/>
      <c r="E297" s="448"/>
      <c r="F297" s="448"/>
      <c r="G297" s="448"/>
      <c r="H297" s="448"/>
      <c r="I297" s="448"/>
      <c r="J297" s="448"/>
      <c r="K297" s="448"/>
      <c r="L297" s="448"/>
      <c r="M297" s="448"/>
      <c r="N297" s="448"/>
    </row>
    <row r="298" spans="1:14" s="301" customFormat="1">
      <c r="A298" s="346"/>
      <c r="B298" s="346"/>
      <c r="C298" s="346"/>
      <c r="D298" s="346"/>
      <c r="E298" s="448"/>
      <c r="F298" s="448"/>
      <c r="G298" s="448"/>
      <c r="H298" s="448"/>
      <c r="I298" s="448"/>
      <c r="J298" s="448"/>
      <c r="K298" s="448"/>
      <c r="L298" s="448"/>
      <c r="M298" s="448"/>
      <c r="N298" s="448"/>
    </row>
    <row r="299" spans="1:14" s="301" customFormat="1">
      <c r="A299" s="346"/>
      <c r="B299" s="346"/>
      <c r="C299" s="346"/>
      <c r="D299" s="346"/>
      <c r="E299" s="453"/>
      <c r="F299" s="448"/>
      <c r="G299" s="448"/>
      <c r="H299" s="448"/>
      <c r="I299" s="448"/>
      <c r="J299" s="448"/>
      <c r="K299" s="448"/>
      <c r="L299" s="448"/>
      <c r="M299" s="448"/>
      <c r="N299" s="448"/>
    </row>
    <row r="300" spans="1:14" s="301" customFormat="1">
      <c r="A300" s="346"/>
      <c r="B300" s="346"/>
      <c r="C300" s="346"/>
      <c r="D300" s="346"/>
      <c r="E300" s="453"/>
      <c r="F300" s="448"/>
      <c r="G300" s="448"/>
      <c r="H300" s="448"/>
      <c r="I300" s="448"/>
      <c r="J300" s="448"/>
      <c r="K300" s="448"/>
      <c r="L300" s="448"/>
      <c r="M300" s="448"/>
      <c r="N300" s="448"/>
    </row>
    <row r="301" spans="1:14" s="301" customFormat="1">
      <c r="A301" s="346"/>
      <c r="B301" s="456"/>
      <c r="C301" s="347"/>
      <c r="D301" s="347"/>
      <c r="E301" s="455"/>
    </row>
    <row r="302" spans="1:14" s="301" customFormat="1">
      <c r="A302" s="346"/>
      <c r="B302" s="456"/>
      <c r="C302" s="347"/>
      <c r="D302" s="347"/>
      <c r="E302" s="455"/>
    </row>
    <row r="303" spans="1:14" s="301" customFormat="1">
      <c r="A303" s="346"/>
      <c r="B303" s="456"/>
      <c r="C303" s="456"/>
      <c r="D303" s="347"/>
      <c r="E303" s="455"/>
    </row>
    <row r="304" spans="1:14" s="301" customFormat="1">
      <c r="A304" s="346"/>
      <c r="B304" s="457"/>
      <c r="C304" s="458"/>
      <c r="D304" s="426"/>
      <c r="E304" s="447"/>
    </row>
    <row r="305" spans="1:14" s="301" customFormat="1">
      <c r="A305" s="346"/>
      <c r="B305" s="457"/>
      <c r="C305" s="458"/>
      <c r="D305" s="426"/>
      <c r="E305" s="447"/>
    </row>
    <row r="306" spans="1:14" s="301" customFormat="1">
      <c r="A306" s="346"/>
      <c r="B306" s="457"/>
      <c r="C306" s="456"/>
      <c r="D306" s="426"/>
      <c r="E306" s="419"/>
      <c r="F306" s="416"/>
      <c r="G306" s="416"/>
      <c r="H306" s="416"/>
      <c r="I306" s="416"/>
      <c r="J306" s="416"/>
      <c r="K306" s="416"/>
      <c r="L306" s="416"/>
      <c r="M306" s="416"/>
      <c r="N306" s="416"/>
    </row>
    <row r="307" spans="1:14" s="301" customFormat="1">
      <c r="A307" s="346"/>
      <c r="B307" s="457"/>
      <c r="C307" s="458"/>
      <c r="D307" s="426"/>
      <c r="E307" s="419"/>
      <c r="F307" s="416"/>
      <c r="G307" s="416"/>
      <c r="H307" s="416"/>
      <c r="I307" s="416"/>
      <c r="J307" s="416"/>
      <c r="K307" s="416"/>
      <c r="L307" s="416"/>
      <c r="M307" s="416"/>
      <c r="N307" s="416"/>
    </row>
    <row r="308" spans="1:14" s="301" customFormat="1">
      <c r="A308" s="346"/>
      <c r="B308" s="457"/>
      <c r="C308" s="458"/>
      <c r="D308" s="426"/>
      <c r="E308" s="419"/>
      <c r="F308" s="416"/>
      <c r="G308" s="416"/>
      <c r="H308" s="416"/>
      <c r="I308" s="416"/>
      <c r="J308" s="416"/>
      <c r="K308" s="416"/>
      <c r="L308" s="416"/>
      <c r="M308" s="416"/>
      <c r="N308" s="416"/>
    </row>
    <row r="309" spans="1:14" s="301" customFormat="1">
      <c r="A309" s="346"/>
      <c r="B309" s="426"/>
      <c r="C309" s="321"/>
      <c r="D309" s="426"/>
      <c r="E309" s="303"/>
      <c r="F309" s="420"/>
      <c r="G309" s="420"/>
      <c r="H309" s="420"/>
      <c r="I309" s="420"/>
      <c r="J309" s="420"/>
      <c r="K309" s="420"/>
      <c r="L309" s="420"/>
      <c r="M309" s="420"/>
      <c r="N309" s="420"/>
    </row>
    <row r="310" spans="1:14" s="301" customFormat="1">
      <c r="A310" s="346"/>
      <c r="B310" s="426"/>
      <c r="C310" s="321"/>
      <c r="D310" s="426"/>
      <c r="E310" s="303"/>
      <c r="F310" s="420"/>
      <c r="G310" s="420"/>
      <c r="H310" s="420"/>
      <c r="I310" s="420"/>
      <c r="J310" s="420"/>
      <c r="K310" s="420"/>
      <c r="L310" s="420"/>
      <c r="M310" s="420"/>
      <c r="N310" s="420"/>
    </row>
    <row r="311" spans="1:14" s="301" customFormat="1" ht="15">
      <c r="A311" s="346"/>
      <c r="B311" s="421"/>
      <c r="C311" s="346"/>
      <c r="D311" s="421"/>
      <c r="E311" s="304"/>
      <c r="F311" s="420"/>
      <c r="G311" s="420"/>
      <c r="H311" s="420"/>
      <c r="I311" s="420"/>
      <c r="J311" s="420"/>
      <c r="K311" s="420"/>
      <c r="L311" s="420"/>
      <c r="M311" s="420"/>
      <c r="N311" s="420"/>
    </row>
    <row r="312" spans="1:14" s="301" customFormat="1" ht="15">
      <c r="A312" s="346"/>
      <c r="B312" s="421"/>
      <c r="C312" s="421"/>
      <c r="D312" s="421"/>
      <c r="E312" s="304"/>
      <c r="F312" s="420"/>
      <c r="G312" s="420"/>
      <c r="H312" s="420"/>
      <c r="I312" s="420"/>
      <c r="J312" s="420"/>
      <c r="K312" s="420"/>
      <c r="L312" s="420"/>
      <c r="M312" s="420"/>
      <c r="N312" s="420"/>
    </row>
    <row r="313" spans="1:14" s="301" customFormat="1">
      <c r="A313" s="346"/>
      <c r="B313" s="422"/>
      <c r="C313" s="423"/>
      <c r="D313" s="424"/>
      <c r="E313" s="305"/>
      <c r="F313" s="420"/>
      <c r="G313" s="420"/>
      <c r="H313" s="420"/>
      <c r="I313" s="420"/>
      <c r="J313" s="420"/>
      <c r="K313" s="420"/>
      <c r="L313" s="420"/>
      <c r="M313" s="420"/>
      <c r="N313" s="420"/>
    </row>
    <row r="314" spans="1:14" s="301" customFormat="1" ht="15">
      <c r="A314" s="346"/>
      <c r="B314" s="425"/>
      <c r="C314" s="426"/>
      <c r="D314" s="426"/>
      <c r="E314" s="304"/>
      <c r="F314" s="420"/>
      <c r="G314" s="420"/>
      <c r="H314" s="420"/>
      <c r="I314" s="420"/>
      <c r="J314" s="420"/>
      <c r="K314" s="420"/>
      <c r="L314" s="420"/>
      <c r="M314" s="420"/>
      <c r="N314" s="420"/>
    </row>
    <row r="315" spans="1:14" s="301" customFormat="1">
      <c r="A315" s="346"/>
      <c r="B315" s="427"/>
      <c r="C315" s="459"/>
      <c r="D315" s="460"/>
      <c r="E315" s="303"/>
      <c r="F315" s="420"/>
      <c r="G315" s="420"/>
      <c r="H315" s="420"/>
      <c r="I315" s="420"/>
      <c r="J315" s="420"/>
      <c r="K315" s="420"/>
      <c r="L315" s="420"/>
      <c r="M315" s="420"/>
      <c r="N315" s="420"/>
    </row>
    <row r="316" spans="1:14" s="301" customFormat="1" ht="15">
      <c r="A316" s="346"/>
      <c r="B316" s="417"/>
      <c r="C316" s="459"/>
      <c r="D316" s="460"/>
      <c r="E316" s="304"/>
      <c r="F316" s="420"/>
      <c r="G316" s="420"/>
      <c r="H316" s="420"/>
      <c r="I316" s="420"/>
      <c r="J316" s="420"/>
      <c r="K316" s="420"/>
      <c r="L316" s="420"/>
      <c r="M316" s="420"/>
      <c r="N316" s="420"/>
    </row>
    <row r="317" spans="1:14" s="301" customFormat="1" ht="15">
      <c r="A317" s="346"/>
      <c r="B317" s="461"/>
      <c r="C317" s="462"/>
      <c r="D317" s="462"/>
      <c r="E317" s="431"/>
      <c r="F317" s="420"/>
      <c r="G317" s="420"/>
      <c r="H317" s="420"/>
      <c r="I317" s="420"/>
      <c r="J317" s="420"/>
      <c r="K317" s="420"/>
      <c r="L317" s="420"/>
      <c r="M317" s="420"/>
      <c r="N317" s="420"/>
    </row>
    <row r="318" spans="1:14" s="301" customFormat="1">
      <c r="A318" s="346"/>
      <c r="B318" s="468"/>
      <c r="C318" s="468"/>
      <c r="D318" s="346"/>
      <c r="E318" s="420"/>
      <c r="F318" s="420"/>
      <c r="G318" s="420"/>
      <c r="H318" s="420"/>
      <c r="I318" s="420"/>
      <c r="J318" s="420"/>
      <c r="K318" s="420"/>
      <c r="L318" s="420"/>
      <c r="M318" s="420"/>
      <c r="N318" s="420"/>
    </row>
    <row r="319" spans="1:14" s="301" customFormat="1">
      <c r="A319" s="346"/>
      <c r="B319" s="468"/>
      <c r="C319" s="468"/>
      <c r="D319" s="346"/>
      <c r="E319" s="469"/>
      <c r="F319" s="420"/>
      <c r="G319" s="420"/>
      <c r="H319" s="420"/>
      <c r="I319" s="420"/>
      <c r="J319" s="420"/>
      <c r="K319" s="420"/>
      <c r="L319" s="420"/>
      <c r="M319" s="420"/>
      <c r="N319" s="420"/>
    </row>
    <row r="320" spans="1:14" s="301" customFormat="1">
      <c r="A320" s="346"/>
      <c r="B320" s="468"/>
      <c r="C320" s="468"/>
      <c r="D320" s="346"/>
      <c r="E320" s="469"/>
      <c r="F320" s="420"/>
      <c r="G320" s="420"/>
      <c r="H320" s="420"/>
      <c r="I320" s="420"/>
      <c r="J320" s="420"/>
      <c r="K320" s="420"/>
      <c r="L320" s="420"/>
      <c r="M320" s="420"/>
      <c r="N320" s="420"/>
    </row>
    <row r="321" spans="1:14" s="301" customFormat="1">
      <c r="A321" s="346"/>
      <c r="B321" s="346"/>
      <c r="C321" s="346"/>
      <c r="D321" s="346"/>
      <c r="E321" s="420"/>
      <c r="F321" s="420"/>
      <c r="G321" s="420"/>
      <c r="H321" s="420"/>
      <c r="I321" s="420"/>
      <c r="J321" s="420"/>
      <c r="K321" s="420"/>
      <c r="L321" s="420"/>
      <c r="M321" s="420"/>
      <c r="N321" s="420"/>
    </row>
    <row r="322" spans="1:14" s="301" customFormat="1">
      <c r="A322" s="346"/>
      <c r="B322" s="346"/>
      <c r="C322" s="346"/>
      <c r="D322" s="346"/>
      <c r="E322" s="420"/>
      <c r="F322" s="420"/>
      <c r="G322" s="420"/>
      <c r="H322" s="420"/>
      <c r="I322" s="420"/>
      <c r="J322" s="420"/>
      <c r="K322" s="420"/>
      <c r="L322" s="420"/>
      <c r="M322" s="420"/>
      <c r="N322" s="420"/>
    </row>
    <row r="323" spans="1:14" s="301" customFormat="1">
      <c r="A323" s="346"/>
      <c r="B323" s="470"/>
      <c r="C323" s="470"/>
      <c r="D323" s="470"/>
      <c r="E323" s="646"/>
      <c r="F323" s="416"/>
      <c r="G323" s="416"/>
      <c r="H323" s="416"/>
      <c r="I323" s="416"/>
      <c r="J323" s="416"/>
      <c r="K323" s="416"/>
      <c r="L323" s="416"/>
      <c r="M323" s="416"/>
      <c r="N323" s="416"/>
    </row>
    <row r="324" spans="1:14" s="301" customFormat="1">
      <c r="A324" s="346"/>
      <c r="B324" s="470"/>
      <c r="C324" s="470"/>
      <c r="D324" s="470"/>
      <c r="E324" s="471"/>
    </row>
    <row r="325" spans="1:14" s="301" customFormat="1">
      <c r="A325" s="346"/>
      <c r="B325" s="470"/>
      <c r="C325" s="470"/>
      <c r="D325" s="470"/>
      <c r="E325" s="647"/>
      <c r="F325" s="330"/>
      <c r="G325" s="330"/>
      <c r="H325" s="330"/>
      <c r="I325" s="330"/>
      <c r="J325" s="330"/>
      <c r="K325" s="330"/>
      <c r="L325" s="330"/>
      <c r="M325" s="330"/>
      <c r="N325" s="330"/>
    </row>
    <row r="326" spans="1:14" s="301" customFormat="1">
      <c r="A326" s="346"/>
      <c r="B326" s="472"/>
      <c r="C326" s="473"/>
      <c r="D326" s="473"/>
      <c r="E326" s="474"/>
      <c r="F326" s="330"/>
      <c r="G326" s="330"/>
      <c r="H326" s="330"/>
      <c r="I326" s="330"/>
      <c r="J326" s="330"/>
      <c r="K326" s="330"/>
      <c r="L326" s="330"/>
      <c r="M326" s="330"/>
      <c r="N326" s="330"/>
    </row>
    <row r="327" spans="1:14" s="301" customFormat="1">
      <c r="A327" s="346"/>
      <c r="B327" s="472"/>
      <c r="C327" s="473"/>
      <c r="D327" s="473"/>
      <c r="E327" s="474"/>
      <c r="F327" s="330"/>
      <c r="G327" s="330"/>
      <c r="H327" s="330"/>
      <c r="I327" s="330"/>
      <c r="J327" s="330"/>
      <c r="K327" s="330"/>
    </row>
    <row r="328" spans="1:14" s="301" customFormat="1">
      <c r="A328" s="346"/>
      <c r="B328" s="472"/>
      <c r="C328" s="472"/>
      <c r="D328" s="473"/>
      <c r="E328" s="475"/>
      <c r="F328" s="475"/>
      <c r="G328" s="475"/>
      <c r="H328" s="475"/>
      <c r="I328" s="475"/>
      <c r="J328" s="475"/>
      <c r="K328" s="475"/>
      <c r="L328" s="475"/>
      <c r="M328" s="475"/>
      <c r="N328" s="475"/>
    </row>
    <row r="329" spans="1:14" s="301" customFormat="1">
      <c r="A329" s="346"/>
      <c r="B329" s="476"/>
      <c r="C329" s="477"/>
      <c r="D329" s="478"/>
      <c r="E329" s="475"/>
      <c r="F329" s="475"/>
      <c r="G329" s="475"/>
      <c r="H329" s="475"/>
      <c r="I329" s="475"/>
      <c r="J329" s="475"/>
      <c r="K329" s="475"/>
      <c r="L329" s="475"/>
      <c r="M329" s="475"/>
      <c r="N329" s="475"/>
    </row>
    <row r="330" spans="1:14" s="301" customFormat="1">
      <c r="A330" s="346"/>
      <c r="B330" s="476"/>
      <c r="C330" s="477"/>
      <c r="D330" s="478"/>
      <c r="E330" s="475"/>
      <c r="F330" s="475"/>
      <c r="G330" s="475"/>
      <c r="H330" s="475"/>
      <c r="I330" s="475"/>
      <c r="J330" s="475"/>
      <c r="K330" s="475"/>
      <c r="L330" s="475"/>
      <c r="M330" s="475"/>
      <c r="N330" s="475"/>
    </row>
    <row r="331" spans="1:14" s="301" customFormat="1">
      <c r="A331" s="346"/>
      <c r="B331" s="476"/>
      <c r="C331" s="472"/>
      <c r="D331" s="478"/>
      <c r="E331" s="475"/>
      <c r="F331" s="475"/>
      <c r="G331" s="475"/>
      <c r="H331" s="475"/>
      <c r="I331" s="475"/>
      <c r="J331" s="475"/>
      <c r="K331" s="475"/>
      <c r="L331" s="475"/>
      <c r="M331" s="475"/>
      <c r="N331" s="475"/>
    </row>
    <row r="332" spans="1:14" s="301" customFormat="1">
      <c r="A332" s="346"/>
      <c r="B332" s="476"/>
      <c r="C332" s="477"/>
      <c r="D332" s="478"/>
      <c r="E332" s="475"/>
      <c r="F332" s="475"/>
      <c r="G332" s="475"/>
      <c r="H332" s="475"/>
      <c r="I332" s="475"/>
      <c r="J332" s="475"/>
      <c r="K332" s="475"/>
      <c r="L332" s="475"/>
      <c r="M332" s="475"/>
      <c r="N332" s="475"/>
    </row>
    <row r="333" spans="1:14" s="301" customFormat="1">
      <c r="A333" s="346"/>
      <c r="B333" s="476"/>
      <c r="C333" s="477"/>
      <c r="D333" s="478"/>
      <c r="E333" s="475"/>
      <c r="F333" s="475"/>
      <c r="G333" s="475"/>
      <c r="H333" s="475"/>
      <c r="I333" s="475"/>
      <c r="J333" s="475"/>
      <c r="K333" s="475"/>
      <c r="L333" s="475"/>
      <c r="M333" s="475"/>
      <c r="N333" s="475"/>
    </row>
    <row r="334" spans="1:14" s="301" customFormat="1">
      <c r="A334" s="346"/>
      <c r="B334" s="478"/>
      <c r="C334" s="470"/>
      <c r="D334" s="478"/>
      <c r="E334" s="475"/>
      <c r="F334" s="475"/>
      <c r="G334" s="475"/>
      <c r="H334" s="475"/>
      <c r="I334" s="475"/>
      <c r="J334" s="475"/>
      <c r="K334" s="475"/>
      <c r="L334" s="475"/>
      <c r="M334" s="475"/>
      <c r="N334" s="475"/>
    </row>
    <row r="335" spans="1:14" s="301" customFormat="1">
      <c r="A335" s="346"/>
      <c r="B335" s="478"/>
      <c r="C335" s="470"/>
      <c r="D335" s="478"/>
      <c r="E335" s="475"/>
      <c r="F335" s="475"/>
      <c r="G335" s="475"/>
      <c r="H335" s="475"/>
      <c r="I335" s="475"/>
      <c r="J335" s="475"/>
      <c r="K335" s="475"/>
      <c r="L335" s="475"/>
      <c r="M335" s="475"/>
      <c r="N335" s="475"/>
    </row>
    <row r="336" spans="1:14" s="301" customFormat="1">
      <c r="A336" s="346"/>
      <c r="B336" s="478"/>
      <c r="C336" s="470"/>
      <c r="D336" s="478"/>
      <c r="E336" s="475"/>
      <c r="F336" s="475"/>
      <c r="G336" s="475"/>
      <c r="H336" s="475"/>
      <c r="I336" s="475"/>
      <c r="J336" s="475"/>
      <c r="K336" s="475"/>
      <c r="L336" s="475"/>
      <c r="M336" s="475"/>
      <c r="N336" s="475"/>
    </row>
    <row r="337" spans="1:14" s="301" customFormat="1">
      <c r="A337" s="346"/>
      <c r="B337" s="478"/>
      <c r="C337" s="478"/>
      <c r="D337" s="478"/>
      <c r="E337" s="475"/>
      <c r="F337" s="475"/>
      <c r="G337" s="475"/>
      <c r="H337" s="475"/>
      <c r="I337" s="475"/>
      <c r="J337" s="475"/>
      <c r="K337" s="475"/>
      <c r="L337" s="475"/>
      <c r="M337" s="475"/>
      <c r="N337" s="475"/>
    </row>
    <row r="338" spans="1:14" s="301" customFormat="1">
      <c r="A338" s="346"/>
      <c r="B338" s="479"/>
      <c r="C338" s="480"/>
      <c r="D338" s="481"/>
      <c r="E338" s="475"/>
      <c r="F338" s="475"/>
      <c r="G338" s="475"/>
      <c r="H338" s="475"/>
      <c r="I338" s="475"/>
      <c r="J338" s="475"/>
      <c r="K338" s="475"/>
      <c r="L338" s="475"/>
      <c r="M338" s="475"/>
      <c r="N338" s="475"/>
    </row>
    <row r="339" spans="1:14" s="301" customFormat="1">
      <c r="A339" s="346"/>
      <c r="B339" s="482"/>
      <c r="C339" s="478"/>
      <c r="D339" s="478"/>
      <c r="E339" s="475"/>
      <c r="F339" s="475"/>
      <c r="G339" s="475"/>
      <c r="H339" s="475"/>
      <c r="I339" s="475"/>
      <c r="J339" s="475"/>
      <c r="K339" s="475"/>
      <c r="L339" s="475"/>
      <c r="M339" s="475"/>
      <c r="N339" s="475"/>
    </row>
    <row r="340" spans="1:14" s="301" customFormat="1">
      <c r="A340" s="346"/>
      <c r="B340" s="483"/>
      <c r="C340" s="484"/>
      <c r="D340" s="478"/>
      <c r="E340" s="475"/>
      <c r="F340" s="475"/>
      <c r="G340" s="475"/>
      <c r="H340" s="475"/>
      <c r="I340" s="475"/>
      <c r="J340" s="475"/>
      <c r="K340" s="475"/>
      <c r="L340" s="475"/>
      <c r="M340" s="475"/>
      <c r="N340" s="475"/>
    </row>
    <row r="341" spans="1:14" s="301" customFormat="1">
      <c r="A341" s="346"/>
      <c r="B341" s="482"/>
      <c r="C341" s="484"/>
      <c r="D341" s="478"/>
      <c r="E341" s="475"/>
      <c r="F341" s="475"/>
      <c r="G341" s="475"/>
      <c r="H341" s="475"/>
      <c r="I341" s="475"/>
      <c r="J341" s="475"/>
      <c r="K341" s="475"/>
      <c r="L341" s="475"/>
      <c r="M341" s="475"/>
      <c r="N341" s="475"/>
    </row>
    <row r="342" spans="1:14" s="301" customFormat="1">
      <c r="A342" s="346"/>
      <c r="B342" s="479"/>
      <c r="C342" s="473"/>
      <c r="D342" s="473"/>
      <c r="E342" s="475"/>
      <c r="F342" s="475"/>
      <c r="G342" s="475"/>
      <c r="H342" s="475"/>
      <c r="I342" s="475"/>
      <c r="J342" s="475"/>
      <c r="K342" s="475"/>
      <c r="L342" s="475"/>
      <c r="M342" s="475"/>
      <c r="N342" s="475"/>
    </row>
    <row r="343" spans="1:14" s="301" customFormat="1">
      <c r="A343" s="346"/>
      <c r="B343" s="708"/>
      <c r="C343" s="708"/>
      <c r="D343" s="708"/>
      <c r="E343" s="475"/>
      <c r="F343" s="475"/>
      <c r="G343" s="475"/>
      <c r="H343" s="475"/>
      <c r="I343" s="475"/>
      <c r="J343" s="475"/>
      <c r="K343" s="475"/>
      <c r="L343" s="475"/>
      <c r="M343" s="475"/>
      <c r="N343" s="475"/>
    </row>
    <row r="344" spans="1:14" s="301" customFormat="1">
      <c r="A344" s="346"/>
      <c r="B344" s="470"/>
      <c r="C344" s="470"/>
      <c r="D344" s="470"/>
      <c r="E344" s="475"/>
      <c r="F344" s="475"/>
      <c r="G344" s="475"/>
      <c r="H344" s="475"/>
      <c r="I344" s="475"/>
      <c r="J344" s="475"/>
      <c r="K344" s="475"/>
      <c r="L344" s="475"/>
      <c r="M344" s="475"/>
      <c r="N344" s="475"/>
    </row>
    <row r="345" spans="1:14" s="301" customFormat="1">
      <c r="A345" s="346"/>
      <c r="B345" s="485"/>
      <c r="C345" s="485"/>
      <c r="D345" s="485"/>
      <c r="E345" s="475"/>
      <c r="F345" s="475"/>
      <c r="G345" s="475"/>
      <c r="H345" s="475"/>
      <c r="I345" s="475"/>
      <c r="J345" s="475"/>
      <c r="K345" s="475"/>
      <c r="L345" s="475"/>
      <c r="M345" s="475"/>
      <c r="N345" s="475"/>
    </row>
    <row r="346" spans="1:14" s="301" customFormat="1">
      <c r="A346" s="346"/>
      <c r="B346" s="485"/>
      <c r="C346" s="485"/>
      <c r="D346" s="485"/>
      <c r="E346" s="475"/>
      <c r="F346" s="475"/>
      <c r="G346" s="475"/>
      <c r="H346" s="475"/>
      <c r="I346" s="475"/>
      <c r="J346" s="475"/>
      <c r="K346" s="475"/>
      <c r="L346" s="475"/>
      <c r="M346" s="475"/>
      <c r="N346" s="475"/>
    </row>
    <row r="347" spans="1:14" s="301" customFormat="1">
      <c r="A347" s="346"/>
      <c r="B347" s="485"/>
      <c r="C347" s="485"/>
      <c r="D347" s="485"/>
      <c r="E347" s="475"/>
      <c r="F347" s="475"/>
      <c r="G347" s="475"/>
      <c r="H347" s="475"/>
      <c r="I347" s="475"/>
      <c r="J347" s="475"/>
      <c r="K347" s="475"/>
      <c r="L347" s="475"/>
      <c r="M347" s="475"/>
      <c r="N347" s="475"/>
    </row>
    <row r="348" spans="1:14" s="301" customFormat="1">
      <c r="A348" s="346"/>
      <c r="B348" s="485"/>
      <c r="C348" s="485"/>
      <c r="D348" s="485"/>
      <c r="E348" s="475"/>
      <c r="F348" s="475"/>
      <c r="G348" s="475"/>
      <c r="H348" s="475"/>
      <c r="I348" s="475"/>
      <c r="J348" s="475"/>
      <c r="K348" s="475"/>
      <c r="L348" s="475"/>
      <c r="M348" s="475"/>
      <c r="N348" s="475"/>
    </row>
    <row r="349" spans="1:14" s="301" customFormat="1">
      <c r="A349" s="346"/>
      <c r="B349" s="470"/>
      <c r="C349" s="470"/>
      <c r="D349" s="470"/>
      <c r="E349" s="475"/>
      <c r="F349" s="475"/>
      <c r="G349" s="475"/>
      <c r="H349" s="475"/>
      <c r="I349" s="475"/>
      <c r="J349" s="475"/>
      <c r="K349" s="475"/>
      <c r="L349" s="475"/>
      <c r="M349" s="475"/>
      <c r="N349" s="475"/>
    </row>
    <row r="350" spans="1:14" s="301" customFormat="1">
      <c r="A350" s="346"/>
      <c r="B350" s="486"/>
      <c r="C350" s="470"/>
      <c r="D350" s="486"/>
      <c r="E350" s="475"/>
      <c r="F350" s="475"/>
      <c r="G350" s="475"/>
      <c r="H350" s="475"/>
      <c r="I350" s="475"/>
      <c r="J350" s="475"/>
      <c r="K350" s="475"/>
      <c r="L350" s="475"/>
      <c r="M350" s="475"/>
      <c r="N350" s="475"/>
    </row>
    <row r="351" spans="1:14" s="301" customFormat="1">
      <c r="A351" s="346"/>
      <c r="B351" s="486"/>
      <c r="C351" s="470"/>
      <c r="D351" s="486"/>
      <c r="E351" s="475"/>
      <c r="F351" s="475"/>
      <c r="G351" s="475"/>
      <c r="H351" s="475"/>
      <c r="I351" s="475"/>
      <c r="J351" s="475"/>
      <c r="K351" s="475"/>
      <c r="L351" s="475"/>
      <c r="M351" s="475"/>
      <c r="N351" s="475"/>
    </row>
    <row r="352" spans="1:14" s="301" customFormat="1">
      <c r="A352" s="346"/>
      <c r="B352" s="486"/>
      <c r="C352" s="470"/>
      <c r="D352" s="486"/>
      <c r="E352" s="475"/>
      <c r="F352" s="475"/>
      <c r="G352" s="475"/>
      <c r="H352" s="475"/>
      <c r="I352" s="475"/>
      <c r="J352" s="475"/>
      <c r="K352" s="475"/>
      <c r="L352" s="475"/>
      <c r="M352" s="475"/>
      <c r="N352" s="475"/>
    </row>
    <row r="353" spans="1:14" s="301" customFormat="1">
      <c r="A353" s="346"/>
      <c r="B353" s="486"/>
      <c r="C353" s="470"/>
      <c r="D353" s="486"/>
      <c r="E353" s="475"/>
      <c r="F353" s="475"/>
      <c r="G353" s="475"/>
      <c r="H353" s="475"/>
      <c r="I353" s="475"/>
      <c r="J353" s="475"/>
      <c r="K353" s="475"/>
      <c r="L353" s="475"/>
      <c r="M353" s="475"/>
      <c r="N353" s="475"/>
    </row>
    <row r="354" spans="1:14" s="301" customFormat="1">
      <c r="A354" s="346"/>
      <c r="B354" s="472"/>
      <c r="C354" s="470"/>
      <c r="D354" s="486"/>
      <c r="E354" s="475"/>
      <c r="F354" s="475"/>
      <c r="G354" s="475"/>
      <c r="H354" s="475"/>
      <c r="I354" s="475"/>
      <c r="J354" s="475"/>
      <c r="K354" s="475"/>
      <c r="L354" s="475"/>
      <c r="M354" s="475"/>
      <c r="N354" s="475"/>
    </row>
    <row r="355" spans="1:14" s="301" customFormat="1">
      <c r="A355" s="346"/>
      <c r="B355" s="472"/>
      <c r="C355" s="472"/>
      <c r="D355" s="473"/>
      <c r="E355" s="475"/>
      <c r="F355" s="475"/>
      <c r="G355" s="475"/>
      <c r="H355" s="475"/>
      <c r="I355" s="475"/>
      <c r="J355" s="475"/>
      <c r="K355" s="475"/>
      <c r="L355" s="475"/>
      <c r="M355" s="475"/>
      <c r="N355" s="475"/>
    </row>
    <row r="356" spans="1:14" s="301" customFormat="1">
      <c r="A356" s="346"/>
      <c r="B356" s="482"/>
      <c r="C356" s="477"/>
      <c r="D356" s="478"/>
      <c r="E356" s="475"/>
      <c r="F356" s="475"/>
      <c r="G356" s="475"/>
      <c r="H356" s="475"/>
      <c r="I356" s="475"/>
      <c r="J356" s="475"/>
      <c r="K356" s="475"/>
      <c r="L356" s="475"/>
      <c r="M356" s="475"/>
      <c r="N356" s="475"/>
    </row>
    <row r="357" spans="1:14" s="301" customFormat="1">
      <c r="A357" s="346"/>
      <c r="B357" s="482"/>
      <c r="C357" s="477"/>
      <c r="D357" s="478"/>
      <c r="E357" s="475"/>
      <c r="F357" s="475"/>
      <c r="G357" s="475"/>
      <c r="H357" s="475"/>
      <c r="I357" s="475"/>
      <c r="J357" s="475"/>
      <c r="K357" s="475"/>
      <c r="L357" s="475"/>
      <c r="M357" s="475"/>
      <c r="N357" s="475"/>
    </row>
    <row r="358" spans="1:14" s="301" customFormat="1">
      <c r="A358" s="346"/>
      <c r="B358" s="482"/>
      <c r="C358" s="472"/>
      <c r="D358" s="478"/>
      <c r="E358" s="475"/>
      <c r="F358" s="475"/>
      <c r="G358" s="475"/>
      <c r="H358" s="475"/>
      <c r="I358" s="475"/>
      <c r="J358" s="475"/>
      <c r="K358" s="475"/>
      <c r="L358" s="475"/>
      <c r="M358" s="475"/>
      <c r="N358" s="475"/>
    </row>
    <row r="359" spans="1:14" s="301" customFormat="1">
      <c r="A359" s="346"/>
      <c r="B359" s="482"/>
      <c r="C359" s="477"/>
      <c r="D359" s="478"/>
      <c r="E359" s="475"/>
      <c r="F359" s="475"/>
      <c r="G359" s="475"/>
      <c r="H359" s="475"/>
      <c r="I359" s="475"/>
      <c r="J359" s="475"/>
      <c r="K359" s="475"/>
      <c r="L359" s="475"/>
      <c r="M359" s="475"/>
      <c r="N359" s="475"/>
    </row>
    <row r="360" spans="1:14" s="301" customFormat="1">
      <c r="A360" s="346"/>
      <c r="B360" s="482"/>
      <c r="C360" s="477"/>
      <c r="D360" s="478"/>
      <c r="E360" s="475"/>
      <c r="F360" s="475"/>
      <c r="G360" s="475"/>
      <c r="H360" s="475"/>
      <c r="I360" s="475"/>
      <c r="J360" s="475"/>
      <c r="K360" s="475"/>
      <c r="L360" s="475"/>
      <c r="M360" s="475"/>
      <c r="N360" s="475"/>
    </row>
    <row r="361" spans="1:14" s="301" customFormat="1">
      <c r="A361" s="346"/>
      <c r="B361" s="478"/>
      <c r="C361" s="470"/>
      <c r="D361" s="478"/>
      <c r="E361" s="475"/>
      <c r="F361" s="475"/>
      <c r="G361" s="475"/>
      <c r="H361" s="475"/>
      <c r="I361" s="475"/>
      <c r="J361" s="475"/>
      <c r="K361" s="475"/>
      <c r="L361" s="475"/>
      <c r="M361" s="475"/>
      <c r="N361" s="475"/>
    </row>
    <row r="362" spans="1:14" s="301" customFormat="1">
      <c r="A362" s="346"/>
      <c r="B362" s="478"/>
      <c r="C362" s="470"/>
      <c r="D362" s="478"/>
      <c r="E362" s="475"/>
      <c r="F362" s="475"/>
      <c r="G362" s="475"/>
      <c r="H362" s="475"/>
      <c r="I362" s="475"/>
      <c r="J362" s="475"/>
      <c r="K362" s="475"/>
      <c r="L362" s="475"/>
      <c r="M362" s="475"/>
      <c r="N362" s="475"/>
    </row>
    <row r="363" spans="1:14" s="301" customFormat="1">
      <c r="A363" s="346"/>
      <c r="B363" s="478"/>
      <c r="C363" s="470"/>
      <c r="D363" s="478"/>
      <c r="E363" s="475"/>
      <c r="F363" s="475"/>
      <c r="G363" s="475"/>
      <c r="H363" s="475"/>
      <c r="I363" s="475"/>
      <c r="J363" s="475"/>
      <c r="K363" s="475"/>
      <c r="L363" s="475"/>
      <c r="M363" s="475"/>
      <c r="N363" s="475"/>
    </row>
    <row r="364" spans="1:14" s="301" customFormat="1">
      <c r="A364" s="346"/>
      <c r="B364" s="478"/>
      <c r="C364" s="478"/>
      <c r="D364" s="478"/>
      <c r="E364" s="475"/>
      <c r="F364" s="475"/>
      <c r="G364" s="475"/>
      <c r="H364" s="475"/>
      <c r="I364" s="475"/>
      <c r="J364" s="475"/>
      <c r="K364" s="475"/>
      <c r="L364" s="475"/>
      <c r="M364" s="475"/>
      <c r="N364" s="475"/>
    </row>
    <row r="365" spans="1:14" s="301" customFormat="1">
      <c r="A365" s="346"/>
      <c r="B365" s="479"/>
      <c r="C365" s="480"/>
      <c r="D365" s="481"/>
      <c r="E365" s="475"/>
      <c r="F365" s="475"/>
      <c r="G365" s="475"/>
      <c r="H365" s="475"/>
      <c r="I365" s="475"/>
      <c r="J365" s="475"/>
      <c r="K365" s="475"/>
      <c r="L365" s="475"/>
      <c r="M365" s="475"/>
      <c r="N365" s="475"/>
    </row>
    <row r="366" spans="1:14" s="301" customFormat="1">
      <c r="A366" s="346"/>
      <c r="B366" s="482"/>
      <c r="C366" s="478"/>
      <c r="D366" s="478"/>
      <c r="E366" s="475"/>
      <c r="F366" s="475"/>
      <c r="G366" s="475"/>
      <c r="H366" s="475"/>
      <c r="I366" s="475"/>
      <c r="J366" s="475"/>
      <c r="K366" s="475"/>
      <c r="L366" s="475"/>
      <c r="M366" s="475"/>
      <c r="N366" s="475"/>
    </row>
    <row r="367" spans="1:14" s="301" customFormat="1">
      <c r="A367" s="346"/>
      <c r="B367" s="483"/>
      <c r="C367" s="484"/>
      <c r="D367" s="478"/>
      <c r="E367" s="475"/>
      <c r="F367" s="475"/>
      <c r="G367" s="475"/>
      <c r="H367" s="475"/>
      <c r="I367" s="475"/>
      <c r="J367" s="475"/>
      <c r="K367" s="475"/>
      <c r="L367" s="475"/>
      <c r="M367" s="475"/>
      <c r="N367" s="475"/>
    </row>
    <row r="368" spans="1:14" s="301" customFormat="1">
      <c r="A368" s="346"/>
      <c r="B368" s="482"/>
      <c r="C368" s="484"/>
      <c r="D368" s="478"/>
      <c r="E368" s="475"/>
      <c r="F368" s="475"/>
      <c r="G368" s="475"/>
      <c r="H368" s="475"/>
      <c r="I368" s="475"/>
      <c r="J368" s="475"/>
      <c r="K368" s="475"/>
      <c r="L368" s="475"/>
      <c r="M368" s="475"/>
      <c r="N368" s="475"/>
    </row>
    <row r="369" spans="1:14" s="301" customFormat="1">
      <c r="A369" s="346"/>
      <c r="B369" s="479"/>
      <c r="C369" s="484"/>
      <c r="D369" s="473"/>
      <c r="E369" s="475"/>
      <c r="F369" s="475"/>
      <c r="G369" s="475"/>
      <c r="H369" s="475"/>
      <c r="I369" s="475"/>
      <c r="J369" s="475"/>
      <c r="K369" s="475"/>
      <c r="L369" s="475"/>
      <c r="M369" s="475"/>
      <c r="N369" s="475"/>
    </row>
    <row r="370" spans="1:14" s="301" customFormat="1">
      <c r="A370" s="346"/>
      <c r="B370" s="346"/>
      <c r="C370" s="346"/>
      <c r="D370" s="346"/>
      <c r="E370" s="475"/>
      <c r="F370" s="475"/>
      <c r="G370" s="475"/>
      <c r="H370" s="475"/>
      <c r="I370" s="475"/>
      <c r="J370" s="475"/>
      <c r="K370" s="475"/>
      <c r="L370" s="475"/>
      <c r="M370" s="475"/>
      <c r="N370" s="475"/>
    </row>
    <row r="371" spans="1:14" s="301" customFormat="1">
      <c r="A371" s="346"/>
      <c r="B371" s="346"/>
      <c r="C371" s="346"/>
      <c r="D371" s="346"/>
      <c r="E371" s="475"/>
      <c r="F371" s="475"/>
      <c r="G371" s="475"/>
      <c r="H371" s="475"/>
      <c r="I371" s="475"/>
      <c r="J371" s="475"/>
      <c r="K371" s="475"/>
      <c r="L371" s="475"/>
      <c r="M371" s="475"/>
      <c r="N371" s="475"/>
    </row>
    <row r="372" spans="1:14" s="301" customFormat="1">
      <c r="A372" s="346"/>
      <c r="B372" s="346"/>
      <c r="C372" s="346"/>
      <c r="D372" s="346"/>
      <c r="E372" s="475"/>
      <c r="F372" s="475"/>
      <c r="G372" s="475"/>
      <c r="H372" s="475"/>
      <c r="I372" s="475"/>
      <c r="J372" s="475"/>
      <c r="K372" s="475"/>
      <c r="L372" s="475"/>
      <c r="M372" s="475"/>
      <c r="N372" s="475"/>
    </row>
    <row r="373" spans="1:14" s="301" customFormat="1">
      <c r="A373" s="346"/>
      <c r="B373" s="346"/>
      <c r="C373" s="346"/>
      <c r="D373" s="346"/>
      <c r="E373" s="475"/>
      <c r="F373" s="475"/>
      <c r="G373" s="475"/>
      <c r="H373" s="475"/>
      <c r="I373" s="475"/>
      <c r="J373" s="475"/>
      <c r="K373" s="475"/>
      <c r="L373" s="475"/>
      <c r="M373" s="475"/>
      <c r="N373" s="475"/>
    </row>
    <row r="374" spans="1:14" s="301" customFormat="1">
      <c r="A374" s="346"/>
      <c r="B374" s="346"/>
      <c r="C374" s="346"/>
      <c r="D374" s="346"/>
      <c r="E374" s="475"/>
      <c r="F374" s="475"/>
      <c r="G374" s="475"/>
      <c r="H374" s="475"/>
      <c r="I374" s="475"/>
      <c r="J374" s="475"/>
      <c r="K374" s="475"/>
      <c r="L374" s="475"/>
      <c r="M374" s="475"/>
      <c r="N374" s="475"/>
    </row>
    <row r="375" spans="1:14" s="301" customFormat="1">
      <c r="A375" s="346"/>
      <c r="B375" s="346"/>
      <c r="C375" s="346"/>
      <c r="D375" s="346"/>
      <c r="E375" s="475"/>
      <c r="F375" s="475"/>
      <c r="G375" s="475"/>
      <c r="H375" s="475"/>
      <c r="I375" s="475"/>
      <c r="J375" s="475"/>
      <c r="K375" s="475"/>
      <c r="L375" s="475"/>
      <c r="M375" s="475"/>
      <c r="N375" s="475"/>
    </row>
    <row r="376" spans="1:14" s="301" customFormat="1">
      <c r="A376" s="346"/>
      <c r="B376" s="346"/>
      <c r="C376" s="346"/>
      <c r="D376" s="346"/>
      <c r="E376" s="475"/>
      <c r="F376" s="475"/>
      <c r="G376" s="475"/>
      <c r="H376" s="475"/>
      <c r="I376" s="475"/>
      <c r="J376" s="475"/>
      <c r="K376" s="475"/>
      <c r="L376" s="475"/>
      <c r="M376" s="475"/>
      <c r="N376" s="475"/>
    </row>
    <row r="377" spans="1:14" s="301" customFormat="1">
      <c r="A377" s="346"/>
      <c r="B377" s="346"/>
      <c r="C377" s="346"/>
      <c r="D377" s="346"/>
      <c r="E377" s="475"/>
      <c r="F377" s="475"/>
      <c r="G377" s="475"/>
      <c r="H377" s="475"/>
      <c r="I377" s="475"/>
      <c r="J377" s="475"/>
      <c r="K377" s="475"/>
      <c r="L377" s="475"/>
      <c r="M377" s="475"/>
      <c r="N377" s="475"/>
    </row>
    <row r="378" spans="1:14" s="301" customFormat="1">
      <c r="A378" s="346"/>
      <c r="B378" s="346"/>
      <c r="C378" s="346"/>
      <c r="D378" s="346"/>
      <c r="E378" s="475"/>
      <c r="F378" s="475"/>
      <c r="G378" s="475"/>
      <c r="H378" s="475"/>
      <c r="I378" s="475"/>
      <c r="J378" s="475"/>
      <c r="K378" s="475"/>
      <c r="L378" s="475"/>
      <c r="M378" s="475"/>
      <c r="N378" s="475"/>
    </row>
    <row r="379" spans="1:14" s="301" customFormat="1">
      <c r="A379" s="346"/>
      <c r="B379" s="346"/>
      <c r="C379" s="346"/>
      <c r="D379" s="346"/>
      <c r="E379" s="475"/>
      <c r="F379" s="475"/>
      <c r="G379" s="475"/>
      <c r="H379" s="475"/>
      <c r="I379" s="475"/>
      <c r="J379" s="475"/>
      <c r="K379" s="475"/>
      <c r="L379" s="475"/>
      <c r="M379" s="475"/>
      <c r="N379" s="475"/>
    </row>
    <row r="380" spans="1:14" s="301" customFormat="1">
      <c r="A380" s="346"/>
      <c r="B380" s="346"/>
      <c r="C380" s="346"/>
      <c r="D380" s="346"/>
      <c r="E380" s="475"/>
      <c r="F380" s="475"/>
      <c r="G380" s="475"/>
      <c r="H380" s="475"/>
      <c r="I380" s="475"/>
      <c r="J380" s="475"/>
      <c r="K380" s="475"/>
      <c r="L380" s="475"/>
      <c r="M380" s="475"/>
      <c r="N380" s="475"/>
    </row>
    <row r="381" spans="1:14" s="301" customFormat="1">
      <c r="A381" s="346"/>
      <c r="B381" s="346"/>
      <c r="C381" s="346"/>
      <c r="D381" s="346"/>
      <c r="E381" s="475"/>
      <c r="F381" s="475"/>
      <c r="G381" s="475"/>
      <c r="H381" s="475"/>
      <c r="I381" s="475"/>
      <c r="J381" s="475"/>
      <c r="K381" s="475"/>
      <c r="L381" s="475"/>
      <c r="M381" s="475"/>
      <c r="N381" s="475"/>
    </row>
    <row r="382" spans="1:14" s="301" customFormat="1">
      <c r="A382" s="346"/>
      <c r="B382" s="346"/>
      <c r="C382" s="346"/>
      <c r="D382" s="346"/>
      <c r="E382" s="475"/>
      <c r="F382" s="475"/>
      <c r="G382" s="475"/>
      <c r="H382" s="475"/>
      <c r="I382" s="475"/>
      <c r="J382" s="475"/>
      <c r="K382" s="475"/>
      <c r="L382" s="475"/>
      <c r="M382" s="475"/>
      <c r="N382" s="475"/>
    </row>
    <row r="383" spans="1:14" s="301" customFormat="1">
      <c r="A383" s="346"/>
      <c r="B383" s="346"/>
      <c r="C383" s="346"/>
      <c r="D383" s="346"/>
      <c r="E383" s="475"/>
      <c r="F383" s="475"/>
      <c r="G383" s="475"/>
      <c r="H383" s="475"/>
      <c r="I383" s="475"/>
      <c r="J383" s="475"/>
      <c r="K383" s="475"/>
      <c r="L383" s="475"/>
      <c r="M383" s="475"/>
      <c r="N383" s="475"/>
    </row>
    <row r="384" spans="1:14" s="301" customFormat="1">
      <c r="A384" s="346"/>
      <c r="B384" s="346"/>
      <c r="C384" s="346"/>
      <c r="D384" s="346"/>
      <c r="E384" s="475"/>
      <c r="F384" s="475"/>
      <c r="G384" s="475"/>
      <c r="H384" s="475"/>
      <c r="I384" s="475"/>
      <c r="J384" s="475"/>
      <c r="K384" s="475"/>
      <c r="L384" s="475"/>
      <c r="M384" s="475"/>
      <c r="N384" s="475"/>
    </row>
    <row r="385" spans="1:14" s="301" customFormat="1">
      <c r="A385" s="346"/>
      <c r="B385" s="346"/>
      <c r="C385" s="346"/>
      <c r="D385" s="346"/>
      <c r="E385" s="475"/>
      <c r="F385" s="475"/>
      <c r="G385" s="475"/>
      <c r="H385" s="475"/>
      <c r="I385" s="475"/>
      <c r="J385" s="475"/>
      <c r="K385" s="475"/>
      <c r="L385" s="475"/>
      <c r="M385" s="475"/>
      <c r="N385" s="475"/>
    </row>
    <row r="386" spans="1:14" s="301" customFormat="1">
      <c r="A386" s="346"/>
      <c r="B386" s="346"/>
      <c r="C386" s="346"/>
      <c r="D386" s="346"/>
      <c r="E386" s="475"/>
      <c r="F386" s="475"/>
      <c r="G386" s="475"/>
      <c r="H386" s="475"/>
      <c r="I386" s="475"/>
      <c r="J386" s="475"/>
      <c r="K386" s="475"/>
      <c r="L386" s="475"/>
      <c r="M386" s="475"/>
      <c r="N386" s="475"/>
    </row>
    <row r="387" spans="1:14" s="301" customFormat="1">
      <c r="A387" s="346"/>
      <c r="B387" s="346"/>
      <c r="C387" s="346"/>
      <c r="D387" s="346"/>
      <c r="E387" s="475"/>
      <c r="F387" s="475"/>
      <c r="G387" s="475"/>
      <c r="H387" s="475"/>
      <c r="I387" s="475"/>
      <c r="J387" s="475"/>
      <c r="K387" s="475"/>
      <c r="L387" s="475"/>
      <c r="M387" s="475"/>
      <c r="N387" s="475"/>
    </row>
    <row r="388" spans="1:14" s="301" customFormat="1">
      <c r="A388" s="346"/>
      <c r="B388" s="346"/>
      <c r="C388" s="346"/>
      <c r="D388" s="346"/>
      <c r="E388" s="475"/>
      <c r="F388" s="475"/>
      <c r="G388" s="475"/>
      <c r="H388" s="475"/>
      <c r="I388" s="475"/>
      <c r="J388" s="475"/>
      <c r="K388" s="475"/>
      <c r="L388" s="475"/>
      <c r="M388" s="475"/>
      <c r="N388" s="475"/>
    </row>
    <row r="389" spans="1:14" s="301" customFormat="1">
      <c r="A389" s="346"/>
      <c r="B389" s="346"/>
      <c r="C389" s="346"/>
      <c r="D389" s="346"/>
      <c r="E389" s="475"/>
      <c r="F389" s="475"/>
      <c r="G389" s="475"/>
      <c r="H389" s="475"/>
      <c r="I389" s="475"/>
      <c r="J389" s="475"/>
      <c r="K389" s="475"/>
      <c r="L389" s="475"/>
      <c r="M389" s="475"/>
      <c r="N389" s="475"/>
    </row>
    <row r="390" spans="1:14" s="301" customFormat="1">
      <c r="A390" s="346"/>
      <c r="B390" s="346"/>
      <c r="C390" s="346"/>
      <c r="D390" s="346"/>
      <c r="E390" s="475"/>
      <c r="F390" s="475"/>
      <c r="G390" s="475"/>
      <c r="H390" s="475"/>
      <c r="I390" s="475"/>
      <c r="J390" s="475"/>
      <c r="K390" s="475"/>
      <c r="L390" s="475"/>
      <c r="M390" s="475"/>
      <c r="N390" s="475"/>
    </row>
    <row r="391" spans="1:14" s="301" customFormat="1">
      <c r="A391" s="346"/>
      <c r="B391" s="346"/>
      <c r="C391" s="346"/>
      <c r="D391" s="346"/>
      <c r="E391" s="475"/>
      <c r="F391" s="475"/>
      <c r="G391" s="475"/>
      <c r="H391" s="475"/>
      <c r="I391" s="475"/>
      <c r="J391" s="475"/>
      <c r="K391" s="475"/>
      <c r="L391" s="475"/>
      <c r="M391" s="475"/>
      <c r="N391" s="475"/>
    </row>
    <row r="392" spans="1:14" s="301" customFormat="1">
      <c r="A392" s="346"/>
      <c r="B392" s="346"/>
      <c r="C392" s="346"/>
      <c r="D392" s="346"/>
      <c r="E392" s="475"/>
      <c r="F392" s="475"/>
      <c r="G392" s="475"/>
      <c r="H392" s="475"/>
      <c r="I392" s="475"/>
      <c r="J392" s="475"/>
      <c r="K392" s="475"/>
      <c r="L392" s="475"/>
      <c r="M392" s="475"/>
      <c r="N392" s="475"/>
    </row>
    <row r="393" spans="1:14" s="301" customFormat="1">
      <c r="A393" s="346"/>
      <c r="B393" s="346"/>
      <c r="C393" s="346"/>
      <c r="D393" s="346"/>
      <c r="E393" s="475"/>
      <c r="F393" s="475"/>
      <c r="G393" s="475"/>
      <c r="H393" s="475"/>
      <c r="I393" s="475"/>
      <c r="J393" s="475"/>
      <c r="K393" s="475"/>
      <c r="L393" s="475"/>
      <c r="M393" s="475"/>
      <c r="N393" s="475"/>
    </row>
    <row r="394" spans="1:14" s="301" customFormat="1">
      <c r="A394" s="346"/>
      <c r="B394" s="346"/>
      <c r="C394" s="346"/>
      <c r="D394" s="346"/>
      <c r="E394" s="475"/>
      <c r="F394" s="475"/>
      <c r="G394" s="475"/>
      <c r="H394" s="475"/>
      <c r="I394" s="475"/>
      <c r="J394" s="475"/>
      <c r="K394" s="475"/>
      <c r="L394" s="475"/>
      <c r="M394" s="475"/>
      <c r="N394" s="475"/>
    </row>
    <row r="395" spans="1:14" s="301" customFormat="1">
      <c r="A395" s="346"/>
      <c r="B395" s="346"/>
      <c r="C395" s="346"/>
      <c r="D395" s="346"/>
      <c r="E395" s="475"/>
      <c r="F395" s="475"/>
      <c r="G395" s="475"/>
      <c r="H395" s="475"/>
      <c r="I395" s="475"/>
      <c r="J395" s="475"/>
      <c r="K395" s="475"/>
      <c r="L395" s="475"/>
      <c r="M395" s="475"/>
      <c r="N395" s="475"/>
    </row>
    <row r="396" spans="1:14" s="301" customFormat="1">
      <c r="A396" s="346"/>
      <c r="B396" s="346"/>
      <c r="C396" s="346"/>
      <c r="D396" s="346"/>
      <c r="E396" s="475"/>
      <c r="F396" s="475"/>
      <c r="G396" s="475"/>
      <c r="H396" s="475"/>
      <c r="I396" s="475"/>
      <c r="J396" s="475"/>
      <c r="K396" s="475"/>
      <c r="L396" s="475"/>
      <c r="M396" s="475"/>
      <c r="N396" s="475"/>
    </row>
    <row r="397" spans="1:14" s="301" customFormat="1">
      <c r="A397" s="346"/>
      <c r="B397" s="346"/>
      <c r="C397" s="346"/>
      <c r="D397" s="346"/>
      <c r="E397" s="475"/>
      <c r="F397" s="475"/>
      <c r="G397" s="475"/>
      <c r="H397" s="475"/>
      <c r="I397" s="475"/>
      <c r="J397" s="475"/>
      <c r="K397" s="475"/>
      <c r="L397" s="475"/>
      <c r="M397" s="475"/>
      <c r="N397" s="475"/>
    </row>
    <row r="398" spans="1:14" s="301" customFormat="1">
      <c r="A398" s="346"/>
      <c r="B398" s="346"/>
      <c r="C398" s="346"/>
      <c r="D398" s="346"/>
      <c r="E398" s="475"/>
      <c r="F398" s="475"/>
      <c r="G398" s="475"/>
      <c r="H398" s="475"/>
      <c r="I398" s="475"/>
      <c r="J398" s="475"/>
      <c r="K398" s="475"/>
      <c r="L398" s="475"/>
      <c r="M398" s="475"/>
      <c r="N398" s="475"/>
    </row>
    <row r="399" spans="1:14" s="301" customFormat="1">
      <c r="A399" s="346"/>
      <c r="B399" s="346"/>
      <c r="C399" s="346"/>
      <c r="D399" s="346"/>
      <c r="E399" s="475"/>
      <c r="F399" s="475"/>
      <c r="G399" s="475"/>
      <c r="H399" s="475"/>
      <c r="I399" s="475"/>
      <c r="J399" s="475"/>
      <c r="K399" s="475"/>
      <c r="L399" s="475"/>
      <c r="M399" s="475"/>
      <c r="N399" s="475"/>
    </row>
    <row r="400" spans="1:14" s="301" customFormat="1">
      <c r="A400" s="346"/>
      <c r="B400" s="346"/>
      <c r="C400" s="346"/>
      <c r="D400" s="346"/>
      <c r="E400" s="475"/>
      <c r="F400" s="475"/>
      <c r="G400" s="475"/>
      <c r="H400" s="475"/>
      <c r="I400" s="475"/>
      <c r="J400" s="475"/>
      <c r="K400" s="475"/>
      <c r="L400" s="475"/>
      <c r="M400" s="475"/>
      <c r="N400" s="475"/>
    </row>
    <row r="401" spans="1:14" s="301" customFormat="1">
      <c r="A401" s="346"/>
      <c r="B401" s="346"/>
      <c r="C401" s="346"/>
      <c r="D401" s="346"/>
      <c r="E401" s="475"/>
      <c r="F401" s="475"/>
      <c r="G401" s="475"/>
      <c r="H401" s="475"/>
      <c r="I401" s="475"/>
      <c r="J401" s="475"/>
      <c r="K401" s="475"/>
      <c r="L401" s="475"/>
      <c r="M401" s="475"/>
      <c r="N401" s="475"/>
    </row>
    <row r="402" spans="1:14" s="301" customFormat="1">
      <c r="A402" s="346"/>
      <c r="B402" s="346"/>
      <c r="C402" s="346"/>
      <c r="D402" s="346"/>
      <c r="E402" s="475"/>
      <c r="F402" s="475"/>
      <c r="G402" s="475"/>
      <c r="H402" s="475"/>
      <c r="I402" s="475"/>
      <c r="J402" s="475"/>
      <c r="K402" s="475"/>
      <c r="L402" s="475"/>
      <c r="M402" s="475"/>
      <c r="N402" s="475"/>
    </row>
    <row r="403" spans="1:14" s="301" customFormat="1">
      <c r="A403" s="346"/>
      <c r="B403" s="346"/>
      <c r="C403" s="346"/>
      <c r="D403" s="346"/>
      <c r="E403" s="475"/>
      <c r="F403" s="475"/>
      <c r="G403" s="475"/>
      <c r="H403" s="475"/>
      <c r="I403" s="475"/>
      <c r="J403" s="475"/>
      <c r="K403" s="475"/>
      <c r="L403" s="475"/>
      <c r="M403" s="475"/>
      <c r="N403" s="475"/>
    </row>
    <row r="404" spans="1:14" s="301" customFormat="1">
      <c r="A404" s="346"/>
      <c r="B404" s="346"/>
      <c r="C404" s="346"/>
      <c r="D404" s="346"/>
      <c r="E404" s="475"/>
      <c r="F404" s="475"/>
      <c r="G404" s="475"/>
      <c r="H404" s="475"/>
      <c r="I404" s="475"/>
      <c r="J404" s="475"/>
      <c r="K404" s="475"/>
      <c r="L404" s="475"/>
      <c r="M404" s="475"/>
      <c r="N404" s="475"/>
    </row>
    <row r="405" spans="1:14" s="301" customFormat="1">
      <c r="A405" s="346"/>
      <c r="B405" s="346"/>
      <c r="C405" s="346"/>
      <c r="D405" s="346"/>
      <c r="E405" s="475"/>
      <c r="F405" s="475"/>
      <c r="G405" s="475"/>
      <c r="H405" s="475"/>
      <c r="I405" s="475"/>
      <c r="J405" s="475"/>
      <c r="K405" s="475"/>
      <c r="L405" s="475"/>
      <c r="M405" s="475"/>
      <c r="N405" s="475"/>
    </row>
    <row r="406" spans="1:14" s="301" customFormat="1">
      <c r="A406" s="346"/>
      <c r="B406" s="346"/>
      <c r="C406" s="346"/>
      <c r="D406" s="346"/>
      <c r="E406" s="475"/>
      <c r="F406" s="475"/>
      <c r="G406" s="475"/>
      <c r="H406" s="475"/>
      <c r="I406" s="475"/>
      <c r="J406" s="475"/>
      <c r="K406" s="475"/>
      <c r="L406" s="475"/>
      <c r="M406" s="475"/>
      <c r="N406" s="475"/>
    </row>
    <row r="407" spans="1:14" s="301" customFormat="1">
      <c r="A407" s="346"/>
      <c r="B407" s="346"/>
      <c r="C407" s="346"/>
      <c r="D407" s="346"/>
      <c r="E407" s="475"/>
      <c r="F407" s="475"/>
      <c r="G407" s="475"/>
      <c r="H407" s="475"/>
      <c r="I407" s="475"/>
      <c r="J407" s="475"/>
      <c r="K407" s="475"/>
      <c r="L407" s="475"/>
      <c r="M407" s="475"/>
      <c r="N407" s="475"/>
    </row>
    <row r="408" spans="1:14" s="301" customFormat="1">
      <c r="A408" s="346"/>
      <c r="B408" s="346"/>
      <c r="C408" s="346"/>
      <c r="D408" s="346"/>
      <c r="E408" s="475"/>
      <c r="F408" s="475"/>
      <c r="G408" s="475"/>
      <c r="H408" s="475"/>
      <c r="I408" s="475"/>
      <c r="J408" s="475"/>
      <c r="K408" s="475"/>
      <c r="L408" s="475"/>
      <c r="M408" s="475"/>
      <c r="N408" s="475"/>
    </row>
    <row r="409" spans="1:14" s="301" customFormat="1">
      <c r="A409" s="346"/>
      <c r="B409" s="346"/>
      <c r="C409" s="346"/>
      <c r="D409" s="346"/>
      <c r="E409" s="475"/>
      <c r="F409" s="475"/>
      <c r="G409" s="475"/>
      <c r="H409" s="475"/>
      <c r="I409" s="475"/>
      <c r="J409" s="475"/>
      <c r="K409" s="475"/>
      <c r="L409" s="475"/>
      <c r="M409" s="475"/>
      <c r="N409" s="475"/>
    </row>
    <row r="410" spans="1:14" s="301" customFormat="1">
      <c r="A410" s="346"/>
      <c r="B410" s="346"/>
      <c r="C410" s="346"/>
      <c r="D410" s="346"/>
      <c r="E410" s="475"/>
      <c r="F410" s="475"/>
      <c r="G410" s="475"/>
      <c r="H410" s="475"/>
      <c r="I410" s="475"/>
      <c r="J410" s="475"/>
      <c r="K410" s="475"/>
      <c r="L410" s="475"/>
      <c r="M410" s="475"/>
      <c r="N410" s="475"/>
    </row>
    <row r="411" spans="1:14" s="301" customFormat="1">
      <c r="A411" s="346"/>
      <c r="B411" s="346"/>
      <c r="C411" s="346"/>
      <c r="D411" s="346"/>
      <c r="E411" s="475"/>
      <c r="F411" s="475"/>
      <c r="G411" s="475"/>
      <c r="H411" s="475"/>
      <c r="I411" s="475"/>
      <c r="J411" s="475"/>
      <c r="K411" s="475"/>
      <c r="L411" s="475"/>
      <c r="M411" s="475"/>
      <c r="N411" s="475"/>
    </row>
    <row r="412" spans="1:14" s="301" customFormat="1">
      <c r="A412" s="346"/>
      <c r="B412" s="346"/>
      <c r="C412" s="346"/>
      <c r="D412" s="346"/>
      <c r="E412" s="475"/>
      <c r="F412" s="475"/>
      <c r="G412" s="475"/>
      <c r="H412" s="475"/>
      <c r="I412" s="475"/>
      <c r="J412" s="475"/>
      <c r="K412" s="475"/>
      <c r="L412" s="475"/>
      <c r="M412" s="475"/>
      <c r="N412" s="475"/>
    </row>
    <row r="413" spans="1:14" s="301" customFormat="1">
      <c r="A413" s="346"/>
      <c r="B413" s="346"/>
      <c r="C413" s="346"/>
      <c r="D413" s="346"/>
      <c r="E413" s="475"/>
      <c r="F413" s="475"/>
      <c r="G413" s="475"/>
      <c r="H413" s="475"/>
      <c r="I413" s="475"/>
      <c r="J413" s="475"/>
      <c r="K413" s="475"/>
      <c r="L413" s="475"/>
      <c r="M413" s="475"/>
      <c r="N413" s="475"/>
    </row>
    <row r="414" spans="1:14" s="301" customFormat="1">
      <c r="A414" s="346"/>
      <c r="B414" s="346"/>
      <c r="C414" s="346"/>
      <c r="D414" s="346"/>
      <c r="E414" s="475"/>
      <c r="F414" s="475"/>
      <c r="G414" s="475"/>
      <c r="H414" s="475"/>
      <c r="I414" s="475"/>
      <c r="J414" s="475"/>
      <c r="K414" s="475"/>
      <c r="L414" s="475"/>
      <c r="M414" s="475"/>
      <c r="N414" s="475"/>
    </row>
    <row r="415" spans="1:14" s="301" customFormat="1">
      <c r="A415" s="346"/>
      <c r="B415" s="346"/>
      <c r="C415" s="346"/>
      <c r="D415" s="346"/>
      <c r="E415" s="475"/>
      <c r="F415" s="475"/>
      <c r="G415" s="475"/>
      <c r="H415" s="475"/>
      <c r="I415" s="475"/>
      <c r="J415" s="475"/>
      <c r="K415" s="475"/>
      <c r="L415" s="475"/>
      <c r="M415" s="475"/>
      <c r="N415" s="475"/>
    </row>
    <row r="416" spans="1:14" s="301" customFormat="1">
      <c r="A416" s="346"/>
      <c r="B416" s="346"/>
      <c r="C416" s="346"/>
      <c r="D416" s="346"/>
      <c r="E416" s="475"/>
      <c r="F416" s="475"/>
      <c r="G416" s="475"/>
      <c r="H416" s="475"/>
      <c r="I416" s="475"/>
      <c r="J416" s="475"/>
      <c r="K416" s="475"/>
      <c r="L416" s="475"/>
      <c r="M416" s="475"/>
      <c r="N416" s="475"/>
    </row>
    <row r="417" spans="1:14" s="301" customFormat="1">
      <c r="A417" s="346"/>
      <c r="B417" s="346"/>
      <c r="C417" s="346"/>
      <c r="D417" s="346"/>
      <c r="E417" s="475"/>
      <c r="F417" s="475"/>
      <c r="G417" s="475"/>
      <c r="H417" s="475"/>
      <c r="I417" s="475"/>
      <c r="J417" s="475"/>
      <c r="K417" s="475"/>
      <c r="L417" s="475"/>
      <c r="M417" s="475"/>
      <c r="N417" s="475"/>
    </row>
    <row r="418" spans="1:14" s="301" customFormat="1">
      <c r="A418" s="346"/>
      <c r="B418" s="346"/>
      <c r="C418" s="346"/>
      <c r="D418" s="346"/>
      <c r="E418" s="475"/>
      <c r="F418" s="475"/>
      <c r="G418" s="475"/>
      <c r="H418" s="475"/>
      <c r="I418" s="475"/>
      <c r="J418" s="475"/>
      <c r="K418" s="475"/>
      <c r="L418" s="475"/>
      <c r="M418" s="475"/>
      <c r="N418" s="475"/>
    </row>
    <row r="419" spans="1:14" s="301" customFormat="1">
      <c r="A419" s="346"/>
      <c r="B419" s="346"/>
      <c r="C419" s="346"/>
      <c r="D419" s="346"/>
      <c r="E419" s="475"/>
      <c r="F419" s="475"/>
      <c r="G419" s="475"/>
      <c r="H419" s="475"/>
      <c r="I419" s="475"/>
      <c r="J419" s="475"/>
      <c r="K419" s="475"/>
      <c r="L419" s="475"/>
      <c r="M419" s="475"/>
      <c r="N419" s="475"/>
    </row>
    <row r="420" spans="1:14" s="301" customFormat="1">
      <c r="A420" s="346"/>
      <c r="B420" s="346"/>
      <c r="C420" s="346"/>
      <c r="D420" s="346"/>
      <c r="E420" s="475"/>
      <c r="F420" s="475"/>
      <c r="G420" s="475"/>
      <c r="H420" s="475"/>
      <c r="I420" s="475"/>
      <c r="J420" s="475"/>
      <c r="K420" s="475"/>
      <c r="L420" s="475"/>
      <c r="M420" s="475"/>
      <c r="N420" s="475"/>
    </row>
    <row r="421" spans="1:14" s="301" customFormat="1">
      <c r="A421" s="346"/>
      <c r="B421" s="346"/>
      <c r="C421" s="346"/>
      <c r="D421" s="346"/>
      <c r="E421" s="475"/>
      <c r="F421" s="475"/>
      <c r="G421" s="475"/>
      <c r="H421" s="475"/>
      <c r="I421" s="475"/>
      <c r="J421" s="475"/>
      <c r="K421" s="475"/>
      <c r="L421" s="475"/>
      <c r="M421" s="475"/>
      <c r="N421" s="475"/>
    </row>
    <row r="422" spans="1:14" s="301" customFormat="1">
      <c r="A422" s="346"/>
      <c r="B422" s="346"/>
      <c r="C422" s="346"/>
      <c r="D422" s="346"/>
      <c r="E422" s="475"/>
      <c r="F422" s="475"/>
      <c r="G422" s="475"/>
      <c r="H422" s="475"/>
      <c r="I422" s="475"/>
      <c r="J422" s="475"/>
      <c r="K422" s="475"/>
      <c r="L422" s="475"/>
      <c r="M422" s="475"/>
      <c r="N422" s="475"/>
    </row>
    <row r="423" spans="1:14" s="301" customFormat="1">
      <c r="A423" s="346"/>
      <c r="B423" s="346"/>
      <c r="C423" s="346"/>
      <c r="D423" s="346"/>
      <c r="E423" s="475"/>
      <c r="F423" s="475"/>
      <c r="G423" s="475"/>
      <c r="H423" s="475"/>
      <c r="I423" s="475"/>
      <c r="J423" s="475"/>
      <c r="K423" s="475"/>
      <c r="L423" s="475"/>
      <c r="M423" s="475"/>
      <c r="N423" s="475"/>
    </row>
    <row r="424" spans="1:14" s="301" customFormat="1">
      <c r="A424" s="346"/>
      <c r="B424" s="346"/>
      <c r="C424" s="346"/>
      <c r="D424" s="346"/>
      <c r="E424" s="475"/>
      <c r="F424" s="475"/>
      <c r="G424" s="475"/>
      <c r="H424" s="475"/>
      <c r="I424" s="475"/>
      <c r="J424" s="475"/>
      <c r="K424" s="475"/>
      <c r="L424" s="475"/>
      <c r="M424" s="475"/>
      <c r="N424" s="475"/>
    </row>
    <row r="425" spans="1:14" s="301" customFormat="1">
      <c r="A425" s="346"/>
      <c r="B425" s="346"/>
      <c r="C425" s="346"/>
      <c r="D425" s="346"/>
      <c r="E425" s="475"/>
      <c r="F425" s="475"/>
      <c r="G425" s="475"/>
      <c r="H425" s="475"/>
      <c r="I425" s="475"/>
      <c r="J425" s="475"/>
      <c r="K425" s="475"/>
      <c r="L425" s="475"/>
      <c r="M425" s="475"/>
      <c r="N425" s="475"/>
    </row>
    <row r="426" spans="1:14" s="301" customFormat="1">
      <c r="A426" s="346"/>
      <c r="B426" s="346"/>
      <c r="C426" s="346"/>
      <c r="D426" s="346"/>
      <c r="E426" s="475"/>
      <c r="F426" s="475"/>
      <c r="G426" s="475"/>
      <c r="H426" s="475"/>
      <c r="I426" s="475"/>
      <c r="J426" s="475"/>
      <c r="K426" s="475"/>
      <c r="L426" s="475"/>
      <c r="M426" s="475"/>
      <c r="N426" s="475"/>
    </row>
    <row r="427" spans="1:14" s="301" customFormat="1">
      <c r="A427" s="346"/>
      <c r="B427" s="346"/>
      <c r="C427" s="346"/>
      <c r="D427" s="346"/>
      <c r="E427" s="475"/>
      <c r="F427" s="475"/>
      <c r="G427" s="475"/>
      <c r="H427" s="475"/>
      <c r="I427" s="475"/>
      <c r="J427" s="475"/>
      <c r="K427" s="475"/>
      <c r="L427" s="475"/>
      <c r="M427" s="475"/>
      <c r="N427" s="475"/>
    </row>
    <row r="428" spans="1:14" s="301" customFormat="1">
      <c r="A428" s="346"/>
      <c r="B428" s="346"/>
      <c r="C428" s="346"/>
      <c r="D428" s="346"/>
      <c r="E428" s="475"/>
      <c r="F428" s="475"/>
      <c r="G428" s="475"/>
      <c r="H428" s="475"/>
      <c r="I428" s="475"/>
      <c r="J428" s="475"/>
      <c r="K428" s="475"/>
      <c r="L428" s="475"/>
      <c r="M428" s="475"/>
      <c r="N428" s="475"/>
    </row>
    <row r="429" spans="1:14" s="301" customFormat="1">
      <c r="A429" s="346"/>
      <c r="B429" s="346"/>
      <c r="C429" s="346"/>
      <c r="D429" s="346"/>
      <c r="E429" s="475"/>
      <c r="F429" s="475"/>
      <c r="G429" s="475"/>
      <c r="H429" s="475"/>
      <c r="I429" s="475"/>
      <c r="J429" s="475"/>
      <c r="K429" s="475"/>
      <c r="L429" s="475"/>
      <c r="M429" s="475"/>
      <c r="N429" s="475"/>
    </row>
    <row r="430" spans="1:14" s="301" customFormat="1">
      <c r="A430" s="346"/>
      <c r="B430" s="346"/>
      <c r="C430" s="346"/>
      <c r="D430" s="346"/>
      <c r="E430" s="475"/>
      <c r="F430" s="475"/>
      <c r="G430" s="475"/>
      <c r="H430" s="475"/>
      <c r="I430" s="475"/>
      <c r="J430" s="475"/>
      <c r="K430" s="475"/>
      <c r="L430" s="475"/>
      <c r="M430" s="475"/>
      <c r="N430" s="475"/>
    </row>
    <row r="431" spans="1:14" s="301" customFormat="1">
      <c r="A431" s="346"/>
      <c r="B431" s="346"/>
      <c r="C431" s="346"/>
      <c r="D431" s="346"/>
      <c r="E431" s="475"/>
      <c r="F431" s="475"/>
      <c r="G431" s="475"/>
      <c r="H431" s="475"/>
      <c r="I431" s="475"/>
      <c r="J431" s="475"/>
      <c r="K431" s="475"/>
      <c r="L431" s="475"/>
      <c r="M431" s="475"/>
      <c r="N431" s="475"/>
    </row>
    <row r="432" spans="1:14" s="301" customFormat="1">
      <c r="A432" s="346"/>
      <c r="B432" s="346"/>
      <c r="C432" s="346"/>
      <c r="D432" s="346"/>
      <c r="E432" s="475"/>
      <c r="F432" s="475"/>
      <c r="G432" s="475"/>
      <c r="H432" s="475"/>
      <c r="I432" s="475"/>
      <c r="J432" s="475"/>
      <c r="K432" s="475"/>
      <c r="L432" s="475"/>
      <c r="M432" s="475"/>
      <c r="N432" s="475"/>
    </row>
    <row r="433" spans="1:14" s="301" customFormat="1">
      <c r="A433" s="346"/>
      <c r="B433" s="346"/>
      <c r="C433" s="346"/>
      <c r="D433" s="346"/>
      <c r="E433" s="475"/>
      <c r="F433" s="475"/>
      <c r="G433" s="475"/>
      <c r="H433" s="475"/>
      <c r="I433" s="475"/>
      <c r="J433" s="475"/>
      <c r="K433" s="475"/>
      <c r="L433" s="475"/>
      <c r="M433" s="475"/>
      <c r="N433" s="475"/>
    </row>
    <row r="434" spans="1:14" s="301" customFormat="1">
      <c r="A434" s="346"/>
      <c r="B434" s="346"/>
      <c r="C434" s="346"/>
      <c r="D434" s="346"/>
      <c r="E434" s="475"/>
      <c r="F434" s="475"/>
      <c r="G434" s="475"/>
      <c r="H434" s="475"/>
      <c r="I434" s="475"/>
      <c r="J434" s="475"/>
      <c r="K434" s="475"/>
      <c r="L434" s="475"/>
      <c r="M434" s="475"/>
      <c r="N434" s="475"/>
    </row>
    <row r="435" spans="1:14" s="301" customFormat="1">
      <c r="A435" s="346"/>
      <c r="B435" s="346"/>
      <c r="C435" s="346"/>
      <c r="D435" s="346"/>
      <c r="E435" s="475"/>
      <c r="F435" s="475"/>
      <c r="G435" s="475"/>
      <c r="H435" s="475"/>
      <c r="I435" s="475"/>
      <c r="J435" s="475"/>
      <c r="K435" s="475"/>
      <c r="L435" s="475"/>
      <c r="M435" s="475"/>
      <c r="N435" s="475"/>
    </row>
    <row r="436" spans="1:14" s="301" customFormat="1">
      <c r="A436" s="346"/>
      <c r="B436" s="346"/>
      <c r="C436" s="346"/>
      <c r="D436" s="346"/>
      <c r="E436" s="475"/>
      <c r="F436" s="475"/>
      <c r="G436" s="475"/>
      <c r="H436" s="475"/>
      <c r="I436" s="475"/>
      <c r="J436" s="475"/>
      <c r="K436" s="475"/>
      <c r="L436" s="475"/>
      <c r="M436" s="475"/>
      <c r="N436" s="475"/>
    </row>
    <row r="437" spans="1:14" s="301" customFormat="1">
      <c r="A437" s="346"/>
      <c r="B437" s="346"/>
      <c r="C437" s="346"/>
      <c r="D437" s="346"/>
      <c r="E437" s="475"/>
      <c r="F437" s="475"/>
      <c r="G437" s="475"/>
      <c r="H437" s="475"/>
      <c r="I437" s="475"/>
      <c r="J437" s="475"/>
      <c r="K437" s="475"/>
      <c r="L437" s="475"/>
      <c r="M437" s="475"/>
      <c r="N437" s="475"/>
    </row>
    <row r="438" spans="1:14" s="301" customFormat="1">
      <c r="A438" s="346"/>
      <c r="B438" s="346"/>
      <c r="C438" s="346"/>
      <c r="D438" s="346"/>
      <c r="E438" s="475"/>
      <c r="F438" s="475"/>
      <c r="G438" s="475"/>
      <c r="H438" s="475"/>
      <c r="I438" s="475"/>
      <c r="J438" s="475"/>
      <c r="K438" s="475"/>
      <c r="L438" s="475"/>
      <c r="M438" s="475"/>
      <c r="N438" s="475"/>
    </row>
    <row r="439" spans="1:14" s="301" customFormat="1">
      <c r="A439" s="346"/>
      <c r="B439" s="346"/>
      <c r="C439" s="346"/>
      <c r="D439" s="346"/>
      <c r="E439" s="475"/>
      <c r="F439" s="475"/>
      <c r="G439" s="475"/>
      <c r="H439" s="475"/>
      <c r="I439" s="475"/>
      <c r="J439" s="475"/>
      <c r="K439" s="475"/>
      <c r="L439" s="475"/>
      <c r="M439" s="475"/>
      <c r="N439" s="475"/>
    </row>
    <row r="440" spans="1:14" s="301" customFormat="1">
      <c r="A440" s="346"/>
      <c r="B440" s="346"/>
      <c r="C440" s="346"/>
      <c r="D440" s="346"/>
      <c r="E440" s="475"/>
      <c r="F440" s="475"/>
      <c r="G440" s="475"/>
      <c r="H440" s="475"/>
      <c r="I440" s="475"/>
      <c r="J440" s="475"/>
      <c r="K440" s="475"/>
      <c r="L440" s="475"/>
      <c r="M440" s="475"/>
      <c r="N440" s="475"/>
    </row>
    <row r="441" spans="1:14" s="301" customFormat="1">
      <c r="A441" s="346"/>
      <c r="B441" s="346"/>
      <c r="C441" s="346"/>
      <c r="D441" s="346"/>
      <c r="E441" s="475"/>
      <c r="F441" s="475"/>
      <c r="G441" s="475"/>
      <c r="H441" s="475"/>
      <c r="I441" s="475"/>
      <c r="J441" s="475"/>
      <c r="K441" s="475"/>
      <c r="L441" s="475"/>
      <c r="M441" s="475"/>
      <c r="N441" s="475"/>
    </row>
    <row r="442" spans="1:14" s="301" customFormat="1">
      <c r="A442" s="346"/>
      <c r="B442" s="346"/>
      <c r="C442" s="346"/>
      <c r="D442" s="346"/>
      <c r="E442" s="475"/>
      <c r="F442" s="475"/>
      <c r="G442" s="475"/>
      <c r="H442" s="475"/>
      <c r="I442" s="475"/>
      <c r="J442" s="475"/>
      <c r="K442" s="475"/>
      <c r="L442" s="475"/>
      <c r="M442" s="475"/>
      <c r="N442" s="475"/>
    </row>
    <row r="443" spans="1:14" s="301" customFormat="1">
      <c r="A443" s="346"/>
      <c r="B443" s="346"/>
      <c r="C443" s="346"/>
      <c r="D443" s="346"/>
      <c r="E443" s="475"/>
      <c r="F443" s="475"/>
      <c r="G443" s="475"/>
      <c r="H443" s="475"/>
      <c r="I443" s="475"/>
      <c r="J443" s="475"/>
      <c r="K443" s="475"/>
      <c r="L443" s="475"/>
      <c r="M443" s="475"/>
      <c r="N443" s="475"/>
    </row>
    <row r="444" spans="1:14" s="301" customFormat="1">
      <c r="A444" s="346"/>
      <c r="B444" s="346"/>
      <c r="C444" s="346"/>
      <c r="D444" s="346"/>
      <c r="E444" s="475"/>
      <c r="F444" s="475"/>
      <c r="G444" s="475"/>
      <c r="H444" s="475"/>
      <c r="I444" s="475"/>
      <c r="J444" s="475"/>
      <c r="K444" s="475"/>
      <c r="L444" s="475"/>
      <c r="M444" s="475"/>
      <c r="N444" s="475"/>
    </row>
    <row r="445" spans="1:14" s="301" customFormat="1">
      <c r="A445" s="346"/>
      <c r="B445" s="346"/>
      <c r="C445" s="346"/>
      <c r="D445" s="346"/>
      <c r="E445" s="475"/>
      <c r="F445" s="475"/>
      <c r="G445" s="475"/>
      <c r="H445" s="475"/>
      <c r="I445" s="475"/>
      <c r="J445" s="475"/>
      <c r="K445" s="475"/>
      <c r="L445" s="475"/>
      <c r="M445" s="475"/>
      <c r="N445" s="475"/>
    </row>
    <row r="446" spans="1:14" s="301" customFormat="1">
      <c r="A446" s="346"/>
      <c r="B446" s="346"/>
      <c r="C446" s="346"/>
      <c r="D446" s="346"/>
      <c r="E446" s="475"/>
      <c r="F446" s="475"/>
      <c r="G446" s="475"/>
      <c r="H446" s="475"/>
      <c r="I446" s="475"/>
      <c r="J446" s="475"/>
      <c r="K446" s="475"/>
      <c r="L446" s="475"/>
      <c r="M446" s="475"/>
      <c r="N446" s="475"/>
    </row>
    <row r="447" spans="1:14" s="301" customFormat="1">
      <c r="A447" s="346"/>
      <c r="B447" s="346"/>
      <c r="C447" s="346"/>
      <c r="D447" s="346"/>
      <c r="E447" s="475"/>
      <c r="F447" s="475"/>
      <c r="G447" s="475"/>
      <c r="H447" s="475"/>
      <c r="I447" s="475"/>
      <c r="J447" s="475"/>
      <c r="K447" s="475"/>
      <c r="L447" s="475"/>
      <c r="M447" s="475"/>
      <c r="N447" s="475"/>
    </row>
    <row r="448" spans="1:14" s="301" customFormat="1">
      <c r="A448" s="346"/>
      <c r="B448" s="346"/>
      <c r="C448" s="346"/>
      <c r="D448" s="346"/>
      <c r="E448" s="475"/>
      <c r="F448" s="475"/>
      <c r="G448" s="475"/>
      <c r="H448" s="475"/>
      <c r="I448" s="475"/>
      <c r="J448" s="475"/>
      <c r="K448" s="475"/>
      <c r="L448" s="475"/>
      <c r="M448" s="475"/>
      <c r="N448" s="475"/>
    </row>
    <row r="449" spans="1:14" s="301" customFormat="1">
      <c r="A449" s="346"/>
      <c r="B449" s="346"/>
      <c r="C449" s="346"/>
      <c r="D449" s="346"/>
      <c r="E449" s="475"/>
      <c r="F449" s="475"/>
      <c r="G449" s="475"/>
      <c r="H449" s="475"/>
      <c r="I449" s="475"/>
      <c r="J449" s="475"/>
      <c r="K449" s="475"/>
      <c r="L449" s="475"/>
      <c r="M449" s="475"/>
      <c r="N449" s="475"/>
    </row>
    <row r="450" spans="1:14" s="301" customFormat="1">
      <c r="A450" s="346"/>
      <c r="B450" s="346"/>
      <c r="C450" s="346"/>
      <c r="D450" s="346"/>
      <c r="E450" s="475"/>
      <c r="F450" s="475"/>
      <c r="G450" s="475"/>
      <c r="H450" s="475"/>
      <c r="I450" s="475"/>
      <c r="J450" s="475"/>
      <c r="K450" s="475"/>
      <c r="L450" s="475"/>
      <c r="M450" s="475"/>
      <c r="N450" s="475"/>
    </row>
    <row r="451" spans="1:14" s="301" customFormat="1">
      <c r="A451" s="346"/>
      <c r="B451" s="346"/>
      <c r="C451" s="346"/>
      <c r="D451" s="346"/>
      <c r="E451" s="475"/>
      <c r="F451" s="475"/>
      <c r="G451" s="475"/>
      <c r="H451" s="475"/>
      <c r="I451" s="475"/>
      <c r="J451" s="475"/>
      <c r="K451" s="475"/>
      <c r="L451" s="475"/>
      <c r="M451" s="475"/>
      <c r="N451" s="475"/>
    </row>
    <row r="452" spans="1:14" s="301" customFormat="1">
      <c r="A452" s="346"/>
      <c r="B452" s="346"/>
      <c r="C452" s="346"/>
      <c r="D452" s="346"/>
      <c r="E452" s="475"/>
      <c r="F452" s="475"/>
      <c r="G452" s="475"/>
      <c r="H452" s="475"/>
      <c r="I452" s="475"/>
      <c r="J452" s="475"/>
      <c r="K452" s="475"/>
      <c r="L452" s="475"/>
      <c r="M452" s="475"/>
      <c r="N452" s="475"/>
    </row>
    <row r="453" spans="1:14" s="301" customFormat="1">
      <c r="A453" s="346"/>
      <c r="B453" s="346"/>
      <c r="C453" s="346"/>
      <c r="D453" s="346"/>
      <c r="E453" s="475"/>
      <c r="F453" s="475"/>
      <c r="G453" s="475"/>
      <c r="H453" s="475"/>
      <c r="I453" s="475"/>
      <c r="J453" s="475"/>
      <c r="K453" s="475"/>
      <c r="L453" s="475"/>
      <c r="M453" s="475"/>
      <c r="N453" s="475"/>
    </row>
    <row r="454" spans="1:14" s="301" customFormat="1">
      <c r="A454" s="346"/>
      <c r="B454" s="346"/>
      <c r="C454" s="346"/>
      <c r="D454" s="346"/>
      <c r="E454" s="475"/>
      <c r="F454" s="475"/>
      <c r="G454" s="475"/>
      <c r="H454" s="475"/>
      <c r="I454" s="475"/>
      <c r="J454" s="475"/>
      <c r="K454" s="475"/>
      <c r="L454" s="475"/>
      <c r="M454" s="475"/>
      <c r="N454" s="475"/>
    </row>
    <row r="455" spans="1:14" s="301" customFormat="1">
      <c r="A455" s="346"/>
      <c r="B455" s="346"/>
      <c r="C455" s="346"/>
      <c r="D455" s="346"/>
      <c r="E455" s="475"/>
      <c r="F455" s="475"/>
      <c r="G455" s="475"/>
      <c r="H455" s="475"/>
      <c r="I455" s="475"/>
      <c r="J455" s="475"/>
      <c r="K455" s="475"/>
      <c r="L455" s="475"/>
      <c r="M455" s="475"/>
      <c r="N455" s="475"/>
    </row>
    <row r="456" spans="1:14" s="301" customFormat="1">
      <c r="A456" s="346"/>
      <c r="B456" s="346"/>
      <c r="C456" s="346"/>
      <c r="D456" s="346"/>
      <c r="E456" s="475"/>
      <c r="F456" s="475"/>
      <c r="G456" s="475"/>
      <c r="H456" s="475"/>
      <c r="I456" s="475"/>
      <c r="J456" s="475"/>
      <c r="K456" s="475"/>
      <c r="L456" s="475"/>
      <c r="M456" s="475"/>
      <c r="N456" s="475"/>
    </row>
    <row r="457" spans="1:14" s="301" customFormat="1">
      <c r="A457" s="346"/>
      <c r="B457" s="346"/>
      <c r="C457" s="346"/>
      <c r="D457" s="346"/>
      <c r="E457" s="475"/>
      <c r="F457" s="475"/>
      <c r="G457" s="475"/>
      <c r="H457" s="475"/>
      <c r="I457" s="475"/>
      <c r="J457" s="475"/>
      <c r="K457" s="475"/>
      <c r="L457" s="475"/>
      <c r="M457" s="475"/>
      <c r="N457" s="475"/>
    </row>
    <row r="458" spans="1:14" s="301" customFormat="1">
      <c r="A458" s="346"/>
      <c r="B458" s="346"/>
      <c r="C458" s="346"/>
      <c r="D458" s="346"/>
      <c r="E458" s="475"/>
      <c r="F458" s="475"/>
      <c r="G458" s="475"/>
      <c r="H458" s="475"/>
      <c r="I458" s="475"/>
      <c r="J458" s="475"/>
      <c r="K458" s="475"/>
      <c r="L458" s="475"/>
      <c r="M458" s="475"/>
      <c r="N458" s="475"/>
    </row>
    <row r="459" spans="1:14" s="301" customFormat="1">
      <c r="A459" s="346"/>
      <c r="B459" s="346"/>
      <c r="C459" s="346"/>
      <c r="D459" s="346"/>
      <c r="E459" s="475"/>
      <c r="F459" s="475"/>
      <c r="G459" s="475"/>
      <c r="H459" s="475"/>
      <c r="I459" s="475"/>
      <c r="J459" s="475"/>
      <c r="K459" s="475"/>
      <c r="L459" s="475"/>
      <c r="M459" s="475"/>
      <c r="N459" s="475"/>
    </row>
    <row r="460" spans="1:14" s="301" customFormat="1">
      <c r="A460" s="346"/>
      <c r="B460" s="346"/>
      <c r="C460" s="346"/>
      <c r="D460" s="346"/>
      <c r="E460" s="475"/>
      <c r="F460" s="475"/>
      <c r="G460" s="475"/>
      <c r="H460" s="475"/>
      <c r="I460" s="475"/>
      <c r="J460" s="475"/>
      <c r="K460" s="475"/>
      <c r="L460" s="475"/>
      <c r="M460" s="475"/>
      <c r="N460" s="475"/>
    </row>
    <row r="461" spans="1:14" s="301" customFormat="1">
      <c r="A461" s="346"/>
      <c r="B461" s="346"/>
      <c r="C461" s="346"/>
      <c r="D461" s="346"/>
      <c r="E461" s="475"/>
      <c r="F461" s="475"/>
      <c r="G461" s="475"/>
      <c r="H461" s="475"/>
      <c r="I461" s="475"/>
      <c r="J461" s="475"/>
      <c r="K461" s="475"/>
      <c r="L461" s="475"/>
      <c r="M461" s="475"/>
      <c r="N461" s="475"/>
    </row>
    <row r="462" spans="1:14" s="301" customFormat="1">
      <c r="A462" s="346"/>
      <c r="B462" s="346"/>
      <c r="C462" s="346"/>
      <c r="D462" s="346"/>
      <c r="E462" s="475"/>
      <c r="F462" s="475"/>
      <c r="G462" s="475"/>
      <c r="H462" s="475"/>
      <c r="I462" s="475"/>
      <c r="J462" s="475"/>
      <c r="K462" s="475"/>
      <c r="L462" s="475"/>
      <c r="M462" s="475"/>
      <c r="N462" s="475"/>
    </row>
    <row r="463" spans="1:14" s="301" customFormat="1">
      <c r="A463" s="346"/>
      <c r="B463" s="346"/>
      <c r="C463" s="346"/>
      <c r="D463" s="346"/>
      <c r="E463" s="475"/>
      <c r="F463" s="475"/>
      <c r="G463" s="475"/>
      <c r="H463" s="475"/>
      <c r="I463" s="475"/>
      <c r="J463" s="475"/>
      <c r="K463" s="475"/>
      <c r="L463" s="475"/>
      <c r="M463" s="475"/>
      <c r="N463" s="475"/>
    </row>
    <row r="464" spans="1:14" s="301" customFormat="1">
      <c r="A464" s="346"/>
      <c r="B464" s="346"/>
      <c r="C464" s="346"/>
      <c r="D464" s="346"/>
      <c r="E464" s="475"/>
      <c r="F464" s="475"/>
      <c r="G464" s="475"/>
      <c r="H464" s="475"/>
      <c r="I464" s="475"/>
      <c r="J464" s="475"/>
      <c r="K464" s="475"/>
      <c r="L464" s="475"/>
      <c r="M464" s="475"/>
      <c r="N464" s="475"/>
    </row>
    <row r="465" spans="1:14" s="301" customFormat="1">
      <c r="A465" s="346"/>
      <c r="B465" s="346"/>
      <c r="C465" s="346"/>
      <c r="D465" s="346"/>
      <c r="E465" s="475"/>
      <c r="F465" s="475"/>
      <c r="G465" s="475"/>
      <c r="H465" s="475"/>
      <c r="I465" s="475"/>
      <c r="J465" s="475"/>
      <c r="K465" s="475"/>
      <c r="L465" s="475"/>
      <c r="M465" s="475"/>
      <c r="N465" s="475"/>
    </row>
    <row r="466" spans="1:14" s="301" customFormat="1">
      <c r="A466" s="346"/>
      <c r="B466" s="346"/>
      <c r="C466" s="346"/>
      <c r="D466" s="346"/>
      <c r="E466" s="475"/>
      <c r="F466" s="475"/>
      <c r="G466" s="475"/>
      <c r="H466" s="475"/>
      <c r="I466" s="475"/>
      <c r="J466" s="475"/>
      <c r="K466" s="475"/>
      <c r="L466" s="475"/>
      <c r="M466" s="475"/>
      <c r="N466" s="475"/>
    </row>
    <row r="467" spans="1:14" s="301" customFormat="1">
      <c r="A467" s="346"/>
      <c r="B467" s="346"/>
      <c r="C467" s="346"/>
      <c r="D467" s="346"/>
      <c r="E467" s="475"/>
      <c r="F467" s="475"/>
      <c r="G467" s="475"/>
      <c r="H467" s="475"/>
      <c r="I467" s="475"/>
      <c r="J467" s="475"/>
      <c r="K467" s="475"/>
      <c r="L467" s="475"/>
      <c r="M467" s="475"/>
      <c r="N467" s="475"/>
    </row>
    <row r="468" spans="1:14" s="301" customFormat="1">
      <c r="A468" s="346"/>
      <c r="B468" s="346"/>
      <c r="C468" s="346"/>
      <c r="D468" s="346"/>
      <c r="E468" s="475"/>
      <c r="F468" s="475"/>
      <c r="G468" s="475"/>
      <c r="H468" s="475"/>
      <c r="I468" s="475"/>
      <c r="J468" s="475"/>
      <c r="K468" s="475"/>
      <c r="L468" s="475"/>
      <c r="M468" s="475"/>
      <c r="N468" s="475"/>
    </row>
    <row r="469" spans="1:14" s="301" customFormat="1">
      <c r="A469" s="346"/>
      <c r="B469" s="346"/>
      <c r="C469" s="346"/>
      <c r="D469" s="346"/>
      <c r="E469" s="475"/>
      <c r="F469" s="475"/>
      <c r="G469" s="475"/>
      <c r="H469" s="475"/>
      <c r="I469" s="475"/>
      <c r="J469" s="475"/>
      <c r="K469" s="475"/>
      <c r="L469" s="475"/>
      <c r="M469" s="475"/>
      <c r="N469" s="475"/>
    </row>
    <row r="470" spans="1:14" s="301" customFormat="1">
      <c r="A470" s="346"/>
      <c r="B470" s="346"/>
      <c r="C470" s="346"/>
      <c r="D470" s="346"/>
      <c r="E470" s="475"/>
      <c r="F470" s="475"/>
      <c r="G470" s="475"/>
      <c r="H470" s="475"/>
      <c r="I470" s="475"/>
      <c r="J470" s="475"/>
      <c r="K470" s="475"/>
      <c r="L470" s="475"/>
      <c r="M470" s="475"/>
      <c r="N470" s="475"/>
    </row>
    <row r="471" spans="1:14" s="301" customFormat="1">
      <c r="A471" s="346"/>
      <c r="B471" s="346"/>
      <c r="C471" s="346"/>
      <c r="D471" s="346"/>
      <c r="E471" s="475"/>
      <c r="F471" s="475"/>
      <c r="G471" s="475"/>
      <c r="H471" s="475"/>
      <c r="I471" s="475"/>
      <c r="J471" s="475"/>
      <c r="K471" s="475"/>
      <c r="L471" s="475"/>
      <c r="M471" s="475"/>
      <c r="N471" s="475"/>
    </row>
    <row r="472" spans="1:14" s="301" customFormat="1">
      <c r="A472" s="346"/>
      <c r="B472" s="346"/>
      <c r="C472" s="346"/>
      <c r="D472" s="346"/>
      <c r="E472" s="475"/>
      <c r="F472" s="475"/>
      <c r="G472" s="475"/>
      <c r="H472" s="475"/>
      <c r="I472" s="475"/>
      <c r="J472" s="475"/>
      <c r="K472" s="475"/>
      <c r="L472" s="475"/>
      <c r="M472" s="475"/>
      <c r="N472" s="475"/>
    </row>
    <row r="473" spans="1:14" s="301" customFormat="1">
      <c r="A473" s="346"/>
      <c r="B473" s="346"/>
      <c r="C473" s="346"/>
      <c r="D473" s="346"/>
      <c r="E473" s="475"/>
      <c r="F473" s="475"/>
      <c r="G473" s="475"/>
      <c r="H473" s="475"/>
      <c r="I473" s="475"/>
      <c r="J473" s="475"/>
      <c r="K473" s="475"/>
      <c r="L473" s="475"/>
      <c r="M473" s="475"/>
      <c r="N473" s="475"/>
    </row>
    <row r="474" spans="1:14" s="301" customFormat="1">
      <c r="A474" s="346"/>
      <c r="B474" s="346"/>
      <c r="C474" s="346"/>
      <c r="D474" s="346"/>
      <c r="E474" s="475"/>
      <c r="F474" s="475"/>
      <c r="G474" s="475"/>
      <c r="H474" s="475"/>
      <c r="I474" s="475"/>
      <c r="J474" s="475"/>
      <c r="K474" s="475"/>
      <c r="L474" s="475"/>
      <c r="M474" s="475"/>
      <c r="N474" s="475"/>
    </row>
    <row r="475" spans="1:14" s="301" customFormat="1">
      <c r="A475" s="346"/>
      <c r="B475" s="346"/>
      <c r="C475" s="346"/>
      <c r="D475" s="346"/>
      <c r="E475" s="475"/>
      <c r="F475" s="475"/>
      <c r="G475" s="475"/>
      <c r="H475" s="475"/>
      <c r="I475" s="475"/>
      <c r="J475" s="475"/>
      <c r="K475" s="475"/>
      <c r="L475" s="475"/>
      <c r="M475" s="475"/>
      <c r="N475" s="475"/>
    </row>
    <row r="476" spans="1:14" s="301" customFormat="1">
      <c r="A476" s="346"/>
      <c r="B476" s="346"/>
      <c r="C476" s="346"/>
      <c r="D476" s="346"/>
      <c r="E476" s="475"/>
      <c r="F476" s="475"/>
      <c r="G476" s="475"/>
      <c r="H476" s="475"/>
      <c r="I476" s="475"/>
      <c r="J476" s="475"/>
      <c r="K476" s="475"/>
      <c r="L476" s="475"/>
      <c r="M476" s="475"/>
      <c r="N476" s="475"/>
    </row>
    <row r="477" spans="1:14" s="301" customFormat="1">
      <c r="A477" s="346"/>
      <c r="B477" s="346"/>
      <c r="C477" s="346"/>
      <c r="D477" s="346"/>
      <c r="E477" s="475"/>
      <c r="F477" s="475"/>
      <c r="G477" s="475"/>
      <c r="H477" s="475"/>
      <c r="I477" s="475"/>
      <c r="J477" s="475"/>
      <c r="K477" s="475"/>
      <c r="L477" s="475"/>
      <c r="M477" s="475"/>
      <c r="N477" s="475"/>
    </row>
    <row r="478" spans="1:14" s="301" customFormat="1">
      <c r="A478" s="346"/>
      <c r="B478" s="346"/>
      <c r="C478" s="346"/>
      <c r="D478" s="346"/>
      <c r="E478" s="475"/>
      <c r="F478" s="475"/>
      <c r="G478" s="475"/>
      <c r="H478" s="475"/>
      <c r="I478" s="475"/>
      <c r="J478" s="475"/>
      <c r="K478" s="475"/>
      <c r="L478" s="475"/>
      <c r="M478" s="475"/>
      <c r="N478" s="475"/>
    </row>
    <row r="479" spans="1:14" s="301" customFormat="1">
      <c r="A479" s="346"/>
      <c r="B479" s="346"/>
      <c r="C479" s="346"/>
      <c r="D479" s="346"/>
      <c r="E479" s="475"/>
      <c r="F479" s="475"/>
      <c r="G479" s="475"/>
      <c r="H479" s="475"/>
      <c r="I479" s="475"/>
      <c r="J479" s="475"/>
      <c r="K479" s="475"/>
      <c r="L479" s="475"/>
      <c r="M479" s="475"/>
      <c r="N479" s="475"/>
    </row>
    <row r="480" spans="1:14" s="301" customFormat="1">
      <c r="A480" s="346"/>
      <c r="B480" s="346"/>
      <c r="C480" s="346"/>
      <c r="D480" s="346"/>
      <c r="E480" s="475"/>
      <c r="F480" s="475"/>
      <c r="G480" s="475"/>
      <c r="H480" s="475"/>
      <c r="I480" s="475"/>
      <c r="J480" s="475"/>
      <c r="K480" s="475"/>
      <c r="L480" s="475"/>
      <c r="M480" s="475"/>
      <c r="N480" s="475"/>
    </row>
    <row r="481" spans="1:14" s="301" customFormat="1">
      <c r="A481" s="346"/>
      <c r="B481" s="346"/>
      <c r="C481" s="346"/>
      <c r="D481" s="346"/>
      <c r="E481" s="475"/>
      <c r="F481" s="475"/>
      <c r="G481" s="475"/>
      <c r="H481" s="475"/>
      <c r="I481" s="475"/>
      <c r="J481" s="475"/>
      <c r="K481" s="475"/>
      <c r="L481" s="475"/>
      <c r="M481" s="475"/>
      <c r="N481" s="475"/>
    </row>
    <row r="482" spans="1:14" s="301" customFormat="1">
      <c r="A482" s="346"/>
      <c r="B482" s="346"/>
      <c r="C482" s="346"/>
      <c r="D482" s="346"/>
      <c r="E482" s="475"/>
      <c r="F482" s="475"/>
      <c r="G482" s="475"/>
      <c r="H482" s="475"/>
      <c r="I482" s="475"/>
      <c r="J482" s="475"/>
      <c r="K482" s="475"/>
      <c r="L482" s="475"/>
      <c r="M482" s="475"/>
      <c r="N482" s="475"/>
    </row>
    <row r="483" spans="1:14" s="301" customFormat="1">
      <c r="A483" s="346"/>
      <c r="B483" s="346"/>
      <c r="C483" s="346"/>
      <c r="D483" s="346"/>
      <c r="E483" s="475"/>
      <c r="F483" s="475"/>
      <c r="G483" s="475"/>
      <c r="H483" s="475"/>
      <c r="I483" s="475"/>
      <c r="J483" s="475"/>
      <c r="K483" s="475"/>
      <c r="L483" s="475"/>
      <c r="M483" s="475"/>
      <c r="N483" s="475"/>
    </row>
    <row r="484" spans="1:14" s="301" customFormat="1">
      <c r="A484" s="346"/>
      <c r="B484" s="346"/>
      <c r="C484" s="346"/>
      <c r="D484" s="346"/>
      <c r="E484" s="475"/>
      <c r="F484" s="475"/>
      <c r="G484" s="475"/>
      <c r="H484" s="475"/>
      <c r="I484" s="475"/>
      <c r="J484" s="475"/>
      <c r="K484" s="475"/>
      <c r="L484" s="475"/>
      <c r="M484" s="475"/>
      <c r="N484" s="475"/>
    </row>
    <row r="485" spans="1:14" s="301" customFormat="1">
      <c r="A485" s="346"/>
      <c r="B485" s="346"/>
      <c r="C485" s="346"/>
      <c r="D485" s="346"/>
      <c r="E485" s="475"/>
      <c r="F485" s="475"/>
      <c r="G485" s="475"/>
      <c r="H485" s="475"/>
      <c r="I485" s="475"/>
      <c r="J485" s="475"/>
      <c r="K485" s="475"/>
      <c r="L485" s="475"/>
      <c r="M485" s="475"/>
      <c r="N485" s="475"/>
    </row>
    <row r="486" spans="1:14" s="301" customFormat="1">
      <c r="A486" s="346"/>
      <c r="B486" s="346"/>
      <c r="C486" s="346"/>
      <c r="D486" s="346"/>
      <c r="E486" s="475"/>
      <c r="F486" s="475"/>
      <c r="G486" s="475"/>
      <c r="H486" s="475"/>
      <c r="I486" s="475"/>
      <c r="J486" s="475"/>
      <c r="K486" s="475"/>
      <c r="L486" s="475"/>
      <c r="M486" s="475"/>
      <c r="N486" s="475"/>
    </row>
    <row r="487" spans="1:14" s="301" customFormat="1">
      <c r="A487" s="346"/>
      <c r="B487" s="346"/>
      <c r="C487" s="346"/>
      <c r="D487" s="346"/>
      <c r="E487" s="475"/>
      <c r="F487" s="475"/>
      <c r="G487" s="475"/>
      <c r="H487" s="475"/>
      <c r="I487" s="475"/>
      <c r="J487" s="475"/>
      <c r="K487" s="475"/>
      <c r="L487" s="475"/>
      <c r="M487" s="475"/>
      <c r="N487" s="475"/>
    </row>
    <row r="488" spans="1:14" s="301" customFormat="1">
      <c r="A488" s="346"/>
      <c r="B488" s="346"/>
      <c r="C488" s="346"/>
      <c r="D488" s="346"/>
      <c r="E488" s="475"/>
      <c r="F488" s="475"/>
      <c r="G488" s="475"/>
      <c r="H488" s="475"/>
      <c r="I488" s="475"/>
      <c r="J488" s="475"/>
      <c r="K488" s="475"/>
      <c r="L488" s="475"/>
      <c r="M488" s="475"/>
      <c r="N488" s="475"/>
    </row>
    <row r="489" spans="1:14" s="301" customFormat="1">
      <c r="A489" s="346"/>
      <c r="B489" s="346"/>
      <c r="C489" s="346"/>
      <c r="D489" s="346"/>
      <c r="E489" s="475"/>
      <c r="F489" s="475"/>
      <c r="G489" s="475"/>
      <c r="H489" s="475"/>
      <c r="I489" s="475"/>
      <c r="J489" s="475"/>
      <c r="K489" s="475"/>
      <c r="L489" s="475"/>
      <c r="M489" s="475"/>
      <c r="N489" s="475"/>
    </row>
    <row r="490" spans="1:14" s="301" customFormat="1">
      <c r="A490" s="346"/>
      <c r="B490" s="346"/>
      <c r="C490" s="346"/>
      <c r="D490" s="346"/>
      <c r="E490" s="475"/>
      <c r="F490" s="475"/>
      <c r="G490" s="475"/>
      <c r="H490" s="475"/>
      <c r="I490" s="475"/>
      <c r="J490" s="475"/>
      <c r="K490" s="475"/>
      <c r="L490" s="475"/>
      <c r="M490" s="475"/>
      <c r="N490" s="475"/>
    </row>
    <row r="491" spans="1:14" s="301" customFormat="1">
      <c r="A491" s="346"/>
      <c r="B491" s="346"/>
      <c r="C491" s="346"/>
      <c r="D491" s="346"/>
      <c r="E491" s="475"/>
      <c r="F491" s="475"/>
      <c r="G491" s="475"/>
      <c r="H491" s="475"/>
      <c r="I491" s="475"/>
      <c r="J491" s="475"/>
      <c r="K491" s="475"/>
      <c r="L491" s="475"/>
      <c r="M491" s="475"/>
      <c r="N491" s="475"/>
    </row>
    <row r="492" spans="1:14" s="301" customFormat="1">
      <c r="A492" s="346"/>
      <c r="B492" s="346"/>
      <c r="C492" s="346"/>
      <c r="D492" s="346"/>
      <c r="E492" s="475"/>
      <c r="F492" s="475"/>
      <c r="G492" s="475"/>
      <c r="H492" s="475"/>
      <c r="I492" s="475"/>
      <c r="J492" s="475"/>
      <c r="K492" s="475"/>
      <c r="L492" s="475"/>
      <c r="M492" s="475"/>
      <c r="N492" s="475"/>
    </row>
    <row r="493" spans="1:14" s="301" customFormat="1">
      <c r="A493" s="346"/>
      <c r="B493" s="346"/>
      <c r="C493" s="346"/>
      <c r="D493" s="346"/>
      <c r="E493" s="475"/>
      <c r="F493" s="475"/>
      <c r="G493" s="475"/>
      <c r="H493" s="475"/>
      <c r="I493" s="475"/>
      <c r="J493" s="475"/>
      <c r="K493" s="475"/>
      <c r="L493" s="475"/>
      <c r="M493" s="475"/>
      <c r="N493" s="475"/>
    </row>
    <row r="494" spans="1:14" s="301" customFormat="1">
      <c r="A494" s="346"/>
      <c r="B494" s="346"/>
      <c r="C494" s="346"/>
      <c r="D494" s="346"/>
      <c r="E494" s="475"/>
      <c r="F494" s="475"/>
      <c r="G494" s="475"/>
      <c r="H494" s="475"/>
      <c r="I494" s="475"/>
      <c r="J494" s="475"/>
      <c r="K494" s="475"/>
      <c r="L494" s="475"/>
      <c r="M494" s="475"/>
      <c r="N494" s="475"/>
    </row>
    <row r="495" spans="1:14" s="301" customFormat="1">
      <c r="A495" s="346"/>
      <c r="B495" s="346"/>
      <c r="C495" s="346"/>
      <c r="D495" s="346"/>
      <c r="E495" s="475"/>
      <c r="F495" s="475"/>
      <c r="G495" s="475"/>
      <c r="H495" s="475"/>
      <c r="I495" s="475"/>
      <c r="J495" s="475"/>
      <c r="K495" s="475"/>
      <c r="L495" s="475"/>
      <c r="M495" s="475"/>
      <c r="N495" s="475"/>
    </row>
    <row r="496" spans="1:14" s="301" customFormat="1">
      <c r="A496" s="346"/>
      <c r="B496" s="346"/>
      <c r="C496" s="346"/>
      <c r="D496" s="346"/>
      <c r="E496" s="475"/>
      <c r="F496" s="475"/>
      <c r="G496" s="475"/>
      <c r="H496" s="475"/>
      <c r="I496" s="475"/>
      <c r="J496" s="475"/>
      <c r="K496" s="475"/>
      <c r="L496" s="475"/>
      <c r="M496" s="475"/>
      <c r="N496" s="475"/>
    </row>
    <row r="497" spans="1:14" s="301" customFormat="1">
      <c r="A497" s="346"/>
      <c r="B497" s="346"/>
      <c r="C497" s="346"/>
      <c r="D497" s="346"/>
      <c r="E497" s="475"/>
      <c r="F497" s="475"/>
      <c r="G497" s="475"/>
      <c r="H497" s="475"/>
      <c r="I497" s="475"/>
      <c r="J497" s="475"/>
      <c r="K497" s="475"/>
      <c r="L497" s="475"/>
      <c r="M497" s="475"/>
      <c r="N497" s="475"/>
    </row>
    <row r="498" spans="1:14" s="301" customFormat="1">
      <c r="A498" s="346"/>
      <c r="B498" s="346"/>
      <c r="C498" s="346"/>
      <c r="D498" s="346"/>
      <c r="E498" s="475"/>
      <c r="F498" s="475"/>
      <c r="G498" s="475"/>
      <c r="H498" s="475"/>
      <c r="I498" s="475"/>
      <c r="J498" s="475"/>
      <c r="K498" s="475"/>
      <c r="L498" s="475"/>
      <c r="M498" s="475"/>
      <c r="N498" s="475"/>
    </row>
    <row r="499" spans="1:14" s="301" customFormat="1">
      <c r="A499" s="346"/>
      <c r="B499" s="346"/>
      <c r="C499" s="346"/>
      <c r="D499" s="346"/>
      <c r="E499" s="475"/>
      <c r="F499" s="475"/>
      <c r="G499" s="475"/>
      <c r="H499" s="475"/>
      <c r="I499" s="475"/>
      <c r="J499" s="475"/>
      <c r="K499" s="475"/>
      <c r="L499" s="475"/>
      <c r="M499" s="475"/>
      <c r="N499" s="475"/>
    </row>
    <row r="500" spans="1:14" s="301" customFormat="1">
      <c r="A500" s="346"/>
      <c r="B500" s="346"/>
      <c r="C500" s="346"/>
      <c r="D500" s="346"/>
      <c r="E500" s="475"/>
      <c r="F500" s="475"/>
      <c r="G500" s="475"/>
      <c r="H500" s="475"/>
      <c r="I500" s="475"/>
      <c r="J500" s="475"/>
      <c r="K500" s="475"/>
      <c r="L500" s="475"/>
      <c r="M500" s="475"/>
      <c r="N500" s="475"/>
    </row>
    <row r="501" spans="1:14" s="301" customFormat="1">
      <c r="A501" s="346"/>
      <c r="B501" s="346"/>
      <c r="C501" s="346"/>
      <c r="D501" s="346"/>
      <c r="E501" s="475"/>
      <c r="F501" s="475"/>
      <c r="G501" s="475"/>
      <c r="H501" s="475"/>
      <c r="I501" s="475"/>
      <c r="J501" s="475"/>
      <c r="K501" s="475"/>
      <c r="L501" s="475"/>
      <c r="M501" s="475"/>
      <c r="N501" s="475"/>
    </row>
    <row r="502" spans="1:14" s="301" customFormat="1">
      <c r="A502" s="346"/>
      <c r="B502" s="346"/>
      <c r="C502" s="346"/>
      <c r="D502" s="346"/>
      <c r="E502" s="475"/>
      <c r="F502" s="475"/>
      <c r="G502" s="475"/>
      <c r="H502" s="475"/>
      <c r="I502" s="475"/>
      <c r="J502" s="475"/>
      <c r="K502" s="475"/>
      <c r="L502" s="475"/>
      <c r="M502" s="475"/>
      <c r="N502" s="475"/>
    </row>
    <row r="503" spans="1:14" s="301" customFormat="1">
      <c r="A503" s="346"/>
      <c r="B503" s="346"/>
      <c r="C503" s="346"/>
      <c r="D503" s="346"/>
      <c r="E503" s="475"/>
      <c r="F503" s="475"/>
      <c r="G503" s="475"/>
      <c r="H503" s="475"/>
      <c r="I503" s="475"/>
      <c r="J503" s="475"/>
      <c r="K503" s="475"/>
      <c r="L503" s="475"/>
      <c r="M503" s="475"/>
      <c r="N503" s="475"/>
    </row>
    <row r="504" spans="1:14" s="301" customFormat="1">
      <c r="A504" s="346"/>
      <c r="B504" s="346"/>
      <c r="C504" s="346"/>
      <c r="D504" s="346"/>
      <c r="E504" s="475"/>
      <c r="F504" s="475"/>
      <c r="G504" s="475"/>
      <c r="H504" s="475"/>
      <c r="I504" s="475"/>
      <c r="J504" s="475"/>
      <c r="K504" s="475"/>
      <c r="L504" s="475"/>
      <c r="M504" s="475"/>
      <c r="N504" s="475"/>
    </row>
    <row r="505" spans="1:14" s="301" customFormat="1">
      <c r="A505" s="346"/>
      <c r="B505" s="346"/>
      <c r="C505" s="346"/>
      <c r="D505" s="346"/>
      <c r="E505" s="475"/>
      <c r="F505" s="475"/>
      <c r="G505" s="475"/>
      <c r="H505" s="475"/>
      <c r="I505" s="475"/>
      <c r="J505" s="475"/>
      <c r="K505" s="475"/>
      <c r="L505" s="475"/>
      <c r="M505" s="475"/>
      <c r="N505" s="475"/>
    </row>
    <row r="506" spans="1:14" s="301" customFormat="1">
      <c r="A506" s="346"/>
      <c r="B506" s="346"/>
      <c r="C506" s="346"/>
      <c r="D506" s="346"/>
      <c r="E506" s="475"/>
      <c r="F506" s="475"/>
      <c r="G506" s="475"/>
      <c r="H506" s="475"/>
      <c r="I506" s="475"/>
      <c r="J506" s="475"/>
      <c r="K506" s="475"/>
      <c r="L506" s="475"/>
      <c r="M506" s="475"/>
      <c r="N506" s="475"/>
    </row>
    <row r="507" spans="1:14" s="301" customFormat="1">
      <c r="A507" s="346"/>
      <c r="B507" s="346"/>
      <c r="C507" s="346"/>
      <c r="D507" s="346"/>
      <c r="E507" s="475"/>
      <c r="F507" s="475"/>
      <c r="G507" s="475"/>
      <c r="H507" s="475"/>
      <c r="I507" s="475"/>
      <c r="J507" s="475"/>
      <c r="K507" s="475"/>
      <c r="L507" s="475"/>
      <c r="M507" s="475"/>
      <c r="N507" s="475"/>
    </row>
    <row r="508" spans="1:14" s="301" customFormat="1">
      <c r="A508" s="346"/>
      <c r="B508" s="346"/>
      <c r="C508" s="346"/>
      <c r="D508" s="346"/>
      <c r="E508" s="475"/>
      <c r="F508" s="475"/>
      <c r="G508" s="475"/>
      <c r="H508" s="475"/>
      <c r="I508" s="475"/>
      <c r="J508" s="475"/>
      <c r="K508" s="475"/>
      <c r="L508" s="475"/>
      <c r="M508" s="475"/>
      <c r="N508" s="475"/>
    </row>
    <row r="509" spans="1:14" s="301" customFormat="1">
      <c r="A509" s="346"/>
      <c r="B509" s="346"/>
      <c r="C509" s="346"/>
      <c r="D509" s="346"/>
      <c r="E509" s="475"/>
      <c r="F509" s="475"/>
      <c r="G509" s="475"/>
      <c r="H509" s="475"/>
      <c r="I509" s="475"/>
      <c r="J509" s="475"/>
      <c r="K509" s="475"/>
      <c r="L509" s="475"/>
      <c r="M509" s="475"/>
      <c r="N509" s="475"/>
    </row>
    <row r="510" spans="1:14" s="301" customFormat="1">
      <c r="A510" s="346"/>
      <c r="B510" s="346"/>
      <c r="C510" s="346"/>
      <c r="D510" s="346"/>
      <c r="E510" s="475"/>
      <c r="F510" s="475"/>
      <c r="G510" s="475"/>
      <c r="H510" s="475"/>
      <c r="I510" s="475"/>
      <c r="J510" s="475"/>
      <c r="K510" s="475"/>
      <c r="L510" s="475"/>
      <c r="M510" s="475"/>
      <c r="N510" s="475"/>
    </row>
    <row r="511" spans="1:14" s="301" customFormat="1">
      <c r="A511" s="346"/>
      <c r="B511" s="346"/>
      <c r="C511" s="346"/>
      <c r="D511" s="346"/>
      <c r="E511" s="475"/>
      <c r="F511" s="475"/>
      <c r="G511" s="475"/>
      <c r="H511" s="475"/>
      <c r="I511" s="475"/>
      <c r="J511" s="475"/>
      <c r="K511" s="475"/>
      <c r="L511" s="475"/>
      <c r="M511" s="475"/>
      <c r="N511" s="475"/>
    </row>
    <row r="512" spans="1:14" s="301" customFormat="1">
      <c r="A512" s="346"/>
      <c r="B512" s="346"/>
      <c r="C512" s="346"/>
      <c r="D512" s="346"/>
      <c r="E512" s="475"/>
      <c r="F512" s="475"/>
      <c r="G512" s="475"/>
      <c r="H512" s="475"/>
      <c r="I512" s="475"/>
      <c r="J512" s="475"/>
      <c r="K512" s="475"/>
      <c r="L512" s="475"/>
      <c r="M512" s="475"/>
      <c r="N512" s="475"/>
    </row>
    <row r="513" spans="1:14" s="301" customFormat="1">
      <c r="A513" s="346"/>
      <c r="B513" s="346"/>
      <c r="C513" s="346"/>
      <c r="D513" s="346"/>
      <c r="E513" s="475"/>
      <c r="F513" s="475"/>
      <c r="G513" s="475"/>
      <c r="H513" s="475"/>
      <c r="I513" s="475"/>
      <c r="J513" s="475"/>
      <c r="K513" s="475"/>
      <c r="L513" s="475"/>
      <c r="M513" s="475"/>
      <c r="N513" s="475"/>
    </row>
    <row r="514" spans="1:14" s="301" customFormat="1">
      <c r="A514" s="346"/>
      <c r="B514" s="346"/>
      <c r="C514" s="346"/>
      <c r="D514" s="346"/>
      <c r="E514" s="475"/>
      <c r="F514" s="475"/>
      <c r="G514" s="475"/>
      <c r="H514" s="475"/>
      <c r="I514" s="475"/>
      <c r="J514" s="475"/>
      <c r="K514" s="475"/>
      <c r="L514" s="475"/>
      <c r="M514" s="475"/>
      <c r="N514" s="475"/>
    </row>
    <row r="515" spans="1:14" s="301" customFormat="1">
      <c r="A515" s="346"/>
      <c r="B515" s="346"/>
      <c r="C515" s="346"/>
      <c r="D515" s="346"/>
      <c r="E515" s="475"/>
      <c r="F515" s="475"/>
      <c r="G515" s="475"/>
      <c r="H515" s="475"/>
      <c r="I515" s="475"/>
      <c r="J515" s="475"/>
      <c r="K515" s="475"/>
      <c r="L515" s="475"/>
      <c r="M515" s="475"/>
      <c r="N515" s="475"/>
    </row>
    <row r="516" spans="1:14" s="301" customFormat="1">
      <c r="A516" s="346"/>
      <c r="B516" s="346"/>
      <c r="C516" s="346"/>
      <c r="D516" s="346"/>
      <c r="E516" s="475"/>
      <c r="F516" s="475"/>
      <c r="G516" s="475"/>
      <c r="H516" s="475"/>
      <c r="I516" s="475"/>
      <c r="J516" s="475"/>
      <c r="K516" s="475"/>
      <c r="L516" s="475"/>
      <c r="M516" s="475"/>
      <c r="N516" s="475"/>
    </row>
    <row r="517" spans="1:14" s="301" customFormat="1">
      <c r="A517" s="346"/>
      <c r="B517" s="346"/>
      <c r="C517" s="346"/>
      <c r="D517" s="346"/>
      <c r="E517" s="475"/>
      <c r="F517" s="475"/>
      <c r="G517" s="475"/>
      <c r="H517" s="475"/>
      <c r="I517" s="475"/>
      <c r="J517" s="475"/>
      <c r="K517" s="475"/>
      <c r="L517" s="475"/>
      <c r="M517" s="475"/>
      <c r="N517" s="475"/>
    </row>
    <row r="518" spans="1:14" s="301" customFormat="1">
      <c r="A518" s="346"/>
      <c r="B518" s="346"/>
      <c r="C518" s="346"/>
      <c r="D518" s="346"/>
      <c r="E518" s="416"/>
      <c r="F518" s="416"/>
      <c r="G518" s="416"/>
      <c r="H518" s="416"/>
      <c r="I518" s="416"/>
      <c r="J518" s="416"/>
      <c r="K518" s="416"/>
    </row>
    <row r="519" spans="1:14" s="301" customFormat="1">
      <c r="A519" s="346"/>
      <c r="B519" s="346"/>
      <c r="C519" s="346"/>
      <c r="D519" s="346"/>
      <c r="E519" s="416"/>
      <c r="F519" s="416"/>
      <c r="G519" s="416"/>
      <c r="H519" s="416"/>
      <c r="I519" s="416"/>
      <c r="J519" s="416"/>
      <c r="K519" s="416"/>
    </row>
    <row r="520" spans="1:14" s="301" customFormat="1">
      <c r="A520" s="346"/>
      <c r="B520" s="346"/>
      <c r="C520" s="346"/>
      <c r="D520" s="346"/>
      <c r="E520" s="416"/>
      <c r="F520" s="416"/>
      <c r="G520" s="416"/>
      <c r="H520" s="416"/>
      <c r="I520" s="416"/>
      <c r="J520" s="416"/>
      <c r="K520" s="416"/>
    </row>
    <row r="521" spans="1:14" s="301" customFormat="1">
      <c r="A521" s="346"/>
      <c r="B521" s="346"/>
      <c r="C521" s="346"/>
      <c r="D521" s="346"/>
      <c r="E521" s="416"/>
      <c r="F521" s="416"/>
      <c r="G521" s="416"/>
      <c r="H521" s="416"/>
      <c r="I521" s="416"/>
      <c r="J521" s="416"/>
      <c r="K521" s="416"/>
    </row>
    <row r="522" spans="1:14" s="301" customFormat="1">
      <c r="A522" s="346"/>
      <c r="B522" s="346"/>
      <c r="C522" s="346"/>
      <c r="D522" s="346"/>
      <c r="E522" s="416"/>
      <c r="F522" s="416"/>
      <c r="G522" s="416"/>
      <c r="H522" s="416"/>
      <c r="I522" s="416"/>
      <c r="J522" s="416"/>
      <c r="K522" s="416"/>
    </row>
    <row r="523" spans="1:14" s="301" customFormat="1">
      <c r="A523" s="346"/>
      <c r="B523" s="346"/>
      <c r="C523" s="346"/>
      <c r="D523" s="346"/>
      <c r="E523" s="416"/>
      <c r="F523" s="416"/>
      <c r="G523" s="416"/>
      <c r="H523" s="416"/>
      <c r="I523" s="416"/>
      <c r="J523" s="416"/>
      <c r="K523" s="416"/>
    </row>
    <row r="524" spans="1:14" s="301" customFormat="1">
      <c r="A524" s="346"/>
      <c r="B524" s="346"/>
      <c r="C524" s="346"/>
      <c r="D524" s="346"/>
      <c r="E524" s="416"/>
      <c r="F524" s="416"/>
      <c r="G524" s="416"/>
      <c r="H524" s="416"/>
      <c r="I524" s="416"/>
      <c r="J524" s="416"/>
      <c r="K524" s="416"/>
    </row>
    <row r="525" spans="1:14" s="301" customFormat="1">
      <c r="A525" s="346"/>
      <c r="B525" s="346"/>
      <c r="C525" s="346"/>
      <c r="D525" s="346"/>
      <c r="E525" s="416"/>
      <c r="F525" s="416"/>
      <c r="G525" s="416"/>
      <c r="H525" s="416"/>
      <c r="I525" s="416"/>
      <c r="J525" s="416"/>
      <c r="K525" s="416"/>
    </row>
    <row r="526" spans="1:14" s="301" customFormat="1">
      <c r="A526" s="346"/>
      <c r="B526" s="346"/>
      <c r="C526" s="346"/>
      <c r="D526" s="346"/>
      <c r="E526" s="416"/>
      <c r="F526" s="416"/>
      <c r="G526" s="416"/>
      <c r="H526" s="416"/>
      <c r="I526" s="416"/>
      <c r="J526" s="416"/>
      <c r="K526" s="416"/>
    </row>
    <row r="527" spans="1:14" s="301" customFormat="1">
      <c r="A527" s="346"/>
      <c r="B527" s="346"/>
      <c r="C527" s="346"/>
      <c r="D527" s="346"/>
      <c r="E527" s="416"/>
      <c r="F527" s="416"/>
      <c r="G527" s="416"/>
      <c r="H527" s="416"/>
      <c r="I527" s="416"/>
      <c r="J527" s="416"/>
      <c r="K527" s="416"/>
    </row>
    <row r="528" spans="1:14" s="301" customFormat="1">
      <c r="A528" s="346"/>
      <c r="B528" s="346"/>
      <c r="C528" s="346"/>
      <c r="D528" s="346"/>
      <c r="E528" s="416"/>
      <c r="F528" s="416"/>
      <c r="G528" s="416"/>
      <c r="H528" s="416"/>
      <c r="I528" s="416"/>
      <c r="J528" s="416"/>
      <c r="K528" s="416"/>
    </row>
    <row r="529" spans="1:11" s="301" customFormat="1">
      <c r="A529" s="346"/>
      <c r="B529" s="346"/>
      <c r="C529" s="346"/>
      <c r="D529" s="346"/>
      <c r="E529" s="416"/>
      <c r="F529" s="416"/>
      <c r="G529" s="416"/>
      <c r="H529" s="416"/>
      <c r="I529" s="416"/>
      <c r="J529" s="416"/>
      <c r="K529" s="416"/>
    </row>
    <row r="530" spans="1:11" s="301" customFormat="1">
      <c r="A530" s="346"/>
      <c r="B530" s="346"/>
      <c r="C530" s="346"/>
      <c r="D530" s="346"/>
      <c r="E530" s="416"/>
      <c r="F530" s="416"/>
      <c r="G530" s="416"/>
      <c r="H530" s="416"/>
      <c r="I530" s="416"/>
      <c r="J530" s="416"/>
      <c r="K530" s="416"/>
    </row>
    <row r="531" spans="1:11" s="301" customFormat="1">
      <c r="A531" s="346"/>
      <c r="B531" s="346"/>
      <c r="C531" s="346"/>
      <c r="D531" s="346"/>
      <c r="E531" s="416"/>
      <c r="F531" s="416"/>
      <c r="G531" s="416"/>
      <c r="H531" s="416"/>
      <c r="I531" s="416"/>
      <c r="J531" s="416"/>
      <c r="K531" s="416"/>
    </row>
    <row r="532" spans="1:11" s="301" customFormat="1">
      <c r="A532" s="346"/>
      <c r="B532" s="346"/>
      <c r="C532" s="346"/>
      <c r="D532" s="346"/>
      <c r="E532" s="416"/>
      <c r="F532" s="416"/>
      <c r="G532" s="416"/>
      <c r="H532" s="416"/>
      <c r="I532" s="416"/>
      <c r="J532" s="416"/>
      <c r="K532" s="416"/>
    </row>
    <row r="533" spans="1:11" s="301" customFormat="1">
      <c r="A533" s="346"/>
      <c r="B533" s="346"/>
      <c r="C533" s="346"/>
      <c r="D533" s="346"/>
      <c r="E533" s="416"/>
      <c r="F533" s="416"/>
      <c r="G533" s="416"/>
      <c r="H533" s="416"/>
      <c r="I533" s="416"/>
      <c r="J533" s="416"/>
      <c r="K533" s="416"/>
    </row>
    <row r="534" spans="1:11" s="301" customFormat="1">
      <c r="A534" s="346"/>
      <c r="B534" s="346"/>
      <c r="C534" s="346"/>
      <c r="D534" s="346"/>
      <c r="E534" s="416"/>
      <c r="F534" s="416"/>
      <c r="G534" s="416"/>
      <c r="H534" s="416"/>
      <c r="I534" s="416"/>
      <c r="J534" s="416"/>
      <c r="K534" s="416"/>
    </row>
    <row r="535" spans="1:11" s="301" customFormat="1">
      <c r="A535" s="346"/>
      <c r="B535" s="346"/>
      <c r="C535" s="346"/>
      <c r="D535" s="346"/>
      <c r="E535" s="416"/>
      <c r="F535" s="416"/>
      <c r="G535" s="416"/>
      <c r="H535" s="416"/>
      <c r="I535" s="416"/>
      <c r="J535" s="416"/>
      <c r="K535" s="416"/>
    </row>
    <row r="536" spans="1:11" s="301" customFormat="1">
      <c r="A536" s="346"/>
      <c r="B536" s="346"/>
      <c r="C536" s="346"/>
      <c r="D536" s="346"/>
      <c r="E536" s="416"/>
      <c r="F536" s="416"/>
      <c r="G536" s="416"/>
      <c r="H536" s="416"/>
      <c r="I536" s="416"/>
      <c r="J536" s="416"/>
      <c r="K536" s="416"/>
    </row>
    <row r="537" spans="1:11" s="301" customFormat="1">
      <c r="A537" s="346"/>
      <c r="B537" s="346"/>
      <c r="C537" s="346"/>
      <c r="D537" s="346"/>
      <c r="E537" s="416"/>
      <c r="F537" s="416"/>
      <c r="G537" s="416"/>
      <c r="H537" s="416"/>
      <c r="I537" s="416"/>
      <c r="J537" s="416"/>
      <c r="K537" s="416"/>
    </row>
    <row r="538" spans="1:11" s="301" customFormat="1">
      <c r="A538" s="346"/>
      <c r="B538" s="346"/>
      <c r="C538" s="346"/>
      <c r="D538" s="346"/>
      <c r="E538" s="416"/>
      <c r="F538" s="416"/>
      <c r="G538" s="416"/>
      <c r="H538" s="416"/>
      <c r="I538" s="416"/>
      <c r="J538" s="416"/>
      <c r="K538" s="416"/>
    </row>
    <row r="539" spans="1:11" s="301" customFormat="1">
      <c r="A539" s="346"/>
      <c r="B539" s="346"/>
      <c r="C539" s="346"/>
      <c r="D539" s="346"/>
      <c r="E539" s="416"/>
      <c r="F539" s="416"/>
      <c r="G539" s="416"/>
      <c r="H539" s="416"/>
      <c r="I539" s="416"/>
      <c r="J539" s="416"/>
      <c r="K539" s="416"/>
    </row>
    <row r="540" spans="1:11" s="301" customFormat="1">
      <c r="A540" s="346"/>
      <c r="B540" s="346"/>
      <c r="C540" s="346"/>
      <c r="D540" s="346"/>
      <c r="E540" s="416"/>
      <c r="F540" s="416"/>
      <c r="G540" s="416"/>
      <c r="H540" s="416"/>
      <c r="I540" s="416"/>
      <c r="J540" s="416"/>
      <c r="K540" s="416"/>
    </row>
    <row r="541" spans="1:11" s="301" customFormat="1">
      <c r="A541" s="346"/>
      <c r="B541" s="346"/>
      <c r="C541" s="346"/>
      <c r="D541" s="346"/>
      <c r="E541" s="416"/>
      <c r="F541" s="416"/>
      <c r="G541" s="416"/>
      <c r="H541" s="416"/>
      <c r="I541" s="416"/>
      <c r="J541" s="416"/>
      <c r="K541" s="416"/>
    </row>
    <row r="542" spans="1:11" s="301" customFormat="1">
      <c r="A542" s="346"/>
      <c r="B542" s="346"/>
      <c r="C542" s="346"/>
      <c r="D542" s="346"/>
      <c r="E542" s="416"/>
      <c r="F542" s="416"/>
      <c r="G542" s="416"/>
      <c r="H542" s="416"/>
      <c r="I542" s="416"/>
      <c r="J542" s="416"/>
      <c r="K542" s="416"/>
    </row>
    <row r="543" spans="1:11" s="301" customFormat="1">
      <c r="A543" s="346"/>
      <c r="B543" s="346"/>
      <c r="C543" s="346"/>
      <c r="D543" s="346"/>
      <c r="E543" s="416"/>
      <c r="F543" s="416"/>
      <c r="G543" s="416"/>
      <c r="H543" s="416"/>
      <c r="I543" s="416"/>
      <c r="J543" s="416"/>
      <c r="K543" s="416"/>
    </row>
    <row r="544" spans="1:11" s="301" customFormat="1">
      <c r="A544" s="346"/>
      <c r="B544" s="346"/>
      <c r="C544" s="346"/>
      <c r="D544" s="346"/>
      <c r="E544" s="416"/>
      <c r="F544" s="416"/>
      <c r="G544" s="416"/>
      <c r="H544" s="416"/>
      <c r="I544" s="416"/>
      <c r="J544" s="416"/>
      <c r="K544" s="416"/>
    </row>
    <row r="545" spans="1:11" s="301" customFormat="1">
      <c r="A545" s="346"/>
      <c r="B545" s="346"/>
      <c r="C545" s="346"/>
      <c r="D545" s="346"/>
      <c r="E545" s="416"/>
      <c r="F545" s="416"/>
      <c r="G545" s="416"/>
      <c r="H545" s="416"/>
      <c r="I545" s="416"/>
      <c r="J545" s="416"/>
      <c r="K545" s="416"/>
    </row>
    <row r="546" spans="1:11" s="301" customFormat="1">
      <c r="A546" s="346"/>
      <c r="B546" s="346"/>
      <c r="C546" s="346"/>
      <c r="D546" s="346"/>
      <c r="E546" s="416"/>
      <c r="F546" s="416"/>
      <c r="G546" s="416"/>
      <c r="H546" s="416"/>
      <c r="I546" s="416"/>
      <c r="J546" s="416"/>
      <c r="K546" s="416"/>
    </row>
    <row r="547" spans="1:11" s="301" customFormat="1">
      <c r="A547" s="346"/>
      <c r="B547" s="346"/>
      <c r="C547" s="346"/>
      <c r="D547" s="346"/>
      <c r="E547" s="416"/>
      <c r="F547" s="416"/>
      <c r="G547" s="416"/>
      <c r="H547" s="416"/>
      <c r="I547" s="416"/>
      <c r="J547" s="416"/>
      <c r="K547" s="416"/>
    </row>
    <row r="548" spans="1:11" s="301" customFormat="1">
      <c r="A548" s="346"/>
      <c r="B548" s="346"/>
      <c r="C548" s="346"/>
      <c r="D548" s="346"/>
      <c r="E548" s="416"/>
      <c r="F548" s="416"/>
      <c r="G548" s="416"/>
      <c r="H548" s="416"/>
      <c r="I548" s="416"/>
      <c r="J548" s="416"/>
      <c r="K548" s="416"/>
    </row>
    <row r="549" spans="1:11" s="301" customFormat="1">
      <c r="A549" s="346"/>
      <c r="B549" s="346"/>
      <c r="C549" s="346"/>
      <c r="D549" s="346"/>
      <c r="E549" s="416"/>
      <c r="F549" s="416"/>
      <c r="G549" s="416"/>
      <c r="H549" s="416"/>
      <c r="I549" s="416"/>
      <c r="J549" s="416"/>
      <c r="K549" s="416"/>
    </row>
    <row r="550" spans="1:11" s="301" customFormat="1">
      <c r="A550" s="346"/>
      <c r="B550" s="346"/>
      <c r="C550" s="346"/>
      <c r="D550" s="346"/>
      <c r="E550" s="416"/>
      <c r="F550" s="416"/>
      <c r="G550" s="416"/>
      <c r="H550" s="416"/>
      <c r="I550" s="416"/>
      <c r="J550" s="416"/>
      <c r="K550" s="416"/>
    </row>
    <row r="551" spans="1:11" s="301" customFormat="1">
      <c r="A551" s="346"/>
      <c r="B551" s="346"/>
      <c r="C551" s="346"/>
      <c r="D551" s="346"/>
      <c r="E551" s="416"/>
      <c r="F551" s="416"/>
      <c r="G551" s="416"/>
      <c r="H551" s="416"/>
      <c r="I551" s="416"/>
      <c r="J551" s="416"/>
      <c r="K551" s="416"/>
    </row>
    <row r="552" spans="1:11" s="301" customFormat="1">
      <c r="A552" s="346"/>
      <c r="B552" s="346"/>
      <c r="C552" s="346"/>
      <c r="D552" s="346"/>
      <c r="E552" s="416"/>
      <c r="F552" s="416"/>
      <c r="G552" s="416"/>
      <c r="H552" s="416"/>
      <c r="I552" s="416"/>
      <c r="J552" s="416"/>
      <c r="K552" s="416"/>
    </row>
    <row r="553" spans="1:11" s="301" customFormat="1">
      <c r="A553" s="346"/>
      <c r="B553" s="346"/>
      <c r="C553" s="346"/>
      <c r="D553" s="346"/>
      <c r="E553" s="416"/>
      <c r="F553" s="416"/>
      <c r="G553" s="416"/>
      <c r="H553" s="416"/>
      <c r="I553" s="416"/>
      <c r="J553" s="416"/>
      <c r="K553" s="416"/>
    </row>
    <row r="554" spans="1:11" s="301" customFormat="1">
      <c r="A554" s="346"/>
      <c r="B554" s="346"/>
      <c r="C554" s="346"/>
      <c r="D554" s="346"/>
      <c r="E554" s="416"/>
      <c r="F554" s="416"/>
      <c r="G554" s="416"/>
      <c r="H554" s="416"/>
      <c r="I554" s="416"/>
      <c r="J554" s="416"/>
      <c r="K554" s="416"/>
    </row>
    <row r="555" spans="1:11" s="301" customFormat="1">
      <c r="A555" s="346"/>
      <c r="B555" s="346"/>
      <c r="C555" s="346"/>
      <c r="D555" s="346"/>
      <c r="E555" s="416"/>
      <c r="F555" s="416"/>
      <c r="G555" s="416"/>
      <c r="H555" s="416"/>
      <c r="I555" s="416"/>
      <c r="J555" s="416"/>
      <c r="K555" s="416"/>
    </row>
    <row r="556" spans="1:11" s="301" customFormat="1">
      <c r="A556" s="346"/>
      <c r="B556" s="346"/>
      <c r="C556" s="346"/>
      <c r="D556" s="346"/>
      <c r="E556" s="416"/>
      <c r="F556" s="416"/>
      <c r="G556" s="416"/>
      <c r="H556" s="416"/>
      <c r="I556" s="416"/>
      <c r="J556" s="416"/>
      <c r="K556" s="416"/>
    </row>
    <row r="557" spans="1:11" s="301" customFormat="1">
      <c r="A557" s="346"/>
      <c r="B557" s="346"/>
      <c r="C557" s="346"/>
      <c r="D557" s="346"/>
      <c r="E557" s="416"/>
      <c r="F557" s="416"/>
      <c r="G557" s="416"/>
      <c r="H557" s="416"/>
      <c r="I557" s="416"/>
      <c r="J557" s="416"/>
      <c r="K557" s="416"/>
    </row>
    <row r="558" spans="1:11" s="301" customFormat="1">
      <c r="A558" s="346"/>
      <c r="B558" s="346"/>
      <c r="C558" s="346"/>
      <c r="D558" s="346"/>
      <c r="E558" s="416"/>
      <c r="F558" s="416"/>
      <c r="G558" s="416"/>
      <c r="H558" s="416"/>
      <c r="I558" s="416"/>
      <c r="J558" s="416"/>
      <c r="K558" s="416"/>
    </row>
    <row r="559" spans="1:11" s="301" customFormat="1">
      <c r="A559" s="346"/>
      <c r="B559" s="346"/>
      <c r="C559" s="346"/>
      <c r="D559" s="346"/>
      <c r="E559" s="416"/>
      <c r="F559" s="416"/>
      <c r="G559" s="416"/>
      <c r="H559" s="416"/>
      <c r="I559" s="416"/>
      <c r="J559" s="416"/>
      <c r="K559" s="416"/>
    </row>
    <row r="560" spans="1:11" s="301" customFormat="1">
      <c r="A560" s="346"/>
      <c r="B560" s="346"/>
      <c r="C560" s="346"/>
      <c r="D560" s="346"/>
      <c r="E560" s="416"/>
      <c r="F560" s="416"/>
      <c r="G560" s="416"/>
      <c r="H560" s="416"/>
      <c r="I560" s="416"/>
      <c r="J560" s="416"/>
      <c r="K560" s="416"/>
    </row>
    <row r="561" spans="1:11" s="301" customFormat="1">
      <c r="A561" s="346"/>
      <c r="B561" s="346"/>
      <c r="C561" s="346"/>
      <c r="D561" s="346"/>
      <c r="E561" s="416"/>
      <c r="F561" s="416"/>
      <c r="G561" s="416"/>
      <c r="H561" s="416"/>
      <c r="I561" s="416"/>
      <c r="J561" s="416"/>
      <c r="K561" s="416"/>
    </row>
    <row r="562" spans="1:11" s="301" customFormat="1">
      <c r="A562" s="346"/>
      <c r="B562" s="346"/>
      <c r="C562" s="346"/>
      <c r="D562" s="346"/>
      <c r="E562" s="416"/>
      <c r="F562" s="416"/>
      <c r="G562" s="416"/>
      <c r="H562" s="416"/>
      <c r="I562" s="416"/>
      <c r="J562" s="416"/>
      <c r="K562" s="416"/>
    </row>
    <row r="563" spans="1:11" s="301" customFormat="1">
      <c r="A563" s="346"/>
      <c r="B563" s="346"/>
      <c r="C563" s="346"/>
      <c r="D563" s="346"/>
      <c r="E563" s="416"/>
      <c r="F563" s="416"/>
      <c r="G563" s="416"/>
      <c r="H563" s="416"/>
      <c r="I563" s="416"/>
      <c r="J563" s="416"/>
      <c r="K563" s="416"/>
    </row>
    <row r="564" spans="1:11" s="301" customFormat="1">
      <c r="A564" s="346"/>
      <c r="B564" s="346"/>
      <c r="C564" s="346"/>
      <c r="D564" s="346"/>
      <c r="E564" s="416"/>
      <c r="F564" s="416"/>
      <c r="G564" s="416"/>
      <c r="H564" s="416"/>
      <c r="I564" s="416"/>
      <c r="J564" s="416"/>
      <c r="K564" s="416"/>
    </row>
    <row r="565" spans="1:11" s="301" customFormat="1">
      <c r="A565" s="346"/>
      <c r="B565" s="346"/>
      <c r="C565" s="346"/>
      <c r="D565" s="346"/>
      <c r="E565" s="416"/>
      <c r="F565" s="416"/>
      <c r="G565" s="416"/>
      <c r="H565" s="416"/>
      <c r="I565" s="416"/>
      <c r="J565" s="416"/>
      <c r="K565" s="416"/>
    </row>
    <row r="566" spans="1:11" s="301" customFormat="1">
      <c r="A566" s="346"/>
      <c r="B566" s="346"/>
      <c r="C566" s="346"/>
      <c r="D566" s="346"/>
      <c r="E566" s="416"/>
      <c r="F566" s="416"/>
      <c r="G566" s="416"/>
      <c r="H566" s="416"/>
      <c r="I566" s="416"/>
      <c r="J566" s="416"/>
      <c r="K566" s="416"/>
    </row>
    <row r="567" spans="1:11" s="301" customFormat="1">
      <c r="A567" s="346"/>
      <c r="B567" s="346"/>
      <c r="C567" s="346"/>
      <c r="D567" s="346"/>
      <c r="E567" s="416"/>
      <c r="F567" s="416"/>
      <c r="G567" s="416"/>
      <c r="H567" s="416"/>
      <c r="I567" s="416"/>
      <c r="J567" s="416"/>
      <c r="K567" s="416"/>
    </row>
    <row r="568" spans="1:11" s="301" customFormat="1">
      <c r="A568" s="346"/>
      <c r="B568" s="346"/>
      <c r="C568" s="346"/>
      <c r="D568" s="346"/>
      <c r="E568" s="416"/>
      <c r="F568" s="416"/>
      <c r="G568" s="416"/>
      <c r="H568" s="416"/>
      <c r="I568" s="416"/>
      <c r="J568" s="416"/>
      <c r="K568" s="416"/>
    </row>
    <row r="569" spans="1:11" s="301" customFormat="1">
      <c r="A569" s="346"/>
      <c r="B569" s="346"/>
      <c r="C569" s="346"/>
      <c r="D569" s="346"/>
      <c r="E569" s="416"/>
      <c r="F569" s="416"/>
      <c r="G569" s="416"/>
      <c r="H569" s="416"/>
      <c r="I569" s="416"/>
      <c r="J569" s="416"/>
      <c r="K569" s="416"/>
    </row>
    <row r="570" spans="1:11" s="301" customFormat="1">
      <c r="A570" s="346"/>
      <c r="B570" s="346"/>
      <c r="C570" s="346"/>
      <c r="D570" s="346"/>
      <c r="E570" s="416"/>
      <c r="F570" s="416"/>
      <c r="G570" s="416"/>
      <c r="H570" s="416"/>
      <c r="I570" s="416"/>
      <c r="J570" s="416"/>
      <c r="K570" s="416"/>
    </row>
    <row r="571" spans="1:11" s="301" customFormat="1">
      <c r="A571" s="346"/>
      <c r="B571" s="346"/>
      <c r="C571" s="346"/>
      <c r="D571" s="346"/>
      <c r="E571" s="416"/>
      <c r="F571" s="416"/>
      <c r="G571" s="416"/>
      <c r="H571" s="416"/>
      <c r="I571" s="416"/>
      <c r="J571" s="416"/>
      <c r="K571" s="416"/>
    </row>
    <row r="572" spans="1:11" s="301" customFormat="1">
      <c r="A572" s="346"/>
      <c r="B572" s="346"/>
      <c r="C572" s="346"/>
      <c r="D572" s="346"/>
      <c r="E572" s="416"/>
      <c r="F572" s="416"/>
      <c r="G572" s="416"/>
      <c r="H572" s="416"/>
      <c r="I572" s="416"/>
      <c r="J572" s="416"/>
      <c r="K572" s="416"/>
    </row>
    <row r="573" spans="1:11" s="301" customFormat="1">
      <c r="A573" s="346"/>
      <c r="B573" s="346"/>
      <c r="C573" s="346"/>
      <c r="D573" s="346"/>
      <c r="E573" s="416"/>
      <c r="F573" s="416"/>
      <c r="G573" s="416"/>
      <c r="H573" s="416"/>
      <c r="I573" s="416"/>
      <c r="J573" s="416"/>
      <c r="K573" s="416"/>
    </row>
    <row r="574" spans="1:11" s="301" customFormat="1">
      <c r="A574" s="346"/>
      <c r="B574" s="346"/>
      <c r="C574" s="346"/>
      <c r="D574" s="346"/>
      <c r="E574" s="416"/>
      <c r="F574" s="416"/>
      <c r="G574" s="416"/>
      <c r="H574" s="416"/>
      <c r="I574" s="416"/>
      <c r="J574" s="416"/>
      <c r="K574" s="416"/>
    </row>
    <row r="575" spans="1:11" s="301" customFormat="1">
      <c r="A575" s="346"/>
      <c r="B575" s="346"/>
      <c r="C575" s="346"/>
      <c r="D575" s="346"/>
      <c r="E575" s="416"/>
      <c r="F575" s="416"/>
      <c r="G575" s="416"/>
      <c r="H575" s="416"/>
      <c r="I575" s="416"/>
      <c r="J575" s="416"/>
      <c r="K575" s="416"/>
    </row>
    <row r="576" spans="1:11" s="301" customFormat="1">
      <c r="A576" s="346"/>
      <c r="B576" s="346"/>
      <c r="C576" s="346"/>
      <c r="D576" s="346"/>
      <c r="E576" s="416"/>
      <c r="F576" s="416"/>
      <c r="G576" s="416"/>
      <c r="H576" s="416"/>
      <c r="I576" s="416"/>
      <c r="J576" s="416"/>
      <c r="K576" s="416"/>
    </row>
    <row r="577" spans="1:11" s="301" customFormat="1">
      <c r="A577" s="346"/>
      <c r="B577" s="346"/>
      <c r="C577" s="346"/>
      <c r="D577" s="346"/>
      <c r="E577" s="416"/>
      <c r="F577" s="416"/>
      <c r="G577" s="416"/>
      <c r="H577" s="416"/>
      <c r="I577" s="416"/>
      <c r="J577" s="416"/>
      <c r="K577" s="416"/>
    </row>
    <row r="578" spans="1:11" s="301" customFormat="1">
      <c r="A578" s="346"/>
      <c r="B578" s="346"/>
      <c r="C578" s="346"/>
      <c r="D578" s="346"/>
      <c r="E578" s="416"/>
      <c r="F578" s="416"/>
      <c r="G578" s="416"/>
      <c r="H578" s="416"/>
      <c r="I578" s="416"/>
      <c r="J578" s="416"/>
      <c r="K578" s="416"/>
    </row>
    <row r="579" spans="1:11" s="301" customFormat="1">
      <c r="A579" s="346"/>
      <c r="B579" s="346"/>
      <c r="C579" s="346"/>
      <c r="D579" s="346"/>
      <c r="E579" s="416"/>
      <c r="F579" s="416"/>
      <c r="G579" s="416"/>
      <c r="H579" s="416"/>
      <c r="I579" s="416"/>
      <c r="J579" s="416"/>
      <c r="K579" s="416"/>
    </row>
    <row r="580" spans="1:11" s="301" customFormat="1">
      <c r="A580" s="346"/>
      <c r="B580" s="346"/>
      <c r="C580" s="346"/>
      <c r="D580" s="346"/>
      <c r="E580" s="416"/>
      <c r="F580" s="416"/>
      <c r="G580" s="416"/>
      <c r="H580" s="416"/>
      <c r="I580" s="416"/>
      <c r="J580" s="416"/>
      <c r="K580" s="416"/>
    </row>
    <row r="581" spans="1:11" s="301" customFormat="1">
      <c r="A581" s="346"/>
      <c r="B581" s="346"/>
      <c r="C581" s="346"/>
      <c r="D581" s="346"/>
      <c r="E581" s="416"/>
      <c r="F581" s="416"/>
      <c r="G581" s="416"/>
      <c r="H581" s="416"/>
      <c r="I581" s="416"/>
      <c r="J581" s="416"/>
      <c r="K581" s="416"/>
    </row>
    <row r="582" spans="1:11" s="301" customFormat="1">
      <c r="A582" s="346"/>
      <c r="B582" s="346"/>
      <c r="C582" s="346"/>
      <c r="D582" s="346"/>
      <c r="E582" s="416"/>
      <c r="F582" s="416"/>
      <c r="G582" s="416"/>
      <c r="H582" s="416"/>
      <c r="I582" s="416"/>
      <c r="J582" s="416"/>
      <c r="K582" s="416"/>
    </row>
    <row r="583" spans="1:11" s="301" customFormat="1">
      <c r="A583" s="346"/>
      <c r="B583" s="346"/>
      <c r="C583" s="346"/>
      <c r="D583" s="346"/>
      <c r="E583" s="416"/>
      <c r="F583" s="416"/>
      <c r="G583" s="416"/>
      <c r="H583" s="416"/>
      <c r="I583" s="416"/>
      <c r="J583" s="416"/>
      <c r="K583" s="416"/>
    </row>
    <row r="584" spans="1:11" s="301" customFormat="1">
      <c r="A584" s="346"/>
      <c r="B584" s="346"/>
      <c r="C584" s="346"/>
      <c r="D584" s="346"/>
      <c r="E584" s="416"/>
      <c r="F584" s="416"/>
      <c r="G584" s="416"/>
      <c r="H584" s="416"/>
      <c r="I584" s="416"/>
      <c r="J584" s="416"/>
      <c r="K584" s="416"/>
    </row>
    <row r="585" spans="1:11" s="301" customFormat="1">
      <c r="A585" s="346"/>
      <c r="B585" s="346"/>
      <c r="C585" s="346"/>
      <c r="D585" s="346"/>
      <c r="E585" s="416"/>
      <c r="F585" s="416"/>
      <c r="G585" s="416"/>
      <c r="H585" s="416"/>
      <c r="I585" s="416"/>
      <c r="J585" s="416"/>
      <c r="K585" s="416"/>
    </row>
    <row r="586" spans="1:11" s="301" customFormat="1">
      <c r="A586" s="346"/>
      <c r="B586" s="346"/>
      <c r="C586" s="346"/>
      <c r="D586" s="346"/>
      <c r="E586" s="416"/>
      <c r="F586" s="416"/>
      <c r="G586" s="416"/>
      <c r="H586" s="416"/>
      <c r="I586" s="416"/>
      <c r="J586" s="416"/>
      <c r="K586" s="416"/>
    </row>
    <row r="587" spans="1:11" s="301" customFormat="1">
      <c r="A587" s="346"/>
      <c r="B587" s="346"/>
      <c r="C587" s="346"/>
      <c r="D587" s="346"/>
      <c r="E587" s="416"/>
      <c r="F587" s="416"/>
      <c r="G587" s="416"/>
      <c r="H587" s="416"/>
      <c r="I587" s="416"/>
      <c r="J587" s="416"/>
      <c r="K587" s="416"/>
    </row>
    <row r="588" spans="1:11" s="301" customFormat="1">
      <c r="A588" s="346"/>
      <c r="B588" s="346"/>
      <c r="C588" s="346"/>
      <c r="D588" s="346"/>
      <c r="E588" s="416"/>
      <c r="F588" s="416"/>
      <c r="G588" s="416"/>
      <c r="H588" s="416"/>
      <c r="I588" s="416"/>
      <c r="J588" s="416"/>
      <c r="K588" s="416"/>
    </row>
    <row r="589" spans="1:11" s="301" customFormat="1">
      <c r="A589" s="346"/>
      <c r="B589" s="346"/>
      <c r="C589" s="346"/>
      <c r="D589" s="346"/>
      <c r="E589" s="416"/>
      <c r="F589" s="416"/>
      <c r="G589" s="416"/>
      <c r="H589" s="416"/>
      <c r="I589" s="416"/>
      <c r="J589" s="416"/>
      <c r="K589" s="416"/>
    </row>
    <row r="590" spans="1:11" s="301" customFormat="1">
      <c r="A590" s="346"/>
      <c r="B590" s="346"/>
      <c r="C590" s="346"/>
      <c r="D590" s="346"/>
      <c r="E590" s="416"/>
      <c r="F590" s="416"/>
      <c r="G590" s="416"/>
      <c r="H590" s="416"/>
      <c r="I590" s="416"/>
      <c r="J590" s="416"/>
      <c r="K590" s="416"/>
    </row>
    <row r="591" spans="1:11" s="301" customFormat="1">
      <c r="A591" s="346"/>
      <c r="B591" s="346"/>
      <c r="C591" s="346"/>
      <c r="D591" s="346"/>
      <c r="E591" s="416"/>
      <c r="F591" s="416"/>
      <c r="G591" s="416"/>
      <c r="H591" s="416"/>
      <c r="I591" s="416"/>
      <c r="J591" s="416"/>
      <c r="K591" s="416"/>
    </row>
    <row r="592" spans="1:11" s="301" customFormat="1">
      <c r="A592" s="346"/>
      <c r="B592" s="346"/>
      <c r="C592" s="346"/>
      <c r="D592" s="346"/>
      <c r="E592" s="416"/>
      <c r="F592" s="416"/>
      <c r="G592" s="416"/>
      <c r="H592" s="416"/>
      <c r="I592" s="416"/>
      <c r="J592" s="416"/>
      <c r="K592" s="416"/>
    </row>
    <row r="593" spans="1:11" s="301" customFormat="1">
      <c r="A593" s="346"/>
      <c r="B593" s="346"/>
      <c r="C593" s="346"/>
      <c r="D593" s="346"/>
      <c r="E593" s="416"/>
      <c r="F593" s="416"/>
      <c r="G593" s="416"/>
      <c r="H593" s="416"/>
      <c r="I593" s="416"/>
      <c r="J593" s="416"/>
      <c r="K593" s="416"/>
    </row>
    <row r="594" spans="1:11" s="301" customFormat="1">
      <c r="A594" s="346"/>
      <c r="B594" s="346"/>
      <c r="C594" s="346"/>
      <c r="D594" s="346"/>
      <c r="E594" s="416"/>
      <c r="F594" s="416"/>
      <c r="G594" s="416"/>
      <c r="H594" s="416"/>
      <c r="I594" s="416"/>
      <c r="J594" s="416"/>
      <c r="K594" s="416"/>
    </row>
    <row r="595" spans="1:11" s="301" customFormat="1">
      <c r="A595" s="346"/>
      <c r="B595" s="346"/>
      <c r="C595" s="346"/>
      <c r="D595" s="346"/>
      <c r="E595" s="416"/>
      <c r="F595" s="416"/>
      <c r="G595" s="416"/>
      <c r="H595" s="416"/>
      <c r="I595" s="416"/>
      <c r="J595" s="416"/>
      <c r="K595" s="416"/>
    </row>
    <row r="596" spans="1:11" s="301" customFormat="1">
      <c r="A596" s="346"/>
      <c r="B596" s="346"/>
      <c r="C596" s="346"/>
      <c r="D596" s="346"/>
      <c r="E596" s="416"/>
      <c r="F596" s="416"/>
      <c r="G596" s="416"/>
      <c r="H596" s="416"/>
      <c r="I596" s="416"/>
      <c r="J596" s="416"/>
      <c r="K596" s="416"/>
    </row>
    <row r="597" spans="1:11" s="301" customFormat="1">
      <c r="A597" s="346"/>
      <c r="B597" s="346"/>
      <c r="C597" s="346"/>
      <c r="D597" s="346"/>
      <c r="E597" s="416"/>
      <c r="F597" s="416"/>
      <c r="G597" s="416"/>
      <c r="H597" s="416"/>
      <c r="I597" s="416"/>
      <c r="J597" s="416"/>
      <c r="K597" s="416"/>
    </row>
    <row r="598" spans="1:11" s="301" customFormat="1">
      <c r="A598" s="346"/>
      <c r="B598" s="346"/>
      <c r="C598" s="346"/>
      <c r="D598" s="346"/>
      <c r="E598" s="416"/>
      <c r="F598" s="416"/>
      <c r="G598" s="416"/>
      <c r="H598" s="416"/>
      <c r="I598" s="416"/>
      <c r="J598" s="416"/>
      <c r="K598" s="416"/>
    </row>
    <row r="599" spans="1:11" s="301" customFormat="1">
      <c r="A599" s="346"/>
      <c r="B599" s="346"/>
      <c r="C599" s="346"/>
      <c r="D599" s="346"/>
      <c r="E599" s="416"/>
      <c r="F599" s="416"/>
      <c r="G599" s="416"/>
      <c r="H599" s="416"/>
      <c r="I599" s="416"/>
      <c r="J599" s="416"/>
      <c r="K599" s="416"/>
    </row>
    <row r="600" spans="1:11" s="301" customFormat="1">
      <c r="A600" s="346"/>
      <c r="B600" s="346"/>
      <c r="C600" s="346"/>
      <c r="D600" s="346"/>
      <c r="E600" s="416"/>
      <c r="F600" s="416"/>
      <c r="G600" s="416"/>
      <c r="H600" s="416"/>
      <c r="I600" s="416"/>
      <c r="J600" s="416"/>
      <c r="K600" s="416"/>
    </row>
    <row r="601" spans="1:11" s="301" customFormat="1">
      <c r="A601" s="346"/>
      <c r="B601" s="346"/>
      <c r="C601" s="346"/>
      <c r="D601" s="346"/>
      <c r="E601" s="416"/>
      <c r="F601" s="416"/>
      <c r="G601" s="416"/>
      <c r="H601" s="416"/>
      <c r="I601" s="416"/>
      <c r="J601" s="416"/>
      <c r="K601" s="416"/>
    </row>
    <row r="602" spans="1:11" s="301" customFormat="1">
      <c r="A602" s="346"/>
      <c r="B602" s="346"/>
      <c r="C602" s="346"/>
      <c r="D602" s="346"/>
      <c r="E602" s="416"/>
      <c r="F602" s="416"/>
      <c r="G602" s="416"/>
      <c r="H602" s="416"/>
      <c r="I602" s="416"/>
      <c r="J602" s="416"/>
      <c r="K602" s="416"/>
    </row>
    <row r="603" spans="1:11" s="301" customFormat="1">
      <c r="A603" s="346"/>
      <c r="B603" s="346"/>
      <c r="C603" s="346"/>
      <c r="D603" s="346"/>
      <c r="E603" s="416"/>
      <c r="F603" s="416"/>
      <c r="G603" s="416"/>
      <c r="H603" s="416"/>
      <c r="I603" s="416"/>
      <c r="J603" s="416"/>
      <c r="K603" s="416"/>
    </row>
    <row r="604" spans="1:11" s="301" customFormat="1">
      <c r="A604" s="346"/>
      <c r="B604" s="346"/>
      <c r="C604" s="346"/>
      <c r="D604" s="346"/>
      <c r="E604" s="416"/>
      <c r="F604" s="416"/>
      <c r="G604" s="416"/>
      <c r="H604" s="416"/>
      <c r="I604" s="416"/>
      <c r="J604" s="416"/>
      <c r="K604" s="416"/>
    </row>
    <row r="605" spans="1:11" s="301" customFormat="1">
      <c r="A605" s="346"/>
      <c r="B605" s="346"/>
      <c r="C605" s="346"/>
      <c r="D605" s="346"/>
      <c r="E605" s="416"/>
      <c r="F605" s="416"/>
      <c r="G605" s="416"/>
      <c r="H605" s="416"/>
      <c r="I605" s="416"/>
      <c r="J605" s="416"/>
      <c r="K605" s="416"/>
    </row>
    <row r="606" spans="1:11" s="301" customFormat="1">
      <c r="A606" s="346"/>
      <c r="B606" s="346"/>
      <c r="C606" s="346"/>
      <c r="D606" s="346"/>
      <c r="E606" s="416"/>
      <c r="F606" s="416"/>
      <c r="G606" s="416"/>
      <c r="H606" s="416"/>
      <c r="I606" s="416"/>
      <c r="J606" s="416"/>
      <c r="K606" s="416"/>
    </row>
    <row r="607" spans="1:11" s="301" customFormat="1">
      <c r="A607" s="346"/>
      <c r="B607" s="346"/>
      <c r="C607" s="346"/>
      <c r="D607" s="346"/>
      <c r="E607" s="416"/>
      <c r="F607" s="416"/>
      <c r="G607" s="416"/>
      <c r="H607" s="416"/>
      <c r="I607" s="416"/>
      <c r="J607" s="416"/>
      <c r="K607" s="416"/>
    </row>
    <row r="608" spans="1:11" s="301" customFormat="1">
      <c r="A608" s="346"/>
      <c r="B608" s="346"/>
      <c r="C608" s="346"/>
      <c r="D608" s="346"/>
      <c r="E608" s="416"/>
      <c r="F608" s="416"/>
      <c r="G608" s="416"/>
      <c r="H608" s="416"/>
      <c r="I608" s="416"/>
      <c r="J608" s="416"/>
      <c r="K608" s="416"/>
    </row>
    <row r="609" spans="1:11" s="301" customFormat="1">
      <c r="A609" s="346"/>
      <c r="B609" s="346"/>
      <c r="C609" s="346"/>
      <c r="D609" s="346"/>
      <c r="E609" s="416"/>
      <c r="F609" s="416"/>
      <c r="G609" s="416"/>
      <c r="H609" s="416"/>
      <c r="I609" s="416"/>
      <c r="J609" s="416"/>
      <c r="K609" s="416"/>
    </row>
    <row r="610" spans="1:11" s="301" customFormat="1">
      <c r="A610" s="346"/>
      <c r="B610" s="346"/>
      <c r="C610" s="346"/>
      <c r="D610" s="346"/>
      <c r="E610" s="416"/>
      <c r="F610" s="416"/>
      <c r="G610" s="416"/>
      <c r="H610" s="416"/>
      <c r="I610" s="416"/>
      <c r="J610" s="416"/>
      <c r="K610" s="416"/>
    </row>
    <row r="611" spans="1:11" s="301" customFormat="1">
      <c r="A611" s="346"/>
      <c r="B611" s="346"/>
      <c r="C611" s="346"/>
      <c r="D611" s="346"/>
      <c r="E611" s="416"/>
      <c r="F611" s="416"/>
      <c r="G611" s="416"/>
      <c r="H611" s="416"/>
      <c r="I611" s="416"/>
      <c r="J611" s="416"/>
      <c r="K611" s="416"/>
    </row>
    <row r="612" spans="1:11" s="301" customFormat="1">
      <c r="A612" s="346"/>
      <c r="B612" s="346"/>
      <c r="C612" s="346"/>
      <c r="D612" s="346"/>
      <c r="E612" s="416"/>
      <c r="F612" s="416"/>
      <c r="G612" s="416"/>
      <c r="H612" s="416"/>
      <c r="I612" s="416"/>
      <c r="J612" s="416"/>
      <c r="K612" s="416"/>
    </row>
    <row r="613" spans="1:11" s="301" customFormat="1">
      <c r="A613" s="346"/>
      <c r="B613" s="346"/>
      <c r="C613" s="346"/>
      <c r="D613" s="346"/>
      <c r="E613" s="416"/>
      <c r="F613" s="416"/>
      <c r="G613" s="416"/>
      <c r="H613" s="416"/>
      <c r="I613" s="416"/>
      <c r="J613" s="416"/>
      <c r="K613" s="416"/>
    </row>
    <row r="614" spans="1:11" s="301" customFormat="1">
      <c r="A614" s="346"/>
      <c r="B614" s="346"/>
      <c r="C614" s="346"/>
      <c r="D614" s="346"/>
      <c r="E614" s="416"/>
      <c r="F614" s="416"/>
      <c r="G614" s="416"/>
      <c r="H614" s="416"/>
      <c r="I614" s="416"/>
      <c r="J614" s="416"/>
      <c r="K614" s="416"/>
    </row>
    <row r="615" spans="1:11" s="301" customFormat="1">
      <c r="A615" s="346"/>
      <c r="B615" s="346"/>
      <c r="C615" s="346"/>
      <c r="D615" s="346"/>
      <c r="E615" s="416"/>
      <c r="F615" s="416"/>
      <c r="G615" s="416"/>
      <c r="H615" s="416"/>
      <c r="I615" s="416"/>
      <c r="J615" s="416"/>
      <c r="K615" s="416"/>
    </row>
    <row r="616" spans="1:11" s="301" customFormat="1">
      <c r="A616" s="346"/>
      <c r="B616" s="346"/>
      <c r="C616" s="346"/>
      <c r="D616" s="346"/>
      <c r="E616" s="416"/>
      <c r="F616" s="416"/>
      <c r="G616" s="416"/>
      <c r="H616" s="416"/>
      <c r="I616" s="416"/>
      <c r="J616" s="416"/>
      <c r="K616" s="416"/>
    </row>
    <row r="617" spans="1:11" s="301" customFormat="1">
      <c r="A617" s="346"/>
      <c r="B617" s="346"/>
      <c r="C617" s="346"/>
      <c r="D617" s="346"/>
      <c r="E617" s="416"/>
      <c r="F617" s="416"/>
      <c r="G617" s="416"/>
      <c r="H617" s="416"/>
      <c r="I617" s="416"/>
      <c r="J617" s="416"/>
      <c r="K617" s="416"/>
    </row>
    <row r="618" spans="1:11" s="301" customFormat="1">
      <c r="A618" s="346"/>
      <c r="B618" s="346"/>
      <c r="C618" s="346"/>
      <c r="D618" s="346"/>
      <c r="E618" s="416"/>
      <c r="F618" s="416"/>
      <c r="G618" s="416"/>
      <c r="H618" s="416"/>
      <c r="I618" s="416"/>
      <c r="J618" s="416"/>
      <c r="K618" s="416"/>
    </row>
    <row r="619" spans="1:11" s="301" customFormat="1">
      <c r="A619" s="346"/>
      <c r="B619" s="346"/>
      <c r="C619" s="346"/>
      <c r="D619" s="346"/>
      <c r="E619" s="416"/>
      <c r="F619" s="416"/>
      <c r="G619" s="416"/>
      <c r="H619" s="416"/>
      <c r="I619" s="416"/>
      <c r="J619" s="416"/>
      <c r="K619" s="416"/>
    </row>
    <row r="620" spans="1:11" s="301" customFormat="1">
      <c r="A620" s="346"/>
      <c r="B620" s="346"/>
      <c r="C620" s="346"/>
      <c r="D620" s="346"/>
      <c r="E620" s="416"/>
      <c r="F620" s="416"/>
      <c r="G620" s="416"/>
      <c r="H620" s="416"/>
      <c r="I620" s="416"/>
      <c r="J620" s="416"/>
      <c r="K620" s="416"/>
    </row>
    <row r="621" spans="1:11" s="301" customFormat="1">
      <c r="A621" s="346"/>
      <c r="B621" s="346"/>
      <c r="C621" s="346"/>
      <c r="D621" s="346"/>
      <c r="E621" s="416"/>
      <c r="F621" s="416"/>
      <c r="G621" s="416"/>
      <c r="H621" s="416"/>
      <c r="I621" s="416"/>
      <c r="J621" s="416"/>
      <c r="K621" s="416"/>
    </row>
    <row r="622" spans="1:11" s="301" customFormat="1">
      <c r="A622" s="346"/>
      <c r="B622" s="346"/>
      <c r="C622" s="346"/>
      <c r="D622" s="346"/>
      <c r="E622" s="416"/>
      <c r="F622" s="416"/>
      <c r="G622" s="416"/>
      <c r="H622" s="416"/>
      <c r="I622" s="416"/>
      <c r="J622" s="416"/>
      <c r="K622" s="416"/>
    </row>
    <row r="623" spans="1:11" s="301" customFormat="1">
      <c r="A623" s="346"/>
      <c r="B623" s="346"/>
      <c r="C623" s="346"/>
      <c r="D623" s="346"/>
      <c r="E623" s="416"/>
      <c r="F623" s="416"/>
      <c r="G623" s="416"/>
      <c r="H623" s="416"/>
      <c r="I623" s="416"/>
      <c r="J623" s="416"/>
      <c r="K623" s="416"/>
    </row>
    <row r="624" spans="1:11" s="301" customFormat="1">
      <c r="A624" s="346"/>
      <c r="B624" s="346"/>
      <c r="C624" s="346"/>
      <c r="D624" s="346"/>
      <c r="E624" s="416"/>
      <c r="F624" s="416"/>
      <c r="G624" s="416"/>
      <c r="H624" s="416"/>
      <c r="I624" s="416"/>
      <c r="J624" s="416"/>
      <c r="K624" s="416"/>
    </row>
    <row r="625" spans="1:11" s="301" customFormat="1">
      <c r="A625" s="346"/>
      <c r="B625" s="346"/>
      <c r="C625" s="346"/>
      <c r="D625" s="346"/>
      <c r="E625" s="416"/>
      <c r="F625" s="416"/>
      <c r="G625" s="416"/>
      <c r="H625" s="416"/>
      <c r="I625" s="416"/>
      <c r="J625" s="416"/>
      <c r="K625" s="416"/>
    </row>
    <row r="626" spans="1:11" s="301" customFormat="1">
      <c r="A626" s="346"/>
      <c r="B626" s="346"/>
      <c r="C626" s="346"/>
      <c r="D626" s="346"/>
      <c r="E626" s="416"/>
      <c r="F626" s="416"/>
      <c r="G626" s="416"/>
      <c r="H626" s="416"/>
      <c r="I626" s="416"/>
      <c r="J626" s="416"/>
      <c r="K626" s="416"/>
    </row>
    <row r="627" spans="1:11" s="301" customFormat="1">
      <c r="A627" s="346"/>
      <c r="B627" s="346"/>
      <c r="C627" s="346"/>
      <c r="D627" s="346"/>
      <c r="E627" s="416"/>
      <c r="F627" s="416"/>
      <c r="G627" s="416"/>
      <c r="H627" s="416"/>
      <c r="I627" s="416"/>
      <c r="J627" s="416"/>
      <c r="K627" s="416"/>
    </row>
    <row r="628" spans="1:11" s="301" customFormat="1">
      <c r="A628" s="346"/>
      <c r="B628" s="346"/>
      <c r="C628" s="346"/>
      <c r="D628" s="346"/>
      <c r="E628" s="416"/>
      <c r="F628" s="416"/>
      <c r="G628" s="416"/>
      <c r="H628" s="416"/>
      <c r="I628" s="416"/>
      <c r="J628" s="416"/>
      <c r="K628" s="416"/>
    </row>
    <row r="629" spans="1:11" s="301" customFormat="1">
      <c r="A629" s="346"/>
      <c r="B629" s="346"/>
      <c r="C629" s="346"/>
      <c r="D629" s="346"/>
      <c r="E629" s="416"/>
      <c r="F629" s="416"/>
      <c r="G629" s="416"/>
      <c r="H629" s="416"/>
      <c r="I629" s="416"/>
      <c r="J629" s="416"/>
      <c r="K629" s="416"/>
    </row>
    <row r="630" spans="1:11" s="301" customFormat="1">
      <c r="A630" s="346"/>
      <c r="B630" s="346"/>
      <c r="C630" s="346"/>
      <c r="D630" s="346"/>
      <c r="E630" s="416"/>
      <c r="F630" s="416"/>
      <c r="G630" s="416"/>
      <c r="H630" s="416"/>
      <c r="I630" s="416"/>
      <c r="J630" s="416"/>
      <c r="K630" s="416"/>
    </row>
    <row r="631" spans="1:11" s="301" customFormat="1">
      <c r="A631" s="346"/>
      <c r="B631" s="346"/>
      <c r="C631" s="346"/>
      <c r="D631" s="346"/>
      <c r="E631" s="416"/>
      <c r="F631" s="416"/>
      <c r="G631" s="416"/>
      <c r="H631" s="416"/>
      <c r="I631" s="416"/>
      <c r="J631" s="416"/>
      <c r="K631" s="416"/>
    </row>
    <row r="632" spans="1:11" s="301" customFormat="1">
      <c r="A632" s="346"/>
      <c r="B632" s="346"/>
      <c r="C632" s="346"/>
      <c r="D632" s="346"/>
      <c r="E632" s="416"/>
      <c r="F632" s="416"/>
      <c r="G632" s="416"/>
      <c r="H632" s="416"/>
      <c r="I632" s="416"/>
      <c r="J632" s="416"/>
      <c r="K632" s="416"/>
    </row>
    <row r="633" spans="1:11" s="301" customFormat="1">
      <c r="A633" s="346"/>
      <c r="B633" s="346"/>
      <c r="C633" s="346"/>
      <c r="D633" s="346"/>
      <c r="E633" s="416"/>
      <c r="F633" s="416"/>
      <c r="G633" s="416"/>
      <c r="H633" s="416"/>
      <c r="I633" s="416"/>
      <c r="J633" s="416"/>
      <c r="K633" s="416"/>
    </row>
    <row r="634" spans="1:11" s="301" customFormat="1">
      <c r="A634" s="346"/>
      <c r="B634" s="346"/>
      <c r="C634" s="346"/>
      <c r="D634" s="346"/>
      <c r="E634" s="416"/>
      <c r="F634" s="416"/>
      <c r="G634" s="416"/>
      <c r="H634" s="416"/>
      <c r="I634" s="416"/>
      <c r="J634" s="416"/>
      <c r="K634" s="416"/>
    </row>
    <row r="635" spans="1:11" s="301" customFormat="1">
      <c r="A635" s="346"/>
      <c r="B635" s="346"/>
      <c r="C635" s="346"/>
      <c r="D635" s="346"/>
      <c r="E635" s="416"/>
      <c r="F635" s="416"/>
      <c r="G635" s="416"/>
      <c r="H635" s="416"/>
      <c r="I635" s="416"/>
      <c r="J635" s="416"/>
      <c r="K635" s="416"/>
    </row>
    <row r="636" spans="1:11" s="301" customFormat="1">
      <c r="A636" s="346"/>
      <c r="B636" s="346"/>
      <c r="C636" s="346"/>
      <c r="D636" s="346"/>
      <c r="E636" s="416"/>
      <c r="F636" s="416"/>
      <c r="G636" s="416"/>
      <c r="H636" s="416"/>
      <c r="I636" s="416"/>
      <c r="J636" s="416"/>
      <c r="K636" s="416"/>
    </row>
    <row r="637" spans="1:11" s="301" customFormat="1">
      <c r="A637" s="346"/>
      <c r="B637" s="346"/>
      <c r="C637" s="346"/>
      <c r="D637" s="346"/>
      <c r="E637" s="416"/>
      <c r="F637" s="416"/>
      <c r="G637" s="416"/>
      <c r="H637" s="416"/>
      <c r="I637" s="416"/>
      <c r="J637" s="416"/>
      <c r="K637" s="416"/>
    </row>
    <row r="638" spans="1:11" s="301" customFormat="1">
      <c r="A638" s="346"/>
      <c r="B638" s="346"/>
      <c r="C638" s="346"/>
      <c r="D638" s="346"/>
      <c r="E638" s="416"/>
      <c r="F638" s="416"/>
      <c r="G638" s="416"/>
      <c r="H638" s="416"/>
      <c r="I638" s="416"/>
      <c r="J638" s="416"/>
      <c r="K638" s="416"/>
    </row>
    <row r="639" spans="1:11" s="301" customFormat="1">
      <c r="A639" s="346"/>
      <c r="B639" s="346"/>
      <c r="C639" s="346"/>
      <c r="D639" s="346"/>
      <c r="E639" s="416"/>
      <c r="F639" s="416"/>
      <c r="G639" s="416"/>
      <c r="H639" s="416"/>
      <c r="I639" s="416"/>
      <c r="J639" s="416"/>
      <c r="K639" s="416"/>
    </row>
    <row r="640" spans="1:11" s="301" customFormat="1">
      <c r="A640" s="346"/>
      <c r="B640" s="346"/>
      <c r="C640" s="346"/>
      <c r="D640" s="346"/>
      <c r="E640" s="416"/>
      <c r="F640" s="416"/>
      <c r="G640" s="416"/>
      <c r="H640" s="416"/>
      <c r="I640" s="416"/>
      <c r="J640" s="416"/>
      <c r="K640" s="416"/>
    </row>
    <row r="641" spans="1:11" s="301" customFormat="1">
      <c r="A641" s="346"/>
      <c r="B641" s="346"/>
      <c r="C641" s="346"/>
      <c r="D641" s="346"/>
      <c r="E641" s="416"/>
      <c r="F641" s="416"/>
      <c r="G641" s="416"/>
      <c r="H641" s="416"/>
      <c r="I641" s="416"/>
      <c r="J641" s="416"/>
      <c r="K641" s="416"/>
    </row>
    <row r="642" spans="1:11" s="301" customFormat="1">
      <c r="A642" s="346"/>
      <c r="B642" s="346"/>
      <c r="C642" s="346"/>
      <c r="D642" s="346"/>
      <c r="E642" s="416"/>
      <c r="F642" s="416"/>
      <c r="G642" s="416"/>
      <c r="H642" s="416"/>
      <c r="I642" s="416"/>
      <c r="J642" s="416"/>
      <c r="K642" s="416"/>
    </row>
    <row r="643" spans="1:11" s="301" customFormat="1">
      <c r="A643" s="346"/>
      <c r="B643" s="346"/>
      <c r="C643" s="346"/>
      <c r="D643" s="346"/>
      <c r="E643" s="416"/>
      <c r="F643" s="416"/>
      <c r="G643" s="416"/>
      <c r="H643" s="416"/>
      <c r="I643" s="416"/>
      <c r="J643" s="416"/>
      <c r="K643" s="416"/>
    </row>
    <row r="644" spans="1:11" s="301" customFormat="1">
      <c r="A644" s="346"/>
      <c r="B644" s="346"/>
      <c r="C644" s="346"/>
      <c r="D644" s="346"/>
      <c r="E644" s="416"/>
      <c r="F644" s="416"/>
      <c r="G644" s="416"/>
      <c r="H644" s="416"/>
      <c r="I644" s="416"/>
      <c r="J644" s="416"/>
      <c r="K644" s="416"/>
    </row>
    <row r="645" spans="1:11" s="301" customFormat="1">
      <c r="A645" s="346"/>
      <c r="B645" s="346"/>
      <c r="C645" s="346"/>
      <c r="D645" s="346"/>
      <c r="E645" s="416"/>
      <c r="F645" s="416"/>
      <c r="G645" s="416"/>
      <c r="H645" s="416"/>
      <c r="I645" s="416"/>
      <c r="J645" s="416"/>
      <c r="K645" s="416"/>
    </row>
    <row r="646" spans="1:11" s="301" customFormat="1">
      <c r="A646" s="346"/>
      <c r="B646" s="346"/>
      <c r="C646" s="346"/>
      <c r="D646" s="346"/>
      <c r="E646" s="416"/>
      <c r="F646" s="416"/>
      <c r="G646" s="416"/>
      <c r="H646" s="416"/>
      <c r="I646" s="416"/>
      <c r="J646" s="416"/>
      <c r="K646" s="416"/>
    </row>
    <row r="647" spans="1:11" s="301" customFormat="1">
      <c r="A647" s="346"/>
      <c r="B647" s="346"/>
      <c r="C647" s="346"/>
      <c r="D647" s="346"/>
      <c r="E647" s="416"/>
      <c r="F647" s="416"/>
      <c r="G647" s="416"/>
      <c r="H647" s="416"/>
      <c r="I647" s="416"/>
      <c r="J647" s="416"/>
      <c r="K647" s="416"/>
    </row>
    <row r="648" spans="1:11" s="301" customFormat="1">
      <c r="A648" s="346"/>
      <c r="B648" s="346"/>
      <c r="C648" s="346"/>
      <c r="D648" s="346"/>
      <c r="E648" s="416"/>
      <c r="F648" s="416"/>
      <c r="G648" s="416"/>
      <c r="H648" s="416"/>
      <c r="I648" s="416"/>
      <c r="J648" s="416"/>
      <c r="K648" s="416"/>
    </row>
    <row r="649" spans="1:11" s="301" customFormat="1">
      <c r="A649" s="346"/>
      <c r="B649" s="346"/>
      <c r="C649" s="346"/>
      <c r="D649" s="346"/>
      <c r="E649" s="416"/>
      <c r="F649" s="416"/>
      <c r="G649" s="416"/>
      <c r="H649" s="416"/>
      <c r="I649" s="416"/>
      <c r="J649" s="416"/>
      <c r="K649" s="416"/>
    </row>
    <row r="650" spans="1:11" s="301" customFormat="1">
      <c r="A650" s="346"/>
      <c r="B650" s="346"/>
      <c r="C650" s="346"/>
      <c r="D650" s="346"/>
      <c r="E650" s="416"/>
      <c r="F650" s="416"/>
      <c r="G650" s="416"/>
      <c r="H650" s="416"/>
      <c r="I650" s="416"/>
      <c r="J650" s="416"/>
      <c r="K650" s="416"/>
    </row>
    <row r="651" spans="1:11" s="301" customFormat="1">
      <c r="A651" s="346"/>
      <c r="B651" s="346"/>
      <c r="C651" s="346"/>
      <c r="D651" s="346"/>
      <c r="E651" s="416"/>
      <c r="F651" s="416"/>
      <c r="G651" s="416"/>
      <c r="H651" s="416"/>
      <c r="I651" s="416"/>
      <c r="J651" s="416"/>
      <c r="K651" s="416"/>
    </row>
    <row r="652" spans="1:11" s="301" customFormat="1">
      <c r="A652" s="346"/>
      <c r="B652" s="346"/>
      <c r="C652" s="346"/>
      <c r="D652" s="346"/>
      <c r="E652" s="416"/>
      <c r="F652" s="416"/>
      <c r="G652" s="416"/>
      <c r="H652" s="416"/>
      <c r="I652" s="416"/>
      <c r="J652" s="416"/>
      <c r="K652" s="416"/>
    </row>
    <row r="653" spans="1:11" s="301" customFormat="1">
      <c r="A653" s="346"/>
      <c r="B653" s="346"/>
      <c r="C653" s="346"/>
      <c r="D653" s="346"/>
      <c r="E653" s="416"/>
      <c r="F653" s="416"/>
      <c r="G653" s="416"/>
      <c r="H653" s="416"/>
      <c r="I653" s="416"/>
      <c r="J653" s="416"/>
      <c r="K653" s="416"/>
    </row>
    <row r="654" spans="1:11" s="301" customFormat="1">
      <c r="A654" s="346"/>
      <c r="B654" s="346"/>
      <c r="C654" s="346"/>
      <c r="D654" s="346"/>
      <c r="E654" s="416"/>
      <c r="F654" s="416"/>
      <c r="G654" s="416"/>
      <c r="H654" s="416"/>
      <c r="I654" s="416"/>
      <c r="J654" s="416"/>
      <c r="K654" s="416"/>
    </row>
    <row r="655" spans="1:11" s="301" customFormat="1">
      <c r="A655" s="346"/>
      <c r="B655" s="346"/>
      <c r="C655" s="346"/>
      <c r="D655" s="346"/>
      <c r="E655" s="416"/>
      <c r="F655" s="416"/>
      <c r="G655" s="416"/>
      <c r="H655" s="416"/>
      <c r="I655" s="416"/>
      <c r="J655" s="416"/>
      <c r="K655" s="416"/>
    </row>
    <row r="656" spans="1:11" s="301" customFormat="1">
      <c r="A656" s="346"/>
      <c r="B656" s="346"/>
      <c r="C656" s="346"/>
      <c r="D656" s="346"/>
      <c r="E656" s="416"/>
      <c r="F656" s="416"/>
      <c r="G656" s="416"/>
      <c r="H656" s="416"/>
      <c r="I656" s="416"/>
      <c r="J656" s="416"/>
      <c r="K656" s="416"/>
    </row>
    <row r="657" spans="1:11" s="301" customFormat="1">
      <c r="A657" s="346"/>
      <c r="B657" s="346"/>
      <c r="C657" s="346"/>
      <c r="D657" s="346"/>
      <c r="E657" s="416"/>
      <c r="F657" s="416"/>
      <c r="G657" s="416"/>
      <c r="H657" s="416"/>
      <c r="I657" s="416"/>
      <c r="J657" s="416"/>
      <c r="K657" s="416"/>
    </row>
    <row r="658" spans="1:11" s="301" customFormat="1">
      <c r="A658" s="346"/>
      <c r="B658" s="346"/>
      <c r="C658" s="346"/>
      <c r="D658" s="346"/>
      <c r="E658" s="416"/>
      <c r="F658" s="416"/>
      <c r="G658" s="416"/>
      <c r="H658" s="416"/>
      <c r="I658" s="416"/>
      <c r="J658" s="416"/>
      <c r="K658" s="416"/>
    </row>
    <row r="659" spans="1:11" s="301" customFormat="1">
      <c r="A659" s="346"/>
      <c r="B659" s="346"/>
      <c r="C659" s="346"/>
      <c r="D659" s="346"/>
      <c r="E659" s="416"/>
      <c r="F659" s="416"/>
      <c r="G659" s="416"/>
      <c r="H659" s="416"/>
      <c r="I659" s="416"/>
      <c r="J659" s="416"/>
      <c r="K659" s="416"/>
    </row>
    <row r="660" spans="1:11" s="301" customFormat="1">
      <c r="A660" s="346"/>
      <c r="B660" s="346"/>
      <c r="C660" s="346"/>
      <c r="D660" s="346"/>
      <c r="E660" s="416"/>
      <c r="F660" s="416"/>
      <c r="G660" s="416"/>
      <c r="H660" s="416"/>
      <c r="I660" s="416"/>
      <c r="J660" s="416"/>
      <c r="K660" s="416"/>
    </row>
    <row r="661" spans="1:11" s="301" customFormat="1">
      <c r="A661" s="346"/>
      <c r="B661" s="346"/>
      <c r="C661" s="346"/>
      <c r="D661" s="346"/>
      <c r="E661" s="416"/>
      <c r="F661" s="416"/>
      <c r="G661" s="416"/>
      <c r="H661" s="416"/>
      <c r="I661" s="416"/>
      <c r="J661" s="416"/>
      <c r="K661" s="416"/>
    </row>
    <row r="662" spans="1:11" s="301" customFormat="1">
      <c r="A662" s="346"/>
      <c r="B662" s="346"/>
      <c r="C662" s="346"/>
      <c r="D662" s="346"/>
      <c r="E662" s="416"/>
      <c r="F662" s="416"/>
      <c r="G662" s="416"/>
      <c r="H662" s="416"/>
      <c r="I662" s="416"/>
      <c r="J662" s="416"/>
      <c r="K662" s="416"/>
    </row>
    <row r="663" spans="1:11" s="301" customFormat="1">
      <c r="A663" s="346"/>
      <c r="B663" s="346"/>
      <c r="C663" s="346"/>
      <c r="D663" s="346"/>
      <c r="E663" s="416"/>
      <c r="F663" s="416"/>
      <c r="G663" s="416"/>
      <c r="H663" s="416"/>
      <c r="I663" s="416"/>
      <c r="J663" s="416"/>
      <c r="K663" s="416"/>
    </row>
    <row r="664" spans="1:11" s="301" customFormat="1">
      <c r="A664" s="346"/>
      <c r="B664" s="346"/>
      <c r="C664" s="346"/>
      <c r="D664" s="346"/>
      <c r="E664" s="416"/>
      <c r="F664" s="416"/>
      <c r="G664" s="416"/>
      <c r="H664" s="416"/>
      <c r="I664" s="416"/>
      <c r="J664" s="416"/>
      <c r="K664" s="416"/>
    </row>
    <row r="665" spans="1:11" s="301" customFormat="1">
      <c r="A665" s="346"/>
      <c r="B665" s="346"/>
      <c r="C665" s="346"/>
      <c r="D665" s="346"/>
      <c r="E665" s="416"/>
      <c r="F665" s="416"/>
      <c r="G665" s="416"/>
      <c r="H665" s="416"/>
      <c r="I665" s="416"/>
      <c r="J665" s="416"/>
      <c r="K665" s="416"/>
    </row>
    <row r="666" spans="1:11" s="301" customFormat="1">
      <c r="A666" s="346"/>
      <c r="B666" s="346"/>
      <c r="C666" s="346"/>
      <c r="D666" s="346"/>
      <c r="E666" s="416"/>
      <c r="F666" s="416"/>
      <c r="G666" s="416"/>
      <c r="H666" s="416"/>
      <c r="I666" s="416"/>
      <c r="J666" s="416"/>
      <c r="K666" s="416"/>
    </row>
    <row r="667" spans="1:11" s="301" customFormat="1">
      <c r="A667" s="346"/>
      <c r="B667" s="346"/>
      <c r="C667" s="346"/>
      <c r="D667" s="346"/>
      <c r="E667" s="416"/>
      <c r="F667" s="416"/>
      <c r="G667" s="416"/>
      <c r="H667" s="416"/>
      <c r="I667" s="416"/>
      <c r="J667" s="416"/>
      <c r="K667" s="416"/>
    </row>
    <row r="668" spans="1:11" s="301" customFormat="1">
      <c r="A668" s="346"/>
      <c r="B668" s="346"/>
      <c r="C668" s="346"/>
      <c r="D668" s="346"/>
      <c r="E668" s="416"/>
      <c r="F668" s="416"/>
      <c r="G668" s="416"/>
      <c r="H668" s="416"/>
      <c r="I668" s="416"/>
      <c r="J668" s="416"/>
      <c r="K668" s="416"/>
    </row>
    <row r="669" spans="1:11" s="301" customFormat="1">
      <c r="A669" s="346"/>
      <c r="B669" s="346"/>
      <c r="C669" s="346"/>
      <c r="D669" s="346"/>
      <c r="E669" s="416"/>
      <c r="F669" s="416"/>
      <c r="G669" s="416"/>
      <c r="H669" s="416"/>
      <c r="I669" s="416"/>
      <c r="J669" s="416"/>
      <c r="K669" s="416"/>
    </row>
    <row r="670" spans="1:11" s="301" customFormat="1">
      <c r="A670" s="346"/>
      <c r="B670" s="346"/>
      <c r="C670" s="346"/>
      <c r="D670" s="346"/>
      <c r="E670" s="416"/>
      <c r="F670" s="416"/>
      <c r="G670" s="416"/>
      <c r="H670" s="416"/>
      <c r="I670" s="416"/>
      <c r="J670" s="416"/>
      <c r="K670" s="416"/>
    </row>
    <row r="671" spans="1:11" s="301" customFormat="1">
      <c r="A671" s="346"/>
      <c r="B671" s="346"/>
      <c r="C671" s="346"/>
      <c r="D671" s="346"/>
      <c r="E671" s="416"/>
      <c r="F671" s="416"/>
      <c r="G671" s="416"/>
      <c r="H671" s="416"/>
      <c r="I671" s="416"/>
      <c r="J671" s="416"/>
      <c r="K671" s="416"/>
    </row>
    <row r="672" spans="1:11" s="301" customFormat="1">
      <c r="A672" s="346"/>
      <c r="B672" s="346"/>
      <c r="C672" s="346"/>
      <c r="D672" s="346"/>
      <c r="E672" s="416"/>
      <c r="F672" s="416"/>
      <c r="G672" s="416"/>
      <c r="H672" s="416"/>
      <c r="I672" s="416"/>
      <c r="J672" s="416"/>
      <c r="K672" s="416"/>
    </row>
    <row r="673" spans="1:11" s="301" customFormat="1">
      <c r="A673" s="346"/>
      <c r="B673" s="346"/>
      <c r="C673" s="346"/>
      <c r="D673" s="346"/>
      <c r="E673" s="416"/>
      <c r="F673" s="416"/>
      <c r="G673" s="416"/>
      <c r="H673" s="416"/>
      <c r="I673" s="416"/>
      <c r="J673" s="416"/>
      <c r="K673" s="416"/>
    </row>
    <row r="674" spans="1:11" s="301" customFormat="1">
      <c r="A674" s="346"/>
      <c r="B674" s="346"/>
      <c r="C674" s="346"/>
      <c r="D674" s="346"/>
      <c r="E674" s="416"/>
      <c r="F674" s="416"/>
      <c r="G674" s="416"/>
      <c r="H674" s="416"/>
      <c r="I674" s="416"/>
      <c r="J674" s="416"/>
      <c r="K674" s="416"/>
    </row>
    <row r="675" spans="1:11" s="301" customFormat="1">
      <c r="A675" s="346"/>
      <c r="B675" s="346"/>
      <c r="C675" s="346"/>
      <c r="D675" s="346"/>
      <c r="E675" s="416"/>
      <c r="F675" s="416"/>
      <c r="G675" s="416"/>
      <c r="H675" s="416"/>
      <c r="I675" s="416"/>
      <c r="J675" s="416"/>
      <c r="K675" s="416"/>
    </row>
    <row r="676" spans="1:11" s="301" customFormat="1">
      <c r="A676" s="346"/>
      <c r="B676" s="346"/>
      <c r="C676" s="346"/>
      <c r="D676" s="346"/>
      <c r="E676" s="416"/>
      <c r="F676" s="416"/>
      <c r="G676" s="416"/>
      <c r="H676" s="416"/>
      <c r="I676" s="416"/>
      <c r="J676" s="416"/>
      <c r="K676" s="416"/>
    </row>
    <row r="677" spans="1:11" s="301" customFormat="1">
      <c r="A677" s="346"/>
      <c r="B677" s="346"/>
      <c r="C677" s="346"/>
      <c r="D677" s="346"/>
      <c r="E677" s="416"/>
      <c r="F677" s="416"/>
      <c r="G677" s="416"/>
      <c r="H677" s="416"/>
      <c r="I677" s="416"/>
      <c r="J677" s="416"/>
      <c r="K677" s="416"/>
    </row>
    <row r="678" spans="1:11" s="301" customFormat="1">
      <c r="A678" s="346"/>
      <c r="B678" s="346"/>
      <c r="C678" s="346"/>
      <c r="D678" s="346"/>
      <c r="E678" s="416"/>
      <c r="F678" s="416"/>
      <c r="G678" s="416"/>
      <c r="H678" s="416"/>
      <c r="I678" s="416"/>
      <c r="J678" s="416"/>
      <c r="K678" s="416"/>
    </row>
    <row r="679" spans="1:11" s="301" customFormat="1">
      <c r="A679" s="346"/>
      <c r="B679" s="346"/>
      <c r="C679" s="346"/>
      <c r="D679" s="346"/>
      <c r="E679" s="416"/>
      <c r="F679" s="416"/>
      <c r="G679" s="416"/>
      <c r="H679" s="416"/>
      <c r="I679" s="416"/>
      <c r="J679" s="416"/>
      <c r="K679" s="416"/>
    </row>
    <row r="680" spans="1:11" s="301" customFormat="1">
      <c r="A680" s="346"/>
      <c r="B680" s="346"/>
      <c r="C680" s="346"/>
      <c r="D680" s="346"/>
      <c r="E680" s="416"/>
      <c r="F680" s="416"/>
      <c r="G680" s="416"/>
      <c r="H680" s="416"/>
      <c r="I680" s="416"/>
      <c r="J680" s="416"/>
      <c r="K680" s="416"/>
    </row>
    <row r="681" spans="1:11" s="301" customFormat="1">
      <c r="A681" s="346"/>
      <c r="B681" s="346"/>
      <c r="C681" s="346"/>
      <c r="D681" s="346"/>
      <c r="E681" s="416"/>
      <c r="F681" s="416"/>
      <c r="G681" s="416"/>
      <c r="H681" s="416"/>
      <c r="I681" s="416"/>
      <c r="J681" s="416"/>
      <c r="K681" s="416"/>
    </row>
    <row r="682" spans="1:11" s="301" customFormat="1">
      <c r="A682" s="346"/>
      <c r="B682" s="346"/>
      <c r="C682" s="346"/>
      <c r="D682" s="346"/>
      <c r="E682" s="416"/>
      <c r="F682" s="416"/>
      <c r="G682" s="416"/>
      <c r="H682" s="416"/>
      <c r="I682" s="416"/>
      <c r="J682" s="416"/>
      <c r="K682" s="416"/>
    </row>
    <row r="683" spans="1:11" s="301" customFormat="1">
      <c r="A683" s="346"/>
      <c r="B683" s="346"/>
      <c r="C683" s="346"/>
      <c r="D683" s="346"/>
      <c r="E683" s="416"/>
      <c r="F683" s="416"/>
      <c r="G683" s="416"/>
      <c r="H683" s="416"/>
      <c r="I683" s="416"/>
      <c r="J683" s="416"/>
      <c r="K683" s="416"/>
    </row>
    <row r="684" spans="1:11" s="301" customFormat="1">
      <c r="A684" s="346"/>
      <c r="B684" s="346"/>
      <c r="C684" s="346"/>
      <c r="D684" s="346"/>
      <c r="E684" s="416"/>
      <c r="F684" s="416"/>
      <c r="G684" s="416"/>
      <c r="H684" s="416"/>
      <c r="I684" s="416"/>
      <c r="J684" s="416"/>
      <c r="K684" s="416"/>
    </row>
    <row r="685" spans="1:11" s="301" customFormat="1">
      <c r="A685" s="346"/>
      <c r="B685" s="346"/>
      <c r="C685" s="346"/>
      <c r="D685" s="346"/>
      <c r="E685" s="416"/>
      <c r="F685" s="416"/>
      <c r="G685" s="416"/>
      <c r="H685" s="416"/>
      <c r="I685" s="416"/>
      <c r="J685" s="416"/>
      <c r="K685" s="416"/>
    </row>
    <row r="686" spans="1:11" s="301" customFormat="1">
      <c r="A686" s="346"/>
      <c r="B686" s="346"/>
      <c r="C686" s="346"/>
      <c r="D686" s="346"/>
      <c r="E686" s="416"/>
      <c r="F686" s="416"/>
      <c r="G686" s="416"/>
      <c r="H686" s="416"/>
      <c r="I686" s="416"/>
      <c r="J686" s="416"/>
      <c r="K686" s="416"/>
    </row>
    <row r="687" spans="1:11" s="301" customFormat="1">
      <c r="A687" s="346"/>
      <c r="B687" s="346"/>
      <c r="C687" s="346"/>
      <c r="D687" s="346"/>
      <c r="E687" s="416"/>
      <c r="F687" s="416"/>
      <c r="G687" s="416"/>
      <c r="H687" s="416"/>
      <c r="I687" s="416"/>
      <c r="J687" s="416"/>
    </row>
    <row r="688" spans="1:11" s="301" customFormat="1">
      <c r="A688" s="346"/>
      <c r="B688" s="346"/>
      <c r="C688" s="346"/>
      <c r="D688" s="346"/>
      <c r="E688" s="416"/>
      <c r="F688" s="416"/>
      <c r="G688" s="416"/>
      <c r="H688" s="416"/>
      <c r="I688" s="416"/>
      <c r="J688" s="416"/>
    </row>
    <row r="689" spans="1:10" s="301" customFormat="1">
      <c r="A689" s="346"/>
      <c r="B689" s="346"/>
      <c r="C689" s="346"/>
      <c r="D689" s="346"/>
      <c r="E689" s="416"/>
      <c r="F689" s="416"/>
      <c r="G689" s="416"/>
      <c r="H689" s="416"/>
      <c r="I689" s="416"/>
      <c r="J689" s="416"/>
    </row>
    <row r="690" spans="1:10" s="301" customFormat="1">
      <c r="A690" s="346"/>
      <c r="B690" s="346"/>
      <c r="C690" s="346"/>
      <c r="D690" s="346"/>
      <c r="E690" s="416"/>
      <c r="F690" s="416"/>
      <c r="G690" s="416"/>
      <c r="H690" s="416"/>
      <c r="I690" s="416"/>
      <c r="J690" s="416"/>
    </row>
    <row r="691" spans="1:10" s="301" customFormat="1">
      <c r="A691" s="346"/>
      <c r="B691" s="346"/>
      <c r="C691" s="346"/>
      <c r="D691" s="346"/>
      <c r="E691" s="416"/>
      <c r="F691" s="416"/>
      <c r="G691" s="416"/>
      <c r="H691" s="416"/>
      <c r="I691" s="416"/>
      <c r="J691" s="416"/>
    </row>
    <row r="692" spans="1:10" s="301" customFormat="1">
      <c r="A692" s="346"/>
      <c r="B692" s="346"/>
      <c r="C692" s="346"/>
      <c r="D692" s="346"/>
      <c r="E692" s="416"/>
      <c r="F692" s="416"/>
      <c r="G692" s="416"/>
      <c r="H692" s="416"/>
      <c r="I692" s="416"/>
      <c r="J692" s="416"/>
    </row>
    <row r="693" spans="1:10" s="301" customFormat="1">
      <c r="A693" s="346"/>
      <c r="B693" s="346"/>
      <c r="C693" s="346"/>
      <c r="D693" s="346"/>
      <c r="E693" s="416"/>
      <c r="F693" s="416"/>
      <c r="G693" s="416"/>
      <c r="H693" s="416"/>
      <c r="I693" s="416"/>
      <c r="J693" s="416"/>
    </row>
    <row r="694" spans="1:10" s="301" customFormat="1">
      <c r="A694" s="346"/>
      <c r="B694" s="346"/>
      <c r="C694" s="346"/>
      <c r="D694" s="346"/>
      <c r="E694" s="416"/>
      <c r="F694" s="416"/>
      <c r="G694" s="416"/>
      <c r="H694" s="416"/>
      <c r="I694" s="416"/>
      <c r="J694" s="416"/>
    </row>
    <row r="695" spans="1:10" s="301" customFormat="1">
      <c r="A695" s="346"/>
      <c r="B695" s="346"/>
      <c r="C695" s="346"/>
      <c r="D695" s="346"/>
      <c r="E695" s="416"/>
      <c r="F695" s="416"/>
      <c r="G695" s="416"/>
      <c r="H695" s="416"/>
      <c r="I695" s="416"/>
      <c r="J695" s="416"/>
    </row>
    <row r="696" spans="1:10" s="301" customFormat="1">
      <c r="A696" s="346"/>
      <c r="B696" s="346"/>
      <c r="C696" s="346"/>
      <c r="D696" s="346"/>
      <c r="E696" s="416"/>
      <c r="F696" s="416"/>
      <c r="G696" s="416"/>
      <c r="H696" s="416"/>
      <c r="I696" s="416"/>
      <c r="J696" s="416"/>
    </row>
    <row r="697" spans="1:10" s="301" customFormat="1">
      <c r="A697" s="346"/>
      <c r="B697" s="346"/>
      <c r="C697" s="346"/>
      <c r="D697" s="346"/>
      <c r="E697" s="416"/>
      <c r="F697" s="416"/>
      <c r="G697" s="416"/>
      <c r="H697" s="416"/>
      <c r="I697" s="416"/>
      <c r="J697" s="416"/>
    </row>
    <row r="698" spans="1:10" s="301" customFormat="1">
      <c r="A698" s="346"/>
      <c r="B698" s="346"/>
      <c r="C698" s="346"/>
      <c r="D698" s="346"/>
      <c r="E698" s="416"/>
      <c r="F698" s="416"/>
      <c r="G698" s="416"/>
      <c r="H698" s="416"/>
      <c r="I698" s="416"/>
      <c r="J698" s="416"/>
    </row>
    <row r="699" spans="1:10" s="301" customFormat="1">
      <c r="A699" s="346"/>
      <c r="B699" s="346"/>
      <c r="C699" s="346"/>
      <c r="D699" s="346"/>
      <c r="E699" s="416"/>
      <c r="F699" s="416"/>
      <c r="G699" s="416"/>
      <c r="H699" s="416"/>
      <c r="I699" s="416"/>
      <c r="J699" s="416"/>
    </row>
    <row r="700" spans="1:10" s="301" customFormat="1">
      <c r="A700" s="346"/>
      <c r="B700" s="346"/>
      <c r="C700" s="346"/>
      <c r="D700" s="346"/>
      <c r="E700" s="416"/>
      <c r="F700" s="416"/>
      <c r="G700" s="416"/>
      <c r="H700" s="416"/>
      <c r="I700" s="416"/>
      <c r="J700" s="416"/>
    </row>
    <row r="701" spans="1:10" s="301" customFormat="1">
      <c r="A701" s="346"/>
      <c r="B701" s="346"/>
      <c r="C701" s="346"/>
      <c r="D701" s="346"/>
      <c r="E701" s="416"/>
      <c r="F701" s="416"/>
      <c r="G701" s="416"/>
      <c r="H701" s="416"/>
      <c r="I701" s="416"/>
      <c r="J701" s="416"/>
    </row>
    <row r="702" spans="1:10" s="301" customFormat="1">
      <c r="A702" s="346"/>
      <c r="B702" s="346"/>
      <c r="C702" s="346"/>
      <c r="D702" s="346"/>
      <c r="E702" s="416"/>
      <c r="F702" s="416"/>
      <c r="G702" s="416"/>
      <c r="H702" s="416"/>
      <c r="I702" s="416"/>
      <c r="J702" s="416"/>
    </row>
    <row r="703" spans="1:10" s="301" customFormat="1">
      <c r="A703" s="346"/>
      <c r="B703" s="346"/>
      <c r="C703" s="346"/>
      <c r="D703" s="346"/>
      <c r="E703" s="416"/>
      <c r="F703" s="416"/>
      <c r="G703" s="416"/>
      <c r="H703" s="416"/>
      <c r="I703" s="416"/>
      <c r="J703" s="416"/>
    </row>
    <row r="704" spans="1:10" s="301" customFormat="1">
      <c r="A704" s="346"/>
      <c r="B704" s="346"/>
      <c r="C704" s="346"/>
      <c r="D704" s="346"/>
      <c r="E704" s="416"/>
      <c r="F704" s="416"/>
      <c r="G704" s="416"/>
      <c r="H704" s="416"/>
      <c r="I704" s="416"/>
      <c r="J704" s="416"/>
    </row>
    <row r="705" spans="1:10" s="301" customFormat="1">
      <c r="A705" s="346"/>
      <c r="B705" s="346"/>
      <c r="C705" s="346"/>
      <c r="D705" s="346"/>
      <c r="E705" s="416"/>
      <c r="F705" s="416"/>
      <c r="G705" s="416"/>
      <c r="H705" s="416"/>
      <c r="I705" s="416"/>
      <c r="J705" s="416"/>
    </row>
    <row r="706" spans="1:10" s="301" customFormat="1">
      <c r="A706" s="346"/>
      <c r="B706" s="346"/>
      <c r="C706" s="346"/>
      <c r="D706" s="346"/>
      <c r="E706" s="416"/>
      <c r="F706" s="416"/>
      <c r="G706" s="416"/>
      <c r="H706" s="416"/>
      <c r="I706" s="416"/>
      <c r="J706" s="416"/>
    </row>
    <row r="707" spans="1:10" s="301" customFormat="1">
      <c r="A707" s="346"/>
      <c r="B707" s="346"/>
      <c r="C707" s="346"/>
      <c r="D707" s="346"/>
      <c r="E707" s="416"/>
      <c r="F707" s="416"/>
      <c r="G707" s="416"/>
      <c r="H707" s="416"/>
      <c r="I707" s="416"/>
      <c r="J707" s="416"/>
    </row>
    <row r="708" spans="1:10" s="301" customFormat="1">
      <c r="A708" s="346"/>
      <c r="B708" s="346"/>
      <c r="C708" s="346"/>
      <c r="D708" s="346"/>
      <c r="E708" s="416"/>
      <c r="F708" s="416"/>
      <c r="G708" s="416"/>
      <c r="H708" s="416"/>
      <c r="I708" s="416"/>
      <c r="J708" s="416"/>
    </row>
    <row r="709" spans="1:10" s="301" customFormat="1">
      <c r="A709" s="346"/>
      <c r="B709" s="346"/>
      <c r="C709" s="346"/>
      <c r="D709" s="346"/>
      <c r="E709" s="416"/>
      <c r="F709" s="416"/>
      <c r="G709" s="416"/>
      <c r="H709" s="416"/>
      <c r="I709" s="416"/>
      <c r="J709" s="416"/>
    </row>
    <row r="710" spans="1:10" s="301" customFormat="1">
      <c r="A710" s="346"/>
      <c r="B710" s="346"/>
      <c r="C710" s="346"/>
      <c r="D710" s="346"/>
      <c r="E710" s="416"/>
      <c r="F710" s="416"/>
      <c r="G710" s="416"/>
      <c r="H710" s="416"/>
      <c r="I710" s="416"/>
      <c r="J710" s="416"/>
    </row>
    <row r="711" spans="1:10" s="301" customFormat="1">
      <c r="A711" s="346"/>
      <c r="B711" s="346"/>
      <c r="C711" s="346"/>
      <c r="D711" s="346"/>
      <c r="E711" s="416"/>
      <c r="F711" s="416"/>
      <c r="G711" s="416"/>
      <c r="H711" s="416"/>
      <c r="I711" s="416"/>
      <c r="J711" s="416"/>
    </row>
    <row r="712" spans="1:10" s="301" customFormat="1">
      <c r="A712" s="346"/>
      <c r="B712" s="346"/>
      <c r="C712" s="346"/>
      <c r="D712" s="346"/>
      <c r="E712" s="416"/>
      <c r="F712" s="416"/>
      <c r="G712" s="416"/>
      <c r="H712" s="416"/>
      <c r="I712" s="416"/>
      <c r="J712" s="416"/>
    </row>
    <row r="713" spans="1:10" s="301" customFormat="1">
      <c r="A713" s="346"/>
      <c r="B713" s="346"/>
      <c r="C713" s="346"/>
      <c r="D713" s="346"/>
      <c r="E713" s="416"/>
      <c r="F713" s="416"/>
      <c r="G713" s="416"/>
      <c r="H713" s="416"/>
      <c r="I713" s="416"/>
      <c r="J713" s="416"/>
    </row>
    <row r="714" spans="1:10" s="301" customFormat="1">
      <c r="A714" s="346"/>
      <c r="B714" s="346"/>
      <c r="C714" s="346"/>
      <c r="D714" s="346"/>
    </row>
    <row r="715" spans="1:10" s="301" customFormat="1">
      <c r="A715" s="346"/>
      <c r="B715" s="346"/>
      <c r="C715" s="346"/>
      <c r="D715" s="346"/>
    </row>
    <row r="716" spans="1:10" s="301" customFormat="1">
      <c r="A716" s="346"/>
      <c r="B716" s="346"/>
      <c r="C716" s="346"/>
      <c r="D716" s="346"/>
    </row>
    <row r="717" spans="1:10" s="301" customFormat="1">
      <c r="A717" s="346"/>
      <c r="B717" s="346"/>
      <c r="C717" s="346"/>
      <c r="D717" s="346"/>
    </row>
    <row r="718" spans="1:10" s="301" customFormat="1">
      <c r="A718" s="346"/>
      <c r="B718" s="346"/>
      <c r="C718" s="346"/>
      <c r="D718" s="346"/>
    </row>
    <row r="719" spans="1:10" s="301" customFormat="1">
      <c r="A719" s="346"/>
      <c r="B719" s="346"/>
      <c r="C719" s="346"/>
      <c r="D719" s="346"/>
    </row>
    <row r="720" spans="1:10" s="301" customFormat="1">
      <c r="A720" s="346"/>
      <c r="B720" s="346"/>
      <c r="C720" s="346"/>
      <c r="D720" s="346"/>
    </row>
    <row r="721" spans="1:4" s="301" customFormat="1">
      <c r="A721" s="346"/>
      <c r="B721" s="346"/>
      <c r="C721" s="346"/>
      <c r="D721" s="346"/>
    </row>
    <row r="722" spans="1:4" s="301" customFormat="1">
      <c r="A722" s="346"/>
      <c r="B722" s="346"/>
      <c r="C722" s="346"/>
      <c r="D722" s="346"/>
    </row>
    <row r="723" spans="1:4" s="301" customFormat="1">
      <c r="A723" s="346"/>
      <c r="B723" s="346"/>
      <c r="C723" s="346"/>
      <c r="D723" s="346"/>
    </row>
    <row r="724" spans="1:4" s="301" customFormat="1">
      <c r="A724" s="346"/>
      <c r="B724" s="346"/>
      <c r="C724" s="346"/>
      <c r="D724" s="346"/>
    </row>
    <row r="725" spans="1:4" s="301" customFormat="1">
      <c r="A725" s="346"/>
      <c r="B725" s="346"/>
      <c r="C725" s="346"/>
      <c r="D725" s="346"/>
    </row>
    <row r="726" spans="1:4" s="301" customFormat="1">
      <c r="A726" s="346"/>
      <c r="B726" s="346"/>
      <c r="C726" s="346"/>
      <c r="D726" s="346"/>
    </row>
    <row r="727" spans="1:4" s="301" customFormat="1">
      <c r="A727" s="346"/>
      <c r="B727" s="346"/>
      <c r="C727" s="346"/>
      <c r="D727" s="346"/>
    </row>
    <row r="728" spans="1:4" s="301" customFormat="1">
      <c r="A728" s="346"/>
      <c r="B728" s="346"/>
      <c r="C728" s="346"/>
      <c r="D728" s="346"/>
    </row>
    <row r="729" spans="1:4" s="301" customFormat="1">
      <c r="A729" s="346"/>
      <c r="B729" s="346"/>
      <c r="C729" s="346"/>
      <c r="D729" s="346"/>
    </row>
    <row r="730" spans="1:4" s="301" customFormat="1">
      <c r="A730" s="346"/>
      <c r="B730" s="346"/>
      <c r="C730" s="346"/>
      <c r="D730" s="346"/>
    </row>
    <row r="731" spans="1:4" s="301" customFormat="1">
      <c r="A731" s="346"/>
      <c r="B731" s="346"/>
      <c r="C731" s="346"/>
      <c r="D731" s="346"/>
    </row>
    <row r="732" spans="1:4" s="301" customFormat="1">
      <c r="A732" s="346"/>
      <c r="B732" s="346"/>
      <c r="C732" s="346"/>
      <c r="D732" s="346"/>
    </row>
    <row r="733" spans="1:4" s="301" customFormat="1">
      <c r="A733" s="346"/>
      <c r="B733" s="346"/>
      <c r="C733" s="346"/>
      <c r="D733" s="346"/>
    </row>
    <row r="734" spans="1:4" s="301" customFormat="1">
      <c r="A734" s="346"/>
      <c r="B734" s="346"/>
      <c r="C734" s="346"/>
      <c r="D734" s="346"/>
    </row>
    <row r="735" spans="1:4" s="301" customFormat="1">
      <c r="A735" s="346"/>
      <c r="B735" s="346"/>
      <c r="C735" s="346"/>
      <c r="D735" s="346"/>
    </row>
    <row r="736" spans="1:4" s="301" customFormat="1">
      <c r="A736" s="346"/>
      <c r="B736" s="346"/>
      <c r="C736" s="346"/>
      <c r="D736" s="346"/>
    </row>
    <row r="737" spans="1:4" s="301" customFormat="1">
      <c r="A737" s="346"/>
      <c r="B737" s="346"/>
      <c r="C737" s="346"/>
      <c r="D737" s="346"/>
    </row>
    <row r="738" spans="1:4" s="301" customFormat="1">
      <c r="A738" s="346"/>
      <c r="B738" s="346"/>
      <c r="C738" s="346"/>
      <c r="D738" s="346"/>
    </row>
    <row r="739" spans="1:4" s="301" customFormat="1">
      <c r="A739" s="346"/>
      <c r="B739" s="346"/>
      <c r="C739" s="346"/>
      <c r="D739" s="346"/>
    </row>
    <row r="740" spans="1:4" s="301" customFormat="1">
      <c r="A740" s="346"/>
      <c r="B740" s="346"/>
      <c r="C740" s="346"/>
      <c r="D740" s="346"/>
    </row>
    <row r="741" spans="1:4" s="301" customFormat="1">
      <c r="A741" s="346"/>
      <c r="B741" s="346"/>
      <c r="C741" s="346"/>
      <c r="D741" s="346"/>
    </row>
    <row r="742" spans="1:4" s="301" customFormat="1">
      <c r="A742" s="346"/>
      <c r="B742" s="346"/>
      <c r="C742" s="346"/>
      <c r="D742" s="346"/>
    </row>
    <row r="743" spans="1:4" s="301" customFormat="1">
      <c r="A743" s="346"/>
      <c r="B743" s="346"/>
      <c r="C743" s="346"/>
      <c r="D743" s="346"/>
    </row>
    <row r="744" spans="1:4" s="301" customFormat="1">
      <c r="A744" s="346"/>
      <c r="B744" s="346"/>
      <c r="C744" s="346"/>
      <c r="D744" s="346"/>
    </row>
    <row r="745" spans="1:4" s="301" customFormat="1">
      <c r="A745" s="346"/>
      <c r="B745" s="346"/>
      <c r="C745" s="346"/>
      <c r="D745" s="346"/>
    </row>
    <row r="746" spans="1:4" s="301" customFormat="1">
      <c r="A746" s="346"/>
      <c r="B746" s="346"/>
      <c r="C746" s="346"/>
      <c r="D746" s="346"/>
    </row>
    <row r="747" spans="1:4" s="301" customFormat="1">
      <c r="A747" s="346"/>
      <c r="B747" s="346"/>
      <c r="C747" s="346"/>
      <c r="D747" s="346"/>
    </row>
    <row r="748" spans="1:4" s="301" customFormat="1">
      <c r="A748" s="346"/>
      <c r="B748" s="346"/>
      <c r="C748" s="346"/>
      <c r="D748" s="346"/>
    </row>
    <row r="749" spans="1:4" s="301" customFormat="1">
      <c r="A749" s="346"/>
      <c r="B749" s="346"/>
      <c r="C749" s="346"/>
      <c r="D749" s="346"/>
    </row>
    <row r="750" spans="1:4" s="301" customFormat="1">
      <c r="A750" s="346"/>
      <c r="B750" s="346"/>
      <c r="C750" s="346"/>
      <c r="D750" s="346"/>
    </row>
    <row r="751" spans="1:4" s="301" customFormat="1">
      <c r="A751" s="346"/>
      <c r="B751" s="346"/>
      <c r="C751" s="346"/>
      <c r="D751" s="346"/>
    </row>
    <row r="752" spans="1:4" s="301" customFormat="1">
      <c r="A752" s="346"/>
      <c r="B752" s="346"/>
      <c r="C752" s="346"/>
      <c r="D752" s="346"/>
    </row>
    <row r="753" spans="1:4" s="301" customFormat="1">
      <c r="A753" s="346"/>
      <c r="B753" s="346"/>
      <c r="C753" s="346"/>
      <c r="D753" s="346"/>
    </row>
    <row r="754" spans="1:4" s="301" customFormat="1">
      <c r="A754" s="346"/>
      <c r="B754" s="346"/>
      <c r="C754" s="346"/>
      <c r="D754" s="346"/>
    </row>
    <row r="755" spans="1:4" s="301" customFormat="1">
      <c r="A755" s="346"/>
      <c r="B755" s="346"/>
      <c r="C755" s="346"/>
      <c r="D755" s="346"/>
    </row>
    <row r="756" spans="1:4" s="301" customFormat="1">
      <c r="A756" s="346"/>
      <c r="B756" s="346"/>
      <c r="C756" s="346"/>
      <c r="D756" s="346"/>
    </row>
    <row r="757" spans="1:4" s="301" customFormat="1">
      <c r="A757" s="346"/>
      <c r="B757" s="346"/>
      <c r="C757" s="346"/>
      <c r="D757" s="346"/>
    </row>
    <row r="758" spans="1:4" s="301" customFormat="1">
      <c r="A758" s="346"/>
      <c r="B758" s="346"/>
      <c r="C758" s="346"/>
      <c r="D758" s="346"/>
    </row>
    <row r="759" spans="1:4" s="301" customFormat="1">
      <c r="A759" s="346"/>
      <c r="B759" s="346"/>
      <c r="C759" s="346"/>
      <c r="D759" s="346"/>
    </row>
    <row r="760" spans="1:4" s="301" customFormat="1">
      <c r="A760" s="346"/>
      <c r="B760" s="346"/>
      <c r="C760" s="346"/>
      <c r="D760" s="346"/>
    </row>
    <row r="761" spans="1:4" s="301" customFormat="1">
      <c r="A761" s="346"/>
      <c r="B761" s="346"/>
      <c r="C761" s="346"/>
      <c r="D761" s="346"/>
    </row>
    <row r="762" spans="1:4" s="301" customFormat="1">
      <c r="A762" s="346"/>
      <c r="B762" s="346"/>
      <c r="C762" s="346"/>
      <c r="D762" s="346"/>
    </row>
    <row r="763" spans="1:4" s="301" customFormat="1">
      <c r="A763" s="346"/>
      <c r="B763" s="346"/>
      <c r="C763" s="346"/>
      <c r="D763" s="346"/>
    </row>
    <row r="764" spans="1:4" s="301" customFormat="1">
      <c r="A764" s="346"/>
      <c r="B764" s="346"/>
      <c r="C764" s="346"/>
      <c r="D764" s="346"/>
    </row>
    <row r="765" spans="1:4" s="301" customFormat="1">
      <c r="A765" s="346"/>
      <c r="B765" s="346"/>
      <c r="C765" s="346"/>
      <c r="D765" s="346"/>
    </row>
    <row r="766" spans="1:4" s="301" customFormat="1">
      <c r="A766" s="346"/>
      <c r="B766" s="346"/>
      <c r="C766" s="346"/>
      <c r="D766" s="346"/>
    </row>
    <row r="767" spans="1:4" s="301" customFormat="1">
      <c r="A767" s="346"/>
      <c r="B767" s="346"/>
      <c r="C767" s="346"/>
      <c r="D767" s="346"/>
    </row>
    <row r="768" spans="1:4" s="301" customFormat="1">
      <c r="A768" s="346"/>
      <c r="B768" s="346"/>
      <c r="C768" s="346"/>
      <c r="D768" s="346"/>
    </row>
    <row r="769" spans="1:4" s="301" customFormat="1">
      <c r="A769" s="346"/>
      <c r="B769" s="346"/>
      <c r="C769" s="346"/>
      <c r="D769" s="346"/>
    </row>
    <row r="770" spans="1:4" s="301" customFormat="1">
      <c r="A770" s="346"/>
      <c r="B770" s="346"/>
      <c r="C770" s="346"/>
      <c r="D770" s="346"/>
    </row>
    <row r="771" spans="1:4" s="301" customFormat="1">
      <c r="A771" s="346"/>
      <c r="B771" s="346"/>
      <c r="C771" s="346"/>
      <c r="D771" s="346"/>
    </row>
    <row r="772" spans="1:4" s="301" customFormat="1">
      <c r="A772" s="346"/>
      <c r="B772" s="346"/>
      <c r="C772" s="346"/>
      <c r="D772" s="346"/>
    </row>
    <row r="773" spans="1:4" s="301" customFormat="1">
      <c r="A773" s="346"/>
      <c r="B773" s="346"/>
      <c r="C773" s="346"/>
      <c r="D773" s="346"/>
    </row>
    <row r="774" spans="1:4" s="301" customFormat="1">
      <c r="A774" s="346"/>
      <c r="B774" s="346"/>
      <c r="C774" s="346"/>
      <c r="D774" s="346"/>
    </row>
    <row r="775" spans="1:4" s="301" customFormat="1">
      <c r="A775" s="346"/>
      <c r="B775" s="346"/>
      <c r="C775" s="346"/>
      <c r="D775" s="346"/>
    </row>
    <row r="776" spans="1:4" s="301" customFormat="1">
      <c r="A776" s="346"/>
      <c r="B776" s="346"/>
      <c r="C776" s="346"/>
      <c r="D776" s="346"/>
    </row>
    <row r="777" spans="1:4" s="301" customFormat="1">
      <c r="A777" s="346"/>
      <c r="B777" s="346"/>
      <c r="C777" s="346"/>
      <c r="D777" s="346"/>
    </row>
    <row r="778" spans="1:4" s="301" customFormat="1">
      <c r="A778" s="346"/>
      <c r="B778" s="346"/>
      <c r="C778" s="346"/>
      <c r="D778" s="346"/>
    </row>
    <row r="779" spans="1:4" s="301" customFormat="1">
      <c r="A779" s="346"/>
      <c r="B779" s="346"/>
      <c r="C779" s="346"/>
      <c r="D779" s="346"/>
    </row>
    <row r="780" spans="1:4" s="301" customFormat="1">
      <c r="A780" s="346"/>
      <c r="B780" s="346"/>
      <c r="C780" s="346"/>
      <c r="D780" s="346"/>
    </row>
    <row r="781" spans="1:4" s="301" customFormat="1">
      <c r="A781" s="346"/>
      <c r="B781" s="346"/>
      <c r="C781" s="346"/>
      <c r="D781" s="346"/>
    </row>
    <row r="782" spans="1:4" s="301" customFormat="1">
      <c r="A782" s="346"/>
      <c r="B782" s="346"/>
      <c r="C782" s="346"/>
      <c r="D782" s="346"/>
    </row>
    <row r="783" spans="1:4" s="301" customFormat="1">
      <c r="A783" s="346"/>
      <c r="B783" s="346"/>
      <c r="C783" s="346"/>
      <c r="D783" s="346"/>
    </row>
    <row r="784" spans="1:4" s="301" customFormat="1">
      <c r="A784" s="346"/>
      <c r="B784" s="346"/>
      <c r="C784" s="346"/>
      <c r="D784" s="346"/>
    </row>
    <row r="785" spans="1:4" s="301" customFormat="1">
      <c r="A785" s="346"/>
      <c r="B785" s="346"/>
      <c r="C785" s="346"/>
      <c r="D785" s="346"/>
    </row>
    <row r="786" spans="1:4" s="301" customFormat="1">
      <c r="A786" s="346"/>
      <c r="B786" s="346"/>
      <c r="C786" s="346"/>
      <c r="D786" s="346"/>
    </row>
    <row r="787" spans="1:4" s="301" customFormat="1">
      <c r="A787" s="346"/>
      <c r="B787" s="346"/>
      <c r="C787" s="346"/>
      <c r="D787" s="346"/>
    </row>
    <row r="788" spans="1:4" s="301" customFormat="1">
      <c r="A788" s="346"/>
      <c r="B788" s="346"/>
      <c r="C788" s="346"/>
      <c r="D788" s="346"/>
    </row>
    <row r="789" spans="1:4" s="301" customFormat="1">
      <c r="A789" s="346"/>
      <c r="B789" s="346"/>
      <c r="C789" s="346"/>
      <c r="D789" s="346"/>
    </row>
    <row r="790" spans="1:4" s="301" customFormat="1">
      <c r="A790" s="346"/>
      <c r="B790" s="346"/>
      <c r="C790" s="346"/>
      <c r="D790" s="346"/>
    </row>
    <row r="791" spans="1:4" s="301" customFormat="1">
      <c r="A791" s="346"/>
      <c r="B791" s="346"/>
      <c r="C791" s="346"/>
      <c r="D791" s="346"/>
    </row>
    <row r="792" spans="1:4" s="301" customFormat="1">
      <c r="A792" s="346"/>
      <c r="B792" s="346"/>
      <c r="C792" s="346"/>
      <c r="D792" s="346"/>
    </row>
    <row r="793" spans="1:4" s="301" customFormat="1">
      <c r="A793" s="346"/>
      <c r="B793" s="346"/>
      <c r="C793" s="346"/>
      <c r="D793" s="346"/>
    </row>
    <row r="794" spans="1:4" s="301" customFormat="1">
      <c r="A794" s="346"/>
      <c r="B794" s="346"/>
      <c r="C794" s="346"/>
      <c r="D794" s="346"/>
    </row>
    <row r="795" spans="1:4" s="301" customFormat="1">
      <c r="A795" s="346"/>
      <c r="B795" s="346"/>
      <c r="C795" s="346"/>
      <c r="D795" s="346"/>
    </row>
    <row r="796" spans="1:4" s="301" customFormat="1">
      <c r="A796" s="346"/>
      <c r="B796" s="346"/>
      <c r="C796" s="346"/>
      <c r="D796" s="346"/>
    </row>
    <row r="797" spans="1:4" s="301" customFormat="1">
      <c r="A797" s="346"/>
      <c r="B797" s="346"/>
      <c r="C797" s="346"/>
      <c r="D797" s="346"/>
    </row>
    <row r="798" spans="1:4" s="301" customFormat="1">
      <c r="A798" s="346"/>
      <c r="B798" s="346"/>
      <c r="C798" s="346"/>
      <c r="D798" s="346"/>
    </row>
    <row r="799" spans="1:4" s="301" customFormat="1">
      <c r="A799" s="346"/>
      <c r="B799" s="346"/>
      <c r="C799" s="346"/>
      <c r="D799" s="346"/>
    </row>
    <row r="800" spans="1:4" s="301" customFormat="1">
      <c r="A800" s="346"/>
      <c r="B800" s="346"/>
      <c r="C800" s="346"/>
      <c r="D800" s="346"/>
    </row>
    <row r="801" spans="1:4" s="301" customFormat="1">
      <c r="A801" s="346"/>
      <c r="B801" s="346"/>
      <c r="C801" s="346"/>
      <c r="D801" s="346"/>
    </row>
    <row r="802" spans="1:4" s="301" customFormat="1">
      <c r="A802" s="346"/>
      <c r="B802" s="346"/>
      <c r="C802" s="346"/>
      <c r="D802" s="346"/>
    </row>
    <row r="803" spans="1:4" s="301" customFormat="1">
      <c r="A803" s="346"/>
      <c r="B803" s="346"/>
      <c r="C803" s="346"/>
      <c r="D803" s="346"/>
    </row>
    <row r="804" spans="1:4" s="301" customFormat="1">
      <c r="A804" s="346"/>
      <c r="B804" s="346"/>
      <c r="C804" s="346"/>
      <c r="D804" s="346"/>
    </row>
    <row r="805" spans="1:4" s="301" customFormat="1">
      <c r="A805" s="346"/>
      <c r="B805" s="346"/>
      <c r="C805" s="346"/>
      <c r="D805" s="346"/>
    </row>
    <row r="806" spans="1:4" s="301" customFormat="1">
      <c r="A806" s="346"/>
      <c r="B806" s="346"/>
      <c r="C806" s="346"/>
      <c r="D806" s="346"/>
    </row>
    <row r="807" spans="1:4" s="301" customFormat="1">
      <c r="A807" s="346"/>
      <c r="B807" s="346"/>
      <c r="C807" s="346"/>
      <c r="D807" s="346"/>
    </row>
    <row r="808" spans="1:4" s="301" customFormat="1">
      <c r="A808" s="346"/>
      <c r="B808" s="346"/>
      <c r="C808" s="346"/>
      <c r="D808" s="346"/>
    </row>
    <row r="809" spans="1:4" s="301" customFormat="1">
      <c r="A809" s="346"/>
      <c r="B809" s="346"/>
      <c r="C809" s="346"/>
      <c r="D809" s="346"/>
    </row>
    <row r="810" spans="1:4" s="301" customFormat="1">
      <c r="A810" s="346"/>
      <c r="B810" s="346"/>
      <c r="C810" s="346"/>
      <c r="D810" s="346"/>
    </row>
    <row r="811" spans="1:4" s="301" customFormat="1">
      <c r="A811" s="346"/>
      <c r="B811" s="346"/>
      <c r="C811" s="346"/>
      <c r="D811" s="346"/>
    </row>
    <row r="812" spans="1:4" s="301" customFormat="1">
      <c r="A812" s="346"/>
      <c r="B812" s="346"/>
      <c r="C812" s="346"/>
      <c r="D812" s="346"/>
    </row>
    <row r="813" spans="1:4" s="301" customFormat="1">
      <c r="A813" s="346"/>
      <c r="B813" s="346"/>
      <c r="C813" s="346"/>
      <c r="D813" s="346"/>
    </row>
    <row r="814" spans="1:4" s="301" customFormat="1">
      <c r="A814" s="346"/>
      <c r="B814" s="346"/>
      <c r="C814" s="346"/>
      <c r="D814" s="346"/>
    </row>
    <row r="815" spans="1:4" s="301" customFormat="1">
      <c r="A815" s="346"/>
      <c r="B815" s="346"/>
      <c r="C815" s="346"/>
      <c r="D815" s="346"/>
    </row>
    <row r="816" spans="1:4" s="301" customFormat="1">
      <c r="A816" s="346"/>
      <c r="B816" s="346"/>
      <c r="C816" s="346"/>
      <c r="D816" s="346"/>
    </row>
    <row r="817" spans="1:4" s="301" customFormat="1">
      <c r="A817" s="346"/>
      <c r="B817" s="346"/>
      <c r="C817" s="346"/>
      <c r="D817" s="346"/>
    </row>
    <row r="818" spans="1:4" s="301" customFormat="1">
      <c r="A818" s="346"/>
      <c r="B818" s="346"/>
      <c r="C818" s="346"/>
      <c r="D818" s="346"/>
    </row>
    <row r="819" spans="1:4" s="301" customFormat="1">
      <c r="A819" s="346"/>
      <c r="B819" s="346"/>
      <c r="C819" s="346"/>
      <c r="D819" s="346"/>
    </row>
    <row r="820" spans="1:4" s="301" customFormat="1">
      <c r="A820" s="346"/>
      <c r="B820" s="346"/>
      <c r="C820" s="346"/>
      <c r="D820" s="346"/>
    </row>
    <row r="821" spans="1:4" s="301" customFormat="1">
      <c r="A821" s="346"/>
      <c r="B821" s="346"/>
      <c r="C821" s="346"/>
      <c r="D821" s="346"/>
    </row>
    <row r="822" spans="1:4" s="301" customFormat="1">
      <c r="A822" s="346"/>
      <c r="B822" s="346"/>
      <c r="C822" s="346"/>
      <c r="D822" s="346"/>
    </row>
    <row r="823" spans="1:4" s="301" customFormat="1">
      <c r="A823" s="346"/>
      <c r="B823" s="346"/>
      <c r="C823" s="346"/>
      <c r="D823" s="346"/>
    </row>
    <row r="824" spans="1:4" s="301" customFormat="1">
      <c r="A824" s="346"/>
      <c r="B824" s="346"/>
      <c r="C824" s="346"/>
      <c r="D824" s="346"/>
    </row>
    <row r="825" spans="1:4" s="301" customFormat="1">
      <c r="A825" s="346"/>
      <c r="B825" s="346"/>
      <c r="C825" s="346"/>
      <c r="D825" s="346"/>
    </row>
    <row r="826" spans="1:4" s="301" customFormat="1">
      <c r="A826" s="346"/>
      <c r="B826" s="346"/>
      <c r="C826" s="346"/>
      <c r="D826" s="346"/>
    </row>
    <row r="827" spans="1:4" s="301" customFormat="1">
      <c r="A827" s="346"/>
      <c r="B827" s="346"/>
      <c r="C827" s="346"/>
      <c r="D827" s="346"/>
    </row>
    <row r="828" spans="1:4" s="301" customFormat="1">
      <c r="A828" s="346"/>
      <c r="B828" s="346"/>
      <c r="C828" s="346"/>
      <c r="D828" s="346"/>
    </row>
    <row r="829" spans="1:4" s="301" customFormat="1">
      <c r="A829" s="346"/>
      <c r="B829" s="346"/>
      <c r="C829" s="346"/>
      <c r="D829" s="346"/>
    </row>
    <row r="830" spans="1:4" s="301" customFormat="1">
      <c r="A830" s="346"/>
      <c r="B830" s="346"/>
      <c r="C830" s="346"/>
      <c r="D830" s="346"/>
    </row>
    <row r="831" spans="1:4" s="301" customFormat="1">
      <c r="A831" s="346"/>
      <c r="B831" s="346"/>
      <c r="C831" s="346"/>
      <c r="D831" s="346"/>
    </row>
    <row r="832" spans="1:4" s="301" customFormat="1">
      <c r="A832" s="346"/>
      <c r="B832" s="346"/>
      <c r="C832" s="346"/>
      <c r="D832" s="346"/>
    </row>
    <row r="833" spans="1:4" s="301" customFormat="1">
      <c r="A833" s="346"/>
      <c r="B833" s="346"/>
      <c r="C833" s="346"/>
      <c r="D833" s="346"/>
    </row>
    <row r="834" spans="1:4" s="301" customFormat="1">
      <c r="A834" s="346"/>
      <c r="B834" s="346"/>
      <c r="C834" s="346"/>
      <c r="D834" s="346"/>
    </row>
    <row r="835" spans="1:4" s="301" customFormat="1">
      <c r="A835" s="346"/>
      <c r="B835" s="346"/>
      <c r="C835" s="346"/>
      <c r="D835" s="346"/>
    </row>
    <row r="836" spans="1:4" s="301" customFormat="1">
      <c r="A836" s="346"/>
      <c r="B836" s="346"/>
      <c r="C836" s="346"/>
      <c r="D836" s="346"/>
    </row>
    <row r="837" spans="1:4" s="301" customFormat="1">
      <c r="A837" s="346"/>
      <c r="B837" s="346"/>
      <c r="C837" s="346"/>
      <c r="D837" s="346"/>
    </row>
    <row r="838" spans="1:4" s="301" customFormat="1">
      <c r="A838" s="346"/>
      <c r="B838" s="346"/>
      <c r="C838" s="346"/>
      <c r="D838" s="346"/>
    </row>
    <row r="839" spans="1:4" s="301" customFormat="1">
      <c r="A839" s="346"/>
      <c r="B839" s="346"/>
      <c r="C839" s="346"/>
      <c r="D839" s="346"/>
    </row>
    <row r="840" spans="1:4" s="301" customFormat="1">
      <c r="A840" s="346"/>
      <c r="B840" s="346"/>
      <c r="C840" s="346"/>
      <c r="D840" s="346"/>
    </row>
    <row r="841" spans="1:4" s="301" customFormat="1">
      <c r="A841" s="346"/>
      <c r="B841" s="346"/>
      <c r="C841" s="346"/>
      <c r="D841" s="346"/>
    </row>
    <row r="842" spans="1:4" s="301" customFormat="1">
      <c r="A842" s="346"/>
      <c r="B842" s="346"/>
      <c r="C842" s="346"/>
      <c r="D842" s="346"/>
    </row>
    <row r="843" spans="1:4" s="301" customFormat="1">
      <c r="A843" s="346"/>
      <c r="B843" s="346"/>
      <c r="C843" s="346"/>
      <c r="D843" s="346"/>
    </row>
    <row r="844" spans="1:4" s="301" customFormat="1">
      <c r="A844" s="346"/>
      <c r="B844" s="346"/>
      <c r="C844" s="346"/>
      <c r="D844" s="346"/>
    </row>
    <row r="845" spans="1:4" s="301" customFormat="1">
      <c r="A845" s="346"/>
      <c r="B845" s="346"/>
      <c r="C845" s="346"/>
      <c r="D845" s="346"/>
    </row>
    <row r="846" spans="1:4" s="301" customFormat="1">
      <c r="A846" s="346"/>
      <c r="B846" s="346"/>
      <c r="C846" s="346"/>
      <c r="D846" s="346"/>
    </row>
    <row r="847" spans="1:4" s="301" customFormat="1">
      <c r="A847" s="346"/>
      <c r="B847" s="346"/>
      <c r="C847" s="346"/>
      <c r="D847" s="346"/>
    </row>
    <row r="848" spans="1:4" s="301" customFormat="1">
      <c r="A848" s="346"/>
      <c r="B848" s="346"/>
      <c r="C848" s="346"/>
      <c r="D848" s="346"/>
    </row>
    <row r="849" spans="1:4" s="301" customFormat="1">
      <c r="A849" s="346"/>
      <c r="B849" s="346"/>
      <c r="C849" s="346"/>
      <c r="D849" s="346"/>
    </row>
    <row r="850" spans="1:4" s="301" customFormat="1">
      <c r="A850" s="346"/>
      <c r="B850" s="346"/>
      <c r="C850" s="346"/>
      <c r="D850" s="346"/>
    </row>
    <row r="851" spans="1:4" s="301" customFormat="1">
      <c r="A851" s="346"/>
      <c r="B851" s="346"/>
      <c r="C851" s="346"/>
      <c r="D851" s="346"/>
    </row>
    <row r="852" spans="1:4" s="301" customFormat="1">
      <c r="A852" s="346"/>
      <c r="B852" s="346"/>
      <c r="C852" s="346"/>
      <c r="D852" s="346"/>
    </row>
    <row r="853" spans="1:4" s="301" customFormat="1">
      <c r="A853" s="346"/>
      <c r="B853" s="346"/>
      <c r="C853" s="346"/>
      <c r="D853" s="346"/>
    </row>
    <row r="854" spans="1:4" s="301" customFormat="1">
      <c r="A854" s="346"/>
      <c r="B854" s="346"/>
      <c r="C854" s="346"/>
      <c r="D854" s="346"/>
    </row>
    <row r="855" spans="1:4" s="301" customFormat="1">
      <c r="A855" s="346"/>
      <c r="B855" s="346"/>
      <c r="C855" s="346"/>
      <c r="D855" s="346"/>
    </row>
    <row r="856" spans="1:4" s="301" customFormat="1">
      <c r="A856" s="346"/>
      <c r="B856" s="346"/>
      <c r="C856" s="346"/>
      <c r="D856" s="346"/>
    </row>
    <row r="857" spans="1:4" s="301" customFormat="1">
      <c r="A857" s="346"/>
      <c r="B857" s="346"/>
      <c r="C857" s="346"/>
      <c r="D857" s="346"/>
    </row>
    <row r="858" spans="1:4" s="301" customFormat="1">
      <c r="A858" s="346"/>
      <c r="B858" s="346"/>
      <c r="C858" s="346"/>
      <c r="D858" s="346"/>
    </row>
    <row r="859" spans="1:4" s="301" customFormat="1">
      <c r="A859" s="346"/>
      <c r="B859" s="346"/>
      <c r="C859" s="346"/>
      <c r="D859" s="346"/>
    </row>
    <row r="860" spans="1:4" s="301" customFormat="1">
      <c r="A860" s="346"/>
      <c r="B860" s="346"/>
      <c r="C860" s="346"/>
      <c r="D860" s="346"/>
    </row>
    <row r="861" spans="1:4" s="301" customFormat="1">
      <c r="A861" s="346"/>
      <c r="B861" s="346"/>
      <c r="C861" s="346"/>
      <c r="D861" s="346"/>
    </row>
    <row r="862" spans="1:4" s="301" customFormat="1">
      <c r="A862" s="346"/>
      <c r="B862" s="346"/>
      <c r="C862" s="346"/>
      <c r="D862" s="346"/>
    </row>
    <row r="863" spans="1:4" s="301" customFormat="1">
      <c r="A863" s="346"/>
      <c r="B863" s="346"/>
      <c r="C863" s="346"/>
      <c r="D863" s="346"/>
    </row>
    <row r="864" spans="1:4" s="301" customFormat="1">
      <c r="A864" s="346"/>
      <c r="B864" s="346"/>
      <c r="C864" s="346"/>
      <c r="D864" s="346"/>
    </row>
    <row r="865" spans="1:4" s="301" customFormat="1">
      <c r="A865" s="346"/>
      <c r="B865" s="346"/>
      <c r="C865" s="346"/>
      <c r="D865" s="346"/>
    </row>
    <row r="866" spans="1:4" s="301" customFormat="1">
      <c r="A866" s="346"/>
      <c r="B866" s="346"/>
      <c r="C866" s="346"/>
      <c r="D866" s="346"/>
    </row>
    <row r="867" spans="1:4" s="301" customFormat="1">
      <c r="A867" s="346"/>
      <c r="B867" s="346"/>
      <c r="C867" s="346"/>
      <c r="D867" s="346"/>
    </row>
    <row r="868" spans="1:4" s="301" customFormat="1">
      <c r="A868" s="346"/>
      <c r="B868" s="346"/>
      <c r="C868" s="346"/>
      <c r="D868" s="346"/>
    </row>
    <row r="869" spans="1:4" s="301" customFormat="1">
      <c r="A869" s="346"/>
      <c r="B869" s="346"/>
      <c r="C869" s="346"/>
      <c r="D869" s="346"/>
    </row>
  </sheetData>
  <sheetProtection sheet="1" objects="1" scenarios="1"/>
  <mergeCells count="10">
    <mergeCell ref="B343:D343"/>
    <mergeCell ref="B164:D164"/>
    <mergeCell ref="B28:D28"/>
    <mergeCell ref="B87:D87"/>
    <mergeCell ref="A1:Q1"/>
    <mergeCell ref="A2:Q2"/>
    <mergeCell ref="A3:Q3"/>
    <mergeCell ref="B213:D213"/>
    <mergeCell ref="B269:D269"/>
    <mergeCell ref="C193:L195"/>
  </mergeCells>
  <conditionalFormatting sqref="B66 C65:C66">
    <cfRule type="cellIs" dxfId="4" priority="2" stopIfTrue="1" operator="equal">
      <formula>"tie to PF Core IS"</formula>
    </cfRule>
  </conditionalFormatting>
  <conditionalFormatting sqref="B249 C248:C249">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4" max="16" man="1"/>
    <brk id="116" max="16" man="1"/>
    <brk id="14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N735"/>
  <sheetViews>
    <sheetView showGridLines="0" zoomScaleNormal="100" zoomScaleSheetLayoutView="100" workbookViewId="0">
      <pane xSplit="4" ySplit="8" topLeftCell="E9" activePane="bottomRight" state="frozen"/>
      <selection sqref="A1:S1"/>
      <selection pane="topRight" sqref="A1:S1"/>
      <selection pane="bottomLeft" sqref="A1:S1"/>
      <selection pane="bottomRight" activeCell="E9" sqref="E9"/>
    </sheetView>
  </sheetViews>
  <sheetFormatPr defaultColWidth="8.7109375" defaultRowHeight="15"/>
  <cols>
    <col min="1" max="3" width="2.7109375" style="1" customWidth="1"/>
    <col min="4" max="4" width="56.7109375" style="1" customWidth="1"/>
    <col min="5" max="5" width="4.5703125" style="1" customWidth="1"/>
    <col min="6" max="14" width="9.7109375" style="24" customWidth="1"/>
    <col min="15" max="15" width="1.42578125" style="14" customWidth="1"/>
    <col min="16" max="16384" width="8.7109375" style="14"/>
  </cols>
  <sheetData>
    <row r="1" spans="1:40" s="17" customFormat="1" ht="15" customHeight="1" collapsed="1">
      <c r="A1" s="711" t="s">
        <v>32</v>
      </c>
      <c r="B1" s="711"/>
      <c r="C1" s="711"/>
      <c r="D1" s="711"/>
      <c r="E1" s="711"/>
      <c r="F1" s="711"/>
      <c r="G1" s="711"/>
      <c r="H1" s="711"/>
      <c r="I1" s="711"/>
      <c r="J1" s="711"/>
      <c r="K1" s="711"/>
      <c r="L1" s="711"/>
      <c r="M1" s="711"/>
      <c r="N1" s="711"/>
      <c r="O1" s="711"/>
    </row>
    <row r="2" spans="1:40" s="17" customFormat="1" ht="15" customHeight="1">
      <c r="A2" s="711" t="s">
        <v>87</v>
      </c>
      <c r="B2" s="711"/>
      <c r="C2" s="711"/>
      <c r="D2" s="711"/>
      <c r="E2" s="711"/>
      <c r="F2" s="711"/>
      <c r="G2" s="711"/>
      <c r="H2" s="711"/>
      <c r="I2" s="711"/>
      <c r="J2" s="711"/>
      <c r="K2" s="711"/>
      <c r="L2" s="711"/>
      <c r="M2" s="711"/>
      <c r="N2" s="711"/>
      <c r="O2" s="711"/>
    </row>
    <row r="3" spans="1:40" s="17" customFormat="1" ht="15" customHeight="1">
      <c r="A3" s="711" t="s">
        <v>22</v>
      </c>
      <c r="B3" s="711"/>
      <c r="C3" s="711"/>
      <c r="D3" s="711"/>
      <c r="E3" s="711"/>
      <c r="F3" s="711"/>
      <c r="G3" s="711"/>
      <c r="H3" s="711"/>
      <c r="I3" s="711"/>
      <c r="J3" s="711"/>
      <c r="K3" s="711"/>
      <c r="L3" s="711"/>
      <c r="M3" s="711"/>
      <c r="N3" s="711"/>
      <c r="O3" s="711"/>
      <c r="P3" s="16"/>
      <c r="T3" s="16"/>
    </row>
    <row r="4" spans="1:40" s="31" customFormat="1" ht="5.25" customHeight="1">
      <c r="A4" s="29"/>
      <c r="B4" s="30"/>
      <c r="C4" s="30"/>
      <c r="D4" s="30"/>
      <c r="E4" s="30"/>
      <c r="F4" s="30"/>
      <c r="G4" s="30"/>
      <c r="H4" s="30"/>
      <c r="I4" s="30"/>
      <c r="J4" s="30"/>
      <c r="K4" s="30"/>
      <c r="L4" s="30"/>
      <c r="M4" s="30"/>
      <c r="N4" s="30"/>
      <c r="P4" s="94"/>
      <c r="T4" s="94"/>
    </row>
    <row r="5" spans="1:40">
      <c r="A5" s="10" t="s">
        <v>63</v>
      </c>
    </row>
    <row r="6" spans="1:40" customFormat="1" ht="12.75">
      <c r="A6" s="85"/>
      <c r="B6" s="85"/>
      <c r="C6" s="85"/>
      <c r="D6" s="85"/>
      <c r="E6" s="85"/>
      <c r="F6" s="77" t="s">
        <v>3</v>
      </c>
      <c r="G6" s="77" t="s">
        <v>4</v>
      </c>
      <c r="H6" s="77" t="s">
        <v>5</v>
      </c>
      <c r="I6" s="77" t="s">
        <v>6</v>
      </c>
      <c r="J6" s="77" t="s">
        <v>3</v>
      </c>
      <c r="K6" s="77" t="s">
        <v>4</v>
      </c>
      <c r="L6" s="77" t="s">
        <v>5</v>
      </c>
      <c r="M6" s="77" t="s">
        <v>6</v>
      </c>
      <c r="N6" s="674" t="s">
        <v>3</v>
      </c>
    </row>
    <row r="7" spans="1:40" customFormat="1" ht="12.75">
      <c r="A7" s="77"/>
      <c r="B7" s="77"/>
      <c r="C7" s="77"/>
      <c r="D7" s="77"/>
      <c r="E7" s="77"/>
      <c r="F7" s="77" t="s">
        <v>203</v>
      </c>
      <c r="G7" s="77" t="s">
        <v>203</v>
      </c>
      <c r="H7" s="77" t="s">
        <v>203</v>
      </c>
      <c r="I7" s="77" t="s">
        <v>203</v>
      </c>
      <c r="J7" s="77" t="s">
        <v>281</v>
      </c>
      <c r="K7" s="77" t="s">
        <v>281</v>
      </c>
      <c r="L7" s="77" t="s">
        <v>281</v>
      </c>
      <c r="M7" s="77" t="s">
        <v>281</v>
      </c>
      <c r="N7" s="674" t="s">
        <v>316</v>
      </c>
    </row>
    <row r="8" spans="1:40" customFormat="1" ht="12.75">
      <c r="F8" s="115" t="s">
        <v>85</v>
      </c>
      <c r="G8" s="115" t="s">
        <v>85</v>
      </c>
      <c r="H8" s="115" t="s">
        <v>85</v>
      </c>
      <c r="I8" s="115" t="s">
        <v>85</v>
      </c>
      <c r="J8" s="115" t="s">
        <v>85</v>
      </c>
      <c r="K8" s="115" t="s">
        <v>85</v>
      </c>
      <c r="L8" s="115" t="s">
        <v>85</v>
      </c>
      <c r="M8" s="115" t="s">
        <v>85</v>
      </c>
      <c r="N8" s="115" t="s">
        <v>85</v>
      </c>
      <c r="O8" s="116"/>
    </row>
    <row r="9" spans="1:40" ht="5.25" customHeight="1">
      <c r="F9" s="107"/>
      <c r="G9" s="107"/>
      <c r="H9" s="107"/>
      <c r="I9" s="107"/>
      <c r="J9" s="107"/>
      <c r="K9" s="107"/>
      <c r="L9" s="107"/>
      <c r="M9" s="107"/>
      <c r="N9" s="107"/>
    </row>
    <row r="10" spans="1:40" ht="12.75">
      <c r="A10" s="3"/>
      <c r="B10" s="555" t="s">
        <v>81</v>
      </c>
      <c r="C10" s="4"/>
      <c r="D10" s="3"/>
      <c r="E10" s="3"/>
      <c r="F10" s="163">
        <v>6878</v>
      </c>
      <c r="G10" s="163">
        <f>SUM('QTD P&amp;L'!F9:I9)</f>
        <v>6939</v>
      </c>
      <c r="H10" s="163">
        <f>SUM('QTD P&amp;L'!G9:J9)</f>
        <v>6989</v>
      </c>
      <c r="I10" s="163">
        <v>7017</v>
      </c>
      <c r="J10" s="163">
        <f>SUM('QTD P&amp;L'!I9:L9)</f>
        <v>7257</v>
      </c>
      <c r="K10" s="163">
        <f>SUM('QTD P&amp;L'!J9:M9)</f>
        <v>7267</v>
      </c>
      <c r="L10" s="163">
        <f>SUM('QTD P&amp;L'!K9:N9)</f>
        <v>7161</v>
      </c>
      <c r="M10" s="334">
        <v>7500</v>
      </c>
      <c r="N10" s="163">
        <f>SUM('QTD P&amp;L'!M9:P9)</f>
        <v>7359</v>
      </c>
      <c r="P10" s="136"/>
      <c r="Q10" s="136"/>
      <c r="R10" s="136"/>
      <c r="S10" s="136"/>
      <c r="Z10" s="136"/>
      <c r="AA10" s="136"/>
      <c r="AB10" s="136"/>
      <c r="AC10" s="136"/>
      <c r="AD10" s="136"/>
      <c r="AE10" s="136"/>
      <c r="AF10" s="136"/>
      <c r="AG10" s="136"/>
      <c r="AH10" s="136"/>
      <c r="AI10" s="136"/>
      <c r="AJ10" s="136"/>
      <c r="AK10" s="136"/>
      <c r="AL10" s="136"/>
      <c r="AM10" s="136"/>
      <c r="AN10" s="136"/>
    </row>
    <row r="11" spans="1:40" ht="12.75">
      <c r="A11" s="3"/>
      <c r="B11" s="555" t="s">
        <v>80</v>
      </c>
      <c r="C11" s="4"/>
      <c r="D11" s="3"/>
      <c r="E11" s="3"/>
      <c r="F11" s="163"/>
      <c r="G11" s="163"/>
      <c r="H11" s="163"/>
      <c r="I11" s="163"/>
      <c r="J11" s="163"/>
      <c r="K11" s="163"/>
      <c r="L11" s="163"/>
      <c r="M11" s="334"/>
      <c r="N11" s="163"/>
      <c r="P11" s="136"/>
    </row>
    <row r="12" spans="1:40" ht="12.75">
      <c r="A12" s="3"/>
      <c r="B12" s="555"/>
      <c r="C12" s="555" t="s">
        <v>132</v>
      </c>
      <c r="D12" s="3"/>
      <c r="E12" s="3"/>
      <c r="F12" s="163"/>
      <c r="G12" s="163"/>
      <c r="H12" s="163"/>
      <c r="I12" s="163"/>
      <c r="J12" s="163"/>
      <c r="K12" s="163"/>
      <c r="L12" s="163"/>
      <c r="M12" s="334"/>
      <c r="N12" s="163"/>
      <c r="P12" s="136"/>
      <c r="R12" s="136"/>
      <c r="S12" s="136"/>
    </row>
    <row r="13" spans="1:40" ht="12.75">
      <c r="A13" s="5"/>
      <c r="B13" s="560"/>
      <c r="C13" s="556" t="s">
        <v>134</v>
      </c>
      <c r="D13" s="5"/>
      <c r="E13" s="5"/>
      <c r="F13" s="164">
        <v>716</v>
      </c>
      <c r="G13" s="164">
        <f>SUM('QTD P&amp;L'!F12:I12)</f>
        <v>697</v>
      </c>
      <c r="H13" s="164">
        <f>SUM('QTD P&amp;L'!G12:J12)</f>
        <v>735</v>
      </c>
      <c r="I13" s="164">
        <v>733</v>
      </c>
      <c r="J13" s="164">
        <f>SUM('QTD P&amp;L'!I12:L12)</f>
        <v>751</v>
      </c>
      <c r="K13" s="164">
        <f>SUM('QTD P&amp;L'!J12:M12)</f>
        <v>747</v>
      </c>
      <c r="L13" s="164">
        <f>SUM('QTD P&amp;L'!K12:N12)</f>
        <v>725</v>
      </c>
      <c r="M13" s="335">
        <v>719</v>
      </c>
      <c r="N13" s="164">
        <f>SUM('QTD P&amp;L'!M12:P12)</f>
        <v>708</v>
      </c>
      <c r="P13" s="136"/>
      <c r="R13" s="136"/>
      <c r="S13" s="136"/>
      <c r="Z13" s="136"/>
      <c r="AA13" s="136"/>
      <c r="AB13" s="136"/>
      <c r="AC13" s="136"/>
      <c r="AD13" s="136"/>
      <c r="AE13" s="136"/>
      <c r="AF13" s="136"/>
      <c r="AG13" s="136"/>
      <c r="AH13" s="136"/>
      <c r="AI13" s="136"/>
      <c r="AJ13" s="136"/>
      <c r="AK13" s="136"/>
      <c r="AL13" s="136"/>
      <c r="AM13" s="136"/>
      <c r="AN13" s="136"/>
    </row>
    <row r="14" spans="1:40" ht="12.75">
      <c r="A14" s="5"/>
      <c r="B14" s="560"/>
      <c r="C14" s="556" t="s">
        <v>135</v>
      </c>
      <c r="D14" s="5"/>
      <c r="E14" s="5"/>
      <c r="F14" s="164">
        <v>290</v>
      </c>
      <c r="G14" s="164">
        <f>SUM('QTD P&amp;L'!F13:I13)</f>
        <v>285</v>
      </c>
      <c r="H14" s="164">
        <f>SUM('QTD P&amp;L'!G13:J13)</f>
        <v>280</v>
      </c>
      <c r="I14" s="164">
        <v>300</v>
      </c>
      <c r="J14" s="164">
        <f>SUM('QTD P&amp;L'!I13:L13)</f>
        <v>359</v>
      </c>
      <c r="K14" s="164">
        <f>SUM('QTD P&amp;L'!J13:M13)</f>
        <v>333</v>
      </c>
      <c r="L14" s="164">
        <f>SUM('QTD P&amp;L'!K13:N13)</f>
        <v>316</v>
      </c>
      <c r="M14" s="335">
        <v>371</v>
      </c>
      <c r="N14" s="164">
        <f>SUM('QTD P&amp;L'!M13:P13)</f>
        <v>337</v>
      </c>
      <c r="P14" s="136"/>
      <c r="R14" s="136"/>
      <c r="S14" s="136"/>
      <c r="Z14" s="136"/>
      <c r="AA14" s="136"/>
      <c r="AB14" s="136"/>
      <c r="AC14" s="136"/>
      <c r="AD14" s="136"/>
      <c r="AE14" s="136"/>
      <c r="AF14" s="136"/>
      <c r="AG14" s="136"/>
      <c r="AH14" s="136"/>
      <c r="AI14" s="136"/>
      <c r="AJ14" s="136"/>
      <c r="AK14" s="136"/>
      <c r="AL14" s="136"/>
      <c r="AM14" s="136"/>
      <c r="AN14" s="136"/>
    </row>
    <row r="15" spans="1:40" ht="12.75">
      <c r="A15" s="5"/>
      <c r="B15" s="560"/>
      <c r="C15" s="555" t="s">
        <v>133</v>
      </c>
      <c r="D15" s="5"/>
      <c r="E15" s="5"/>
      <c r="F15" s="164"/>
      <c r="G15" s="164"/>
      <c r="H15" s="164"/>
      <c r="I15" s="164"/>
      <c r="J15" s="164"/>
      <c r="K15" s="164"/>
      <c r="L15" s="164"/>
      <c r="M15" s="335"/>
      <c r="N15" s="164"/>
      <c r="P15" s="136"/>
      <c r="R15" s="136"/>
      <c r="S15" s="136"/>
      <c r="Z15" s="136"/>
      <c r="AA15" s="136"/>
      <c r="AB15" s="136"/>
      <c r="AC15" s="136"/>
      <c r="AD15" s="136"/>
      <c r="AE15" s="136"/>
      <c r="AF15" s="136"/>
      <c r="AG15" s="136"/>
      <c r="AH15" s="136"/>
      <c r="AI15" s="136"/>
      <c r="AJ15" s="136"/>
      <c r="AK15" s="136"/>
      <c r="AL15" s="136"/>
      <c r="AM15" s="136"/>
      <c r="AN15" s="136"/>
    </row>
    <row r="16" spans="1:40" ht="12.75">
      <c r="A16" s="5"/>
      <c r="B16" s="560"/>
      <c r="C16" s="556" t="s">
        <v>136</v>
      </c>
      <c r="D16" s="5"/>
      <c r="E16" s="5"/>
      <c r="F16" s="164">
        <v>940</v>
      </c>
      <c r="G16" s="164">
        <f>SUM('QTD P&amp;L'!F15:I15)</f>
        <v>935</v>
      </c>
      <c r="H16" s="164">
        <f>SUM('QTD P&amp;L'!G15:J15)</f>
        <v>947</v>
      </c>
      <c r="I16" s="164">
        <v>984</v>
      </c>
      <c r="J16" s="164">
        <f>SUM('QTD P&amp;L'!I15:L15)</f>
        <v>1023</v>
      </c>
      <c r="K16" s="164">
        <f>SUM('QTD P&amp;L'!J15:M15)</f>
        <v>1037</v>
      </c>
      <c r="L16" s="164">
        <f>SUM('QTD P&amp;L'!K15:N15)</f>
        <v>1045</v>
      </c>
      <c r="M16" s="335">
        <v>1028</v>
      </c>
      <c r="N16" s="164">
        <f>SUM('QTD P&amp;L'!M15:P15)</f>
        <v>997</v>
      </c>
      <c r="P16" s="136"/>
      <c r="R16" s="136"/>
      <c r="S16" s="136"/>
      <c r="Z16" s="136"/>
      <c r="AA16" s="136"/>
      <c r="AB16" s="136"/>
      <c r="AC16" s="136"/>
      <c r="AD16" s="136"/>
      <c r="AE16" s="136"/>
      <c r="AF16" s="136"/>
      <c r="AG16" s="136"/>
      <c r="AH16" s="136"/>
      <c r="AI16" s="136"/>
      <c r="AJ16" s="136"/>
      <c r="AK16" s="136"/>
      <c r="AL16" s="136"/>
      <c r="AM16" s="136"/>
      <c r="AN16" s="136"/>
    </row>
    <row r="17" spans="1:40" ht="12.75">
      <c r="A17" s="5"/>
      <c r="B17" s="560"/>
      <c r="C17" s="556" t="s">
        <v>135</v>
      </c>
      <c r="D17" s="5"/>
      <c r="E17" s="5"/>
      <c r="F17" s="164">
        <v>542</v>
      </c>
      <c r="G17" s="164">
        <f>SUM('QTD P&amp;L'!F16:I16)</f>
        <v>534</v>
      </c>
      <c r="H17" s="164">
        <f>SUM('QTD P&amp;L'!G16:J16)</f>
        <v>512</v>
      </c>
      <c r="I17" s="164">
        <v>484</v>
      </c>
      <c r="J17" s="164">
        <f>SUM('QTD P&amp;L'!I16:L16)</f>
        <v>445</v>
      </c>
      <c r="K17" s="164">
        <f>SUM('QTD P&amp;L'!J16:M16)</f>
        <v>410</v>
      </c>
      <c r="L17" s="164">
        <f>SUM('QTD P&amp;L'!K16:N16)</f>
        <v>402</v>
      </c>
      <c r="M17" s="335">
        <v>399</v>
      </c>
      <c r="N17" s="164">
        <f>SUM('QTD P&amp;L'!M16:P16)</f>
        <v>376</v>
      </c>
      <c r="P17" s="136"/>
      <c r="R17" s="136"/>
      <c r="S17" s="136"/>
      <c r="Z17" s="136"/>
      <c r="AA17" s="136"/>
      <c r="AB17" s="136"/>
      <c r="AC17" s="136"/>
      <c r="AD17" s="136"/>
      <c r="AE17" s="136"/>
      <c r="AF17" s="136"/>
      <c r="AG17" s="136"/>
      <c r="AH17" s="136"/>
      <c r="AI17" s="136"/>
      <c r="AJ17" s="136"/>
      <c r="AK17" s="136"/>
      <c r="AL17" s="136"/>
      <c r="AM17" s="136"/>
      <c r="AN17" s="136"/>
    </row>
    <row r="18" spans="1:40" ht="12.75">
      <c r="A18" s="5"/>
      <c r="B18" s="5"/>
      <c r="C18" s="1" t="s">
        <v>33</v>
      </c>
      <c r="D18" s="5"/>
      <c r="E18" s="5"/>
      <c r="F18" s="187">
        <v>1008</v>
      </c>
      <c r="G18" s="187">
        <f>SUM('QTD P&amp;L'!F17:I17)</f>
        <v>1011</v>
      </c>
      <c r="H18" s="187">
        <f>SUM('QTD P&amp;L'!G17:J17)</f>
        <v>1035</v>
      </c>
      <c r="I18" s="187">
        <v>1069</v>
      </c>
      <c r="J18" s="187">
        <f>SUM('QTD P&amp;L'!I17:L17)</f>
        <v>1102</v>
      </c>
      <c r="K18" s="187">
        <f>SUM('QTD P&amp;L'!J17:M17)</f>
        <v>1105</v>
      </c>
      <c r="L18" s="187">
        <f>SUM('QTD P&amp;L'!K17:N17)</f>
        <v>1095</v>
      </c>
      <c r="M18" s="336">
        <v>1101</v>
      </c>
      <c r="N18" s="187">
        <f>SUM('QTD P&amp;L'!M17:P17)</f>
        <v>1092</v>
      </c>
      <c r="P18" s="136"/>
      <c r="Q18" s="187"/>
      <c r="R18" s="187"/>
      <c r="S18" s="187"/>
      <c r="T18" s="187"/>
      <c r="U18" s="187"/>
      <c r="V18" s="187"/>
      <c r="W18" s="187"/>
      <c r="X18" s="187"/>
      <c r="Z18" s="136"/>
      <c r="AA18" s="136"/>
      <c r="AB18" s="136"/>
      <c r="AC18" s="136"/>
      <c r="AD18" s="136"/>
      <c r="AE18" s="136"/>
      <c r="AF18" s="136"/>
      <c r="AG18" s="136"/>
      <c r="AH18" s="136"/>
      <c r="AI18" s="136"/>
      <c r="AJ18" s="136"/>
      <c r="AK18" s="136"/>
      <c r="AL18" s="136"/>
      <c r="AM18" s="136"/>
      <c r="AN18" s="136"/>
    </row>
    <row r="19" spans="1:40" ht="12.75">
      <c r="A19" s="5"/>
      <c r="B19" s="5"/>
      <c r="C19" s="1" t="s">
        <v>34</v>
      </c>
      <c r="D19" s="5"/>
      <c r="E19" s="5"/>
      <c r="F19" s="187">
        <v>1288</v>
      </c>
      <c r="G19" s="187">
        <f>SUM('QTD P&amp;L'!F18:I18)</f>
        <v>1274</v>
      </c>
      <c r="H19" s="187">
        <f>SUM('QTD P&amp;L'!G18:J18)</f>
        <v>1279</v>
      </c>
      <c r="I19" s="187">
        <v>1378</v>
      </c>
      <c r="J19" s="187">
        <f>SUM('QTD P&amp;L'!I18:L18)</f>
        <v>1383</v>
      </c>
      <c r="K19" s="187">
        <f>SUM('QTD P&amp;L'!J18:M18)</f>
        <v>1301</v>
      </c>
      <c r="L19" s="187">
        <f>SUM('QTD P&amp;L'!K18:N18)</f>
        <v>1219</v>
      </c>
      <c r="M19" s="336">
        <v>1062</v>
      </c>
      <c r="N19" s="187">
        <f>SUM('QTD P&amp;L'!M18:P18)</f>
        <v>1017</v>
      </c>
      <c r="P19" s="136"/>
      <c r="Q19" s="187"/>
      <c r="R19" s="187"/>
      <c r="S19" s="187"/>
      <c r="T19" s="187"/>
      <c r="U19" s="187"/>
      <c r="V19" s="187"/>
      <c r="W19" s="187"/>
      <c r="X19" s="187"/>
      <c r="Z19" s="136"/>
      <c r="AA19" s="136"/>
      <c r="AB19" s="136"/>
      <c r="AC19" s="136"/>
      <c r="AD19" s="136"/>
      <c r="AE19" s="136"/>
      <c r="AF19" s="136"/>
      <c r="AG19" s="136"/>
      <c r="AH19" s="136"/>
      <c r="AI19" s="136"/>
      <c r="AJ19" s="136"/>
      <c r="AK19" s="136"/>
      <c r="AL19" s="136"/>
      <c r="AM19" s="136"/>
      <c r="AN19" s="136"/>
    </row>
    <row r="20" spans="1:40" ht="12.75">
      <c r="A20" s="5"/>
      <c r="B20" s="5"/>
      <c r="C20" s="1" t="s">
        <v>35</v>
      </c>
      <c r="D20" s="5"/>
      <c r="E20" s="5"/>
      <c r="F20" s="187">
        <v>650</v>
      </c>
      <c r="G20" s="187">
        <f>SUM('QTD P&amp;L'!F19:I19)</f>
        <v>652</v>
      </c>
      <c r="H20" s="187">
        <f>SUM('QTD P&amp;L'!G19:J19)</f>
        <v>687</v>
      </c>
      <c r="I20" s="187">
        <v>760</v>
      </c>
      <c r="J20" s="187">
        <f>SUM('QTD P&amp;L'!I19:L19)</f>
        <v>782</v>
      </c>
      <c r="K20" s="187">
        <f>SUM('QTD P&amp;L'!J19:M19)</f>
        <v>827</v>
      </c>
      <c r="L20" s="187">
        <f>SUM('QTD P&amp;L'!K19:N19)</f>
        <v>844</v>
      </c>
      <c r="M20" s="336">
        <v>832</v>
      </c>
      <c r="N20" s="187">
        <f>SUM('QTD P&amp;L'!M19:P19)</f>
        <v>812</v>
      </c>
      <c r="P20" s="136"/>
      <c r="Q20" s="187"/>
      <c r="R20" s="187"/>
      <c r="S20" s="187"/>
      <c r="T20" s="187"/>
      <c r="U20" s="187"/>
      <c r="V20" s="187"/>
      <c r="W20" s="187"/>
      <c r="X20" s="187"/>
      <c r="Z20" s="136"/>
      <c r="AA20" s="136"/>
      <c r="AB20" s="136"/>
      <c r="AC20" s="136"/>
      <c r="AD20" s="136"/>
      <c r="AE20" s="136"/>
      <c r="AF20" s="136"/>
      <c r="AG20" s="136"/>
      <c r="AH20" s="136"/>
      <c r="AI20" s="136"/>
      <c r="AJ20" s="136"/>
      <c r="AK20" s="136"/>
      <c r="AL20" s="136"/>
      <c r="AM20" s="136"/>
      <c r="AN20" s="136"/>
    </row>
    <row r="21" spans="1:40">
      <c r="A21" s="5"/>
      <c r="B21" s="5"/>
      <c r="C21" s="1" t="s">
        <v>328</v>
      </c>
      <c r="D21" s="5"/>
      <c r="E21" s="5"/>
      <c r="F21" s="189">
        <f>SUM('QTD P&amp;L'!E20:H20)</f>
        <v>0</v>
      </c>
      <c r="G21" s="189">
        <f>SUM('QTD P&amp;L'!F20:I20)</f>
        <v>0</v>
      </c>
      <c r="H21" s="189">
        <f>SUM('QTD P&amp;L'!G20:J20)</f>
        <v>0</v>
      </c>
      <c r="I21" s="189">
        <v>0</v>
      </c>
      <c r="J21" s="189">
        <f>SUM('QTD P&amp;L'!I20:L20)</f>
        <v>0</v>
      </c>
      <c r="K21" s="189">
        <f>SUM('QTD P&amp;L'!J20:M20)</f>
        <v>0</v>
      </c>
      <c r="L21" s="189">
        <f>SUM('QTD P&amp;L'!K20:N20)</f>
        <v>0</v>
      </c>
      <c r="M21" s="337">
        <v>0</v>
      </c>
      <c r="N21" s="189">
        <f>SUM('QTD P&amp;L'!M20:P20)</f>
        <v>57</v>
      </c>
      <c r="P21" s="136"/>
      <c r="Q21" s="187"/>
      <c r="R21" s="187"/>
      <c r="S21" s="187"/>
      <c r="T21" s="187"/>
      <c r="U21" s="187"/>
      <c r="V21" s="187"/>
      <c r="W21" s="187"/>
      <c r="X21" s="187"/>
      <c r="Z21" s="136"/>
      <c r="AA21" s="136"/>
      <c r="AB21" s="136"/>
      <c r="AC21" s="136"/>
      <c r="AD21" s="136"/>
      <c r="AE21" s="136"/>
      <c r="AF21" s="136"/>
      <c r="AG21" s="136"/>
      <c r="AH21" s="136"/>
      <c r="AI21" s="136"/>
      <c r="AJ21" s="136"/>
      <c r="AK21" s="136"/>
      <c r="AL21" s="136"/>
      <c r="AM21" s="136"/>
      <c r="AN21" s="136"/>
    </row>
    <row r="22" spans="1:40">
      <c r="A22" s="5"/>
      <c r="B22" s="5"/>
      <c r="C22" s="5"/>
      <c r="D22" s="5" t="s">
        <v>79</v>
      </c>
      <c r="E22" s="5"/>
      <c r="F22" s="189">
        <f t="shared" ref="F22:N22" si="0">SUM(F13:F21)</f>
        <v>5434</v>
      </c>
      <c r="G22" s="189">
        <f t="shared" si="0"/>
        <v>5388</v>
      </c>
      <c r="H22" s="189">
        <f t="shared" si="0"/>
        <v>5475</v>
      </c>
      <c r="I22" s="189">
        <f t="shared" si="0"/>
        <v>5708</v>
      </c>
      <c r="J22" s="189">
        <f t="shared" si="0"/>
        <v>5845</v>
      </c>
      <c r="K22" s="189">
        <f t="shared" si="0"/>
        <v>5760</v>
      </c>
      <c r="L22" s="189">
        <f t="shared" si="0"/>
        <v>5646</v>
      </c>
      <c r="M22" s="189">
        <f t="shared" si="0"/>
        <v>5512</v>
      </c>
      <c r="N22" s="189">
        <f t="shared" si="0"/>
        <v>5396</v>
      </c>
      <c r="P22" s="136"/>
      <c r="Q22" s="189"/>
      <c r="R22" s="189"/>
      <c r="S22" s="189"/>
      <c r="T22" s="189"/>
      <c r="U22" s="189"/>
      <c r="V22" s="189"/>
      <c r="W22" s="189"/>
      <c r="X22" s="189"/>
      <c r="Z22" s="136"/>
      <c r="AA22" s="136"/>
      <c r="AB22" s="136"/>
      <c r="AC22" s="136"/>
      <c r="AD22" s="136"/>
      <c r="AE22" s="136"/>
      <c r="AF22" s="136"/>
      <c r="AG22" s="136"/>
      <c r="AH22" s="136"/>
      <c r="AI22" s="136"/>
      <c r="AJ22" s="136"/>
      <c r="AK22" s="136"/>
      <c r="AL22" s="136"/>
      <c r="AM22" s="136"/>
      <c r="AN22" s="136"/>
    </row>
    <row r="23" spans="1:40" ht="12.75">
      <c r="A23" s="6"/>
      <c r="B23" s="13" t="s">
        <v>1</v>
      </c>
      <c r="C23" s="557"/>
      <c r="D23" s="6"/>
      <c r="E23" s="6"/>
      <c r="F23" s="188">
        <f t="shared" ref="F23:I23" si="1">+F10-F22</f>
        <v>1444</v>
      </c>
      <c r="G23" s="188">
        <f t="shared" si="1"/>
        <v>1551</v>
      </c>
      <c r="H23" s="188">
        <f t="shared" si="1"/>
        <v>1514</v>
      </c>
      <c r="I23" s="188">
        <f t="shared" si="1"/>
        <v>1309</v>
      </c>
      <c r="J23" s="188">
        <f>+J10-J22</f>
        <v>1412</v>
      </c>
      <c r="K23" s="188">
        <f>+K10-K22</f>
        <v>1507</v>
      </c>
      <c r="L23" s="188">
        <f>+L10-L22</f>
        <v>1515</v>
      </c>
      <c r="M23" s="338">
        <f>+M10-M22</f>
        <v>1988</v>
      </c>
      <c r="N23" s="188">
        <f>+N10-N22</f>
        <v>1963</v>
      </c>
      <c r="P23" s="136"/>
      <c r="Q23" s="188"/>
      <c r="R23" s="188"/>
      <c r="S23" s="188"/>
      <c r="T23" s="188"/>
      <c r="U23" s="188"/>
      <c r="V23" s="188"/>
      <c r="W23" s="188"/>
      <c r="X23" s="188"/>
      <c r="Z23" s="136"/>
      <c r="AA23" s="136"/>
      <c r="AB23" s="136"/>
      <c r="AC23" s="136"/>
      <c r="AD23" s="136"/>
      <c r="AE23" s="136"/>
      <c r="AF23" s="136"/>
      <c r="AG23" s="136"/>
      <c r="AH23" s="136"/>
      <c r="AI23" s="136"/>
      <c r="AJ23" s="136"/>
      <c r="AK23" s="136"/>
      <c r="AL23" s="136"/>
      <c r="AM23" s="136"/>
      <c r="AN23" s="136"/>
    </row>
    <row r="24" spans="1:40">
      <c r="A24" s="7"/>
      <c r="B24" s="133" t="s">
        <v>118</v>
      </c>
      <c r="C24" s="7"/>
      <c r="D24" s="7"/>
      <c r="E24" s="7"/>
      <c r="F24" s="187">
        <v>201</v>
      </c>
      <c r="G24" s="187">
        <f>SUM('QTD P&amp;L'!F23:I23)</f>
        <v>170</v>
      </c>
      <c r="H24" s="187">
        <f>SUM('QTD P&amp;L'!G23:J23)</f>
        <v>154</v>
      </c>
      <c r="I24" s="187">
        <v>146</v>
      </c>
      <c r="J24" s="187">
        <f>SUM('QTD P&amp;L'!I23:L23)</f>
        <v>135</v>
      </c>
      <c r="K24" s="187">
        <f>SUM('QTD P&amp;L'!J23:M23)</f>
        <v>127</v>
      </c>
      <c r="L24" s="187">
        <f>SUM('QTD P&amp;L'!K23:N23)</f>
        <v>103</v>
      </c>
      <c r="M24" s="336">
        <v>71</v>
      </c>
      <c r="N24" s="187">
        <f>SUM('QTD P&amp;L'!M23:P23)</f>
        <v>46</v>
      </c>
      <c r="P24" s="136"/>
      <c r="Q24" s="189"/>
      <c r="R24" s="189"/>
      <c r="S24" s="189"/>
      <c r="T24" s="189"/>
      <c r="U24" s="189"/>
      <c r="V24" s="189"/>
      <c r="W24" s="189"/>
      <c r="X24" s="189"/>
      <c r="Z24" s="136"/>
      <c r="AA24" s="136"/>
      <c r="AB24" s="136"/>
      <c r="AC24" s="136"/>
      <c r="AD24" s="136"/>
      <c r="AE24" s="136"/>
      <c r="AF24" s="136"/>
      <c r="AG24" s="136"/>
      <c r="AH24" s="136"/>
      <c r="AI24" s="136"/>
      <c r="AJ24" s="136"/>
      <c r="AK24" s="136"/>
      <c r="AL24" s="136"/>
      <c r="AM24" s="136"/>
      <c r="AN24" s="136"/>
    </row>
    <row r="25" spans="1:40">
      <c r="A25" s="7"/>
      <c r="B25" s="133" t="s">
        <v>190</v>
      </c>
      <c r="C25" s="7"/>
      <c r="D25" s="7"/>
      <c r="E25" s="7"/>
      <c r="F25" s="189">
        <v>92</v>
      </c>
      <c r="G25" s="189">
        <f>SUM('QTD P&amp;L'!F24:I24)</f>
        <v>104</v>
      </c>
      <c r="H25" s="189">
        <f>SUM('QTD P&amp;L'!G24:J24)</f>
        <v>94</v>
      </c>
      <c r="I25" s="189">
        <v>12</v>
      </c>
      <c r="J25" s="189">
        <f>SUM('QTD P&amp;L'!I24:L24)</f>
        <v>12</v>
      </c>
      <c r="K25" s="189">
        <f>SUM('QTD P&amp;L'!J24:M24)</f>
        <v>0</v>
      </c>
      <c r="L25" s="189">
        <f>SUM('QTD P&amp;L'!K24:N24)</f>
        <v>40</v>
      </c>
      <c r="M25" s="337">
        <v>40</v>
      </c>
      <c r="N25" s="189">
        <f>SUM('QTD P&amp;L'!M24:P24)</f>
        <v>40</v>
      </c>
      <c r="P25" s="136"/>
      <c r="Q25" s="189"/>
      <c r="R25" s="189"/>
      <c r="S25" s="189"/>
      <c r="T25" s="189"/>
      <c r="U25" s="189"/>
      <c r="V25" s="189"/>
      <c r="W25" s="189"/>
      <c r="X25" s="189"/>
      <c r="Z25" s="136"/>
      <c r="AA25" s="136"/>
      <c r="AB25" s="136"/>
      <c r="AC25" s="136"/>
      <c r="AD25" s="136"/>
      <c r="AE25" s="136"/>
      <c r="AF25" s="136"/>
      <c r="AG25" s="136"/>
      <c r="AH25" s="136"/>
      <c r="AI25" s="136"/>
      <c r="AJ25" s="136"/>
      <c r="AK25" s="136"/>
      <c r="AL25" s="136"/>
      <c r="AM25" s="136"/>
      <c r="AN25" s="136"/>
    </row>
    <row r="26" spans="1:40" ht="12.75">
      <c r="A26" s="7"/>
      <c r="B26" s="11" t="s">
        <v>112</v>
      </c>
      <c r="C26" s="559"/>
      <c r="D26" s="7"/>
      <c r="E26" s="7"/>
      <c r="F26" s="187">
        <f t="shared" ref="F26:K26" si="2">F23-F24-F25</f>
        <v>1151</v>
      </c>
      <c r="G26" s="187">
        <f t="shared" si="2"/>
        <v>1277</v>
      </c>
      <c r="H26" s="187">
        <f t="shared" si="2"/>
        <v>1266</v>
      </c>
      <c r="I26" s="187">
        <f t="shared" si="2"/>
        <v>1151</v>
      </c>
      <c r="J26" s="187">
        <f t="shared" si="2"/>
        <v>1265</v>
      </c>
      <c r="K26" s="187">
        <f t="shared" si="2"/>
        <v>1380</v>
      </c>
      <c r="L26" s="187">
        <f t="shared" ref="L26:M26" si="3">L23-L24-L25</f>
        <v>1372</v>
      </c>
      <c r="M26" s="336">
        <f t="shared" si="3"/>
        <v>1877</v>
      </c>
      <c r="N26" s="187">
        <f t="shared" ref="N26" si="4">N23-N24-N25</f>
        <v>1877</v>
      </c>
      <c r="P26" s="136"/>
      <c r="Q26" s="187"/>
      <c r="R26" s="187"/>
      <c r="S26" s="187"/>
      <c r="T26" s="187"/>
      <c r="U26" s="187"/>
      <c r="V26" s="187"/>
      <c r="W26" s="187"/>
      <c r="X26" s="187"/>
      <c r="Z26" s="136"/>
      <c r="AA26" s="136"/>
      <c r="AB26" s="136"/>
      <c r="AC26" s="136"/>
      <c r="AD26" s="136"/>
      <c r="AE26" s="136"/>
      <c r="AF26" s="136"/>
      <c r="AG26" s="136"/>
      <c r="AH26" s="136"/>
      <c r="AI26" s="136"/>
      <c r="AJ26" s="136"/>
      <c r="AK26" s="136"/>
      <c r="AL26" s="136"/>
      <c r="AM26" s="136"/>
      <c r="AN26" s="136"/>
    </row>
    <row r="27" spans="1:40">
      <c r="A27" s="7"/>
      <c r="B27" s="560" t="s">
        <v>113</v>
      </c>
      <c r="C27" s="559"/>
      <c r="D27" s="7"/>
      <c r="E27" s="7"/>
      <c r="F27" s="81">
        <v>121</v>
      </c>
      <c r="G27" s="81">
        <f>SUM('QTD P&amp;L'!F26:I26)</f>
        <v>155</v>
      </c>
      <c r="H27" s="81">
        <f>SUM('QTD P&amp;L'!G26:J26)</f>
        <v>155</v>
      </c>
      <c r="I27" s="81">
        <v>878</v>
      </c>
      <c r="J27" s="81">
        <f>SUM('QTD P&amp;L'!I26:L26)</f>
        <v>918</v>
      </c>
      <c r="K27" s="81">
        <f>SUM('QTD P&amp;L'!J26:M26)</f>
        <v>874</v>
      </c>
      <c r="L27" s="81">
        <f>SUM('QTD P&amp;L'!K26:N26)</f>
        <v>794</v>
      </c>
      <c r="M27" s="304">
        <f>64-35</f>
        <v>29</v>
      </c>
      <c r="N27" s="81">
        <f>SUM('QTD P&amp;L'!M26:P26)</f>
        <v>83</v>
      </c>
      <c r="P27" s="136"/>
      <c r="Q27" s="81"/>
      <c r="R27" s="81"/>
      <c r="S27" s="81"/>
      <c r="T27" s="81"/>
      <c r="U27" s="81"/>
      <c r="V27" s="81"/>
      <c r="W27" s="81"/>
      <c r="X27" s="81"/>
      <c r="Z27" s="136"/>
      <c r="AA27" s="136"/>
      <c r="AB27" s="136"/>
      <c r="AC27" s="136"/>
      <c r="AD27" s="136"/>
      <c r="AE27" s="136"/>
      <c r="AF27" s="136"/>
      <c r="AG27" s="136"/>
      <c r="AH27" s="136"/>
      <c r="AI27" s="136"/>
      <c r="AJ27" s="136"/>
      <c r="AK27" s="136"/>
      <c r="AL27" s="136"/>
      <c r="AM27" s="136"/>
      <c r="AN27" s="136"/>
    </row>
    <row r="28" spans="1:40">
      <c r="A28" s="4"/>
      <c r="B28" s="13" t="s">
        <v>2</v>
      </c>
      <c r="C28" s="4"/>
      <c r="D28" s="4"/>
      <c r="E28" s="4"/>
      <c r="F28" s="83">
        <f t="shared" ref="F28:I28" si="5">F26-F27</f>
        <v>1030</v>
      </c>
      <c r="G28" s="83">
        <f t="shared" si="5"/>
        <v>1122</v>
      </c>
      <c r="H28" s="83">
        <f t="shared" si="5"/>
        <v>1111</v>
      </c>
      <c r="I28" s="83">
        <f t="shared" si="5"/>
        <v>273</v>
      </c>
      <c r="J28" s="83">
        <f>J26-J27</f>
        <v>347</v>
      </c>
      <c r="K28" s="83">
        <f>K26-K27</f>
        <v>506</v>
      </c>
      <c r="L28" s="83">
        <f>L26-L27</f>
        <v>578</v>
      </c>
      <c r="M28" s="306">
        <f>M26-M27</f>
        <v>1848</v>
      </c>
      <c r="N28" s="83">
        <f>N26-N27</f>
        <v>1794</v>
      </c>
      <c r="P28" s="136"/>
      <c r="Q28" s="83"/>
      <c r="R28" s="83"/>
      <c r="S28" s="83"/>
      <c r="T28" s="83"/>
      <c r="U28" s="83"/>
      <c r="V28" s="83"/>
      <c r="W28" s="83"/>
      <c r="X28" s="83"/>
      <c r="Z28" s="136"/>
      <c r="AA28" s="136"/>
      <c r="AB28" s="136"/>
      <c r="AC28" s="136"/>
      <c r="AD28" s="136"/>
      <c r="AE28" s="136"/>
      <c r="AF28" s="136"/>
      <c r="AG28" s="136"/>
      <c r="AH28" s="136"/>
      <c r="AI28" s="136"/>
      <c r="AJ28" s="136"/>
      <c r="AK28" s="136"/>
      <c r="AL28" s="136"/>
      <c r="AM28" s="136"/>
      <c r="AN28" s="136"/>
    </row>
    <row r="29" spans="1:40" ht="38.25" customHeight="1">
      <c r="A29" s="5"/>
      <c r="B29" s="710" t="s">
        <v>101</v>
      </c>
      <c r="C29" s="710"/>
      <c r="D29" s="710"/>
      <c r="E29" s="632"/>
      <c r="F29" s="118">
        <v>1027</v>
      </c>
      <c r="G29" s="118">
        <f>SUM('QTD P&amp;L'!F28:I28)</f>
        <v>1120</v>
      </c>
      <c r="H29" s="118">
        <f>SUM('QTD P&amp;L'!G28:J28)</f>
        <v>1110</v>
      </c>
      <c r="I29" s="118">
        <v>273</v>
      </c>
      <c r="J29" s="118">
        <f>SUM('QTD P&amp;L'!I28:L28)</f>
        <v>347</v>
      </c>
      <c r="K29" s="118">
        <f>SUM('QTD P&amp;L'!J28:M28)</f>
        <v>506</v>
      </c>
      <c r="L29" s="118">
        <f>SUM('QTD P&amp;L'!K28:N28)</f>
        <v>578</v>
      </c>
      <c r="M29" s="307">
        <v>1848</v>
      </c>
      <c r="N29" s="118">
        <f>SUM('QTD P&amp;L'!M28:P28)</f>
        <v>1794</v>
      </c>
      <c r="O29" s="118"/>
      <c r="P29" s="103"/>
      <c r="Q29" s="118"/>
      <c r="R29" s="118"/>
      <c r="S29" s="118"/>
      <c r="T29" s="118"/>
      <c r="U29" s="118"/>
      <c r="V29" s="118"/>
      <c r="W29" s="118"/>
      <c r="X29" s="118"/>
      <c r="Z29" s="136"/>
      <c r="AA29" s="136"/>
      <c r="AB29" s="136"/>
      <c r="AC29" s="136"/>
      <c r="AD29" s="136"/>
      <c r="AE29" s="136"/>
      <c r="AF29" s="136"/>
      <c r="AG29" s="136"/>
      <c r="AH29" s="136"/>
      <c r="AI29" s="136"/>
      <c r="AJ29" s="136"/>
      <c r="AK29" s="136"/>
      <c r="AL29" s="136"/>
      <c r="AM29" s="136"/>
      <c r="AN29" s="136"/>
    </row>
    <row r="30" spans="1:40" ht="9.75" customHeight="1">
      <c r="A30" s="4"/>
      <c r="B30" s="13"/>
      <c r="C30" s="4"/>
      <c r="D30" s="4"/>
      <c r="E30" s="4"/>
      <c r="F30" s="83"/>
      <c r="G30" s="83"/>
      <c r="H30" s="83"/>
      <c r="I30" s="83"/>
      <c r="J30" s="83"/>
      <c r="K30" s="83"/>
      <c r="L30" s="83"/>
      <c r="M30" s="306"/>
      <c r="N30" s="83"/>
      <c r="P30" s="136"/>
      <c r="Q30" s="83"/>
      <c r="R30" s="83"/>
      <c r="S30" s="83"/>
      <c r="T30" s="83"/>
      <c r="U30" s="83"/>
      <c r="V30" s="83"/>
      <c r="W30" s="83"/>
      <c r="X30" s="83"/>
    </row>
    <row r="31" spans="1:40" s="27" customFormat="1" ht="12.75">
      <c r="A31" s="32"/>
      <c r="B31" s="33" t="s">
        <v>26</v>
      </c>
      <c r="C31" s="33"/>
      <c r="D31" s="33"/>
      <c r="E31" s="33"/>
      <c r="F31" s="190"/>
      <c r="G31" s="190"/>
      <c r="H31" s="190"/>
      <c r="I31" s="190"/>
      <c r="J31" s="190"/>
      <c r="K31" s="190"/>
      <c r="L31" s="190"/>
      <c r="M31" s="310"/>
      <c r="N31" s="190"/>
      <c r="P31" s="136"/>
      <c r="Q31" s="190"/>
      <c r="R31" s="190"/>
      <c r="S31" s="190"/>
      <c r="T31" s="190"/>
      <c r="U31" s="190"/>
      <c r="V31" s="190"/>
      <c r="W31" s="190"/>
      <c r="X31" s="190"/>
    </row>
    <row r="32" spans="1:40" s="27" customFormat="1" ht="12.75">
      <c r="A32" s="32"/>
      <c r="B32" s="33"/>
      <c r="C32" s="33" t="s">
        <v>28</v>
      </c>
      <c r="D32" s="33"/>
      <c r="E32" s="33"/>
      <c r="F32" s="191">
        <v>1.38</v>
      </c>
      <c r="G32" s="191">
        <f>SUM('QTD P&amp;L'!F31:I31)</f>
        <v>1.5000000000000002</v>
      </c>
      <c r="H32" s="191">
        <f>SUM('QTD P&amp;L'!G31:J31)</f>
        <v>1.48</v>
      </c>
      <c r="I32" s="191">
        <v>0.36</v>
      </c>
      <c r="J32" s="191">
        <f>SUM('QTD P&amp;L'!I31:L31)</f>
        <v>0.46000000000000008</v>
      </c>
      <c r="K32" s="191">
        <f>SUM('QTD P&amp;L'!J31:M31)</f>
        <v>0.67</v>
      </c>
      <c r="L32" s="191">
        <f>SUM('QTD P&amp;L'!K31:N31)</f>
        <v>0.76</v>
      </c>
      <c r="M32" s="488">
        <v>2.4300000000000002</v>
      </c>
      <c r="N32" s="191">
        <f>SUM('QTD P&amp;L'!M31:P31)</f>
        <v>2.35</v>
      </c>
      <c r="P32" s="137"/>
      <c r="Q32" s="191"/>
      <c r="R32" s="191"/>
      <c r="S32" s="191"/>
      <c r="T32" s="191"/>
      <c r="U32" s="191"/>
      <c r="V32" s="191"/>
      <c r="W32" s="191"/>
      <c r="X32" s="191"/>
      <c r="Z32" s="137"/>
      <c r="AA32" s="137"/>
      <c r="AB32" s="137"/>
      <c r="AC32" s="137"/>
      <c r="AD32" s="137"/>
      <c r="AE32" s="137"/>
      <c r="AF32" s="137"/>
      <c r="AG32" s="137"/>
      <c r="AH32" s="137"/>
      <c r="AI32" s="137"/>
      <c r="AJ32" s="137"/>
      <c r="AK32" s="137"/>
      <c r="AL32" s="137"/>
      <c r="AM32" s="137"/>
      <c r="AN32" s="137"/>
    </row>
    <row r="33" spans="1:40" s="27" customFormat="1" ht="12.75">
      <c r="A33" s="32"/>
      <c r="B33" s="33"/>
      <c r="C33" s="33" t="s">
        <v>29</v>
      </c>
      <c r="D33" s="33"/>
      <c r="E33" s="33"/>
      <c r="F33" s="191">
        <v>1.35</v>
      </c>
      <c r="G33" s="191">
        <f>SUM('QTD P&amp;L'!F32:I32)</f>
        <v>1.4700000000000002</v>
      </c>
      <c r="H33" s="191">
        <f>SUM('QTD P&amp;L'!G32:J32)</f>
        <v>1.4600000000000002</v>
      </c>
      <c r="I33" s="191">
        <v>0.36</v>
      </c>
      <c r="J33" s="191">
        <f>SUM('QTD P&amp;L'!I32:L32)</f>
        <v>0.45000000000000007</v>
      </c>
      <c r="K33" s="191">
        <f>SUM('QTD P&amp;L'!J32:M32)</f>
        <v>0.65</v>
      </c>
      <c r="L33" s="191">
        <f>SUM('QTD P&amp;L'!K32:N32)</f>
        <v>0.74</v>
      </c>
      <c r="M33" s="488">
        <v>2.4</v>
      </c>
      <c r="N33" s="191">
        <f>SUM('QTD P&amp;L'!M32:P32)</f>
        <v>2.33</v>
      </c>
      <c r="P33" s="137"/>
      <c r="Q33" s="191"/>
      <c r="R33" s="191"/>
      <c r="S33" s="191"/>
      <c r="T33" s="191"/>
      <c r="U33" s="191"/>
      <c r="V33" s="191"/>
      <c r="W33" s="191"/>
      <c r="X33" s="191"/>
      <c r="Z33" s="137"/>
      <c r="AA33" s="137"/>
      <c r="AB33" s="137"/>
      <c r="AC33" s="137"/>
      <c r="AD33" s="137"/>
      <c r="AE33" s="137"/>
      <c r="AF33" s="137"/>
      <c r="AG33" s="137"/>
      <c r="AH33" s="137"/>
      <c r="AI33" s="137"/>
      <c r="AJ33" s="137"/>
      <c r="AK33" s="137"/>
      <c r="AL33" s="137"/>
      <c r="AM33" s="137"/>
      <c r="AN33" s="137"/>
    </row>
    <row r="34" spans="1:40" s="27" customFormat="1" ht="4.1500000000000004" customHeight="1">
      <c r="A34" s="32"/>
      <c r="B34" s="33"/>
      <c r="C34" s="33"/>
      <c r="D34" s="33"/>
      <c r="E34" s="33"/>
      <c r="F34" s="95"/>
      <c r="G34" s="95"/>
      <c r="H34" s="95"/>
      <c r="I34" s="95"/>
      <c r="J34" s="95"/>
      <c r="K34" s="95"/>
      <c r="L34" s="95"/>
      <c r="M34" s="489"/>
      <c r="N34" s="95"/>
      <c r="P34" s="136"/>
      <c r="R34" s="136"/>
      <c r="S34" s="136"/>
      <c r="Z34" s="136"/>
      <c r="AA34" s="136"/>
      <c r="AB34" s="136"/>
      <c r="AC34" s="136"/>
      <c r="AD34" s="136"/>
      <c r="AE34" s="136"/>
      <c r="AF34" s="136"/>
      <c r="AG34" s="136"/>
      <c r="AH34" s="136"/>
      <c r="AI34" s="136"/>
      <c r="AJ34" s="136"/>
      <c r="AK34" s="136"/>
      <c r="AL34" s="136"/>
      <c r="AM34" s="136"/>
      <c r="AN34" s="136"/>
    </row>
    <row r="35" spans="1:40" s="27" customFormat="1">
      <c r="A35" s="32"/>
      <c r="B35" s="35" t="s">
        <v>27</v>
      </c>
      <c r="C35" s="32"/>
      <c r="D35" s="33"/>
      <c r="E35" s="33"/>
      <c r="F35" s="95"/>
      <c r="G35" s="95"/>
      <c r="H35" s="95"/>
      <c r="I35" s="95"/>
      <c r="J35" s="95"/>
      <c r="K35" s="95"/>
      <c r="L35" s="95"/>
      <c r="M35" s="489"/>
      <c r="N35" s="95"/>
      <c r="P35" s="136"/>
      <c r="R35" s="136"/>
      <c r="S35" s="136"/>
      <c r="Z35" s="136"/>
      <c r="AA35" s="136"/>
      <c r="AB35" s="136"/>
      <c r="AC35" s="136"/>
      <c r="AD35" s="136"/>
      <c r="AE35" s="136"/>
      <c r="AF35" s="136"/>
      <c r="AG35" s="136"/>
      <c r="AH35" s="136"/>
      <c r="AI35" s="136"/>
      <c r="AJ35" s="136"/>
      <c r="AK35" s="136"/>
      <c r="AL35" s="136"/>
      <c r="AM35" s="136"/>
      <c r="AN35" s="136"/>
    </row>
    <row r="36" spans="1:40" s="27" customFormat="1" ht="12.75">
      <c r="A36" s="32"/>
      <c r="B36" s="33"/>
      <c r="C36" s="35" t="s">
        <v>28</v>
      </c>
      <c r="D36" s="33"/>
      <c r="E36" s="33"/>
      <c r="F36" s="192">
        <v>743.5</v>
      </c>
      <c r="G36" s="192">
        <f>AVERAGE('QTD P&amp;L'!F35:I35)</f>
        <v>747.25</v>
      </c>
      <c r="H36" s="192">
        <f>AVERAGE('QTD P&amp;L'!G35:J35)</f>
        <v>750.5</v>
      </c>
      <c r="I36" s="192">
        <v>754</v>
      </c>
      <c r="J36" s="192">
        <f>AVERAGE('QTD P&amp;L'!I35:L35)</f>
        <v>756.25</v>
      </c>
      <c r="K36" s="192">
        <f>AVERAGE('QTD P&amp;L'!J35:M35)</f>
        <v>758</v>
      </c>
      <c r="L36" s="192">
        <f>AVERAGE('QTD P&amp;L'!K35:N35)</f>
        <v>760</v>
      </c>
      <c r="M36" s="490">
        <v>762</v>
      </c>
      <c r="N36" s="192">
        <f>AVERAGE('QTD P&amp;L'!M35:P35)</f>
        <v>762.75</v>
      </c>
      <c r="P36" s="136"/>
      <c r="Q36" s="192"/>
      <c r="R36" s="192"/>
      <c r="S36" s="192"/>
      <c r="T36" s="192"/>
      <c r="U36" s="192"/>
      <c r="V36" s="192"/>
      <c r="W36" s="192"/>
      <c r="X36" s="192"/>
      <c r="Z36" s="136"/>
      <c r="AA36" s="136"/>
      <c r="AB36" s="136"/>
      <c r="AC36" s="136"/>
      <c r="AD36" s="136"/>
      <c r="AE36" s="136"/>
      <c r="AF36" s="136"/>
      <c r="AG36" s="136"/>
      <c r="AH36" s="136"/>
      <c r="AI36" s="136"/>
      <c r="AJ36" s="136"/>
      <c r="AK36" s="136"/>
      <c r="AL36" s="136"/>
      <c r="AM36" s="136"/>
      <c r="AN36" s="136"/>
    </row>
    <row r="37" spans="1:40" s="27" customFormat="1" ht="12.75">
      <c r="A37" s="32"/>
      <c r="B37" s="33"/>
      <c r="C37" s="35" t="s">
        <v>29</v>
      </c>
      <c r="D37" s="33"/>
      <c r="E37" s="33"/>
      <c r="F37" s="192">
        <v>756.75</v>
      </c>
      <c r="G37" s="192">
        <f>AVERAGE('QTD P&amp;L'!F36:I36)</f>
        <v>759.5</v>
      </c>
      <c r="H37" s="192">
        <f>AVERAGE('QTD P&amp;L'!G36:J36)</f>
        <v>762</v>
      </c>
      <c r="I37" s="192">
        <v>766</v>
      </c>
      <c r="J37" s="192">
        <f>AVERAGE('QTD P&amp;L'!I36:L36)</f>
        <v>767.25</v>
      </c>
      <c r="K37" s="192">
        <f>AVERAGE('QTD P&amp;L'!J36:M36)</f>
        <v>768.75</v>
      </c>
      <c r="L37" s="192">
        <f>AVERAGE('QTD P&amp;L'!K36:N36)</f>
        <v>770</v>
      </c>
      <c r="M37" s="490">
        <v>771</v>
      </c>
      <c r="N37" s="192">
        <f>AVERAGE('QTD P&amp;L'!M36:P36)</f>
        <v>770.5</v>
      </c>
      <c r="P37" s="136"/>
      <c r="Q37" s="192"/>
      <c r="R37" s="192"/>
      <c r="S37" s="192"/>
      <c r="T37" s="192"/>
      <c r="U37" s="192"/>
      <c r="V37" s="192"/>
      <c r="W37" s="192"/>
      <c r="X37" s="192"/>
      <c r="Z37" s="136"/>
      <c r="AA37" s="136"/>
      <c r="AB37" s="136"/>
      <c r="AC37" s="136"/>
      <c r="AD37" s="136"/>
      <c r="AE37" s="136"/>
      <c r="AF37" s="136"/>
      <c r="AG37" s="136"/>
      <c r="AH37" s="136"/>
      <c r="AI37" s="136"/>
      <c r="AJ37" s="136"/>
      <c r="AK37" s="136"/>
      <c r="AL37" s="136"/>
      <c r="AM37" s="136"/>
      <c r="AN37" s="136"/>
    </row>
    <row r="38" spans="1:40" s="27" customFormat="1">
      <c r="A38" s="32"/>
      <c r="B38" s="33"/>
      <c r="C38" s="1" t="s">
        <v>105</v>
      </c>
      <c r="D38" s="33"/>
      <c r="E38" s="33"/>
      <c r="F38" s="193">
        <v>1.5</v>
      </c>
      <c r="G38" s="193">
        <f>AVERAGE('QTD P&amp;L'!F37:I37)</f>
        <v>0.75</v>
      </c>
      <c r="H38" s="193">
        <f>AVERAGE('QTD P&amp;L'!G37:J37)</f>
        <v>0.25</v>
      </c>
      <c r="I38" s="193">
        <f>AVERAGE('QTD P&amp;L'!H37:K37)</f>
        <v>0</v>
      </c>
      <c r="J38" s="193">
        <f>AVERAGE('QTD P&amp;L'!I37:L37)</f>
        <v>0</v>
      </c>
      <c r="K38" s="193">
        <f>AVERAGE('QTD P&amp;L'!J37:M37)</f>
        <v>0</v>
      </c>
      <c r="L38" s="193">
        <f>AVERAGE('QTD P&amp;L'!K37:N37)</f>
        <v>0</v>
      </c>
      <c r="M38" s="491">
        <f>AVERAGE('QTD P&amp;L'!L37:O37)</f>
        <v>0</v>
      </c>
      <c r="N38" s="193">
        <f>AVERAGE('QTD P&amp;L'!M37:P37)</f>
        <v>0</v>
      </c>
      <c r="P38" s="136"/>
      <c r="Q38" s="193"/>
      <c r="R38" s="193"/>
      <c r="S38" s="193"/>
      <c r="T38" s="193"/>
      <c r="U38" s="193"/>
      <c r="V38" s="193"/>
      <c r="W38" s="193"/>
      <c r="X38" s="193"/>
      <c r="Z38" s="136"/>
      <c r="AA38" s="136"/>
      <c r="AB38" s="136"/>
      <c r="AC38" s="136"/>
      <c r="AD38" s="136"/>
      <c r="AE38" s="136"/>
      <c r="AF38" s="136"/>
      <c r="AG38" s="136"/>
      <c r="AH38" s="136"/>
      <c r="AI38" s="136"/>
      <c r="AJ38" s="136"/>
      <c r="AK38" s="136"/>
      <c r="AL38" s="136"/>
      <c r="AM38" s="136"/>
      <c r="AN38" s="136"/>
    </row>
    <row r="39" spans="1:40" s="27" customFormat="1" ht="12.75">
      <c r="A39" s="32"/>
      <c r="B39" s="33"/>
      <c r="C39" s="1" t="s">
        <v>111</v>
      </c>
      <c r="D39" s="33"/>
      <c r="E39" s="33"/>
      <c r="F39" s="192">
        <f t="shared" ref="F39:K39" si="6">SUM(F37:F38)</f>
        <v>758.25</v>
      </c>
      <c r="G39" s="192">
        <f t="shared" si="6"/>
        <v>760.25</v>
      </c>
      <c r="H39" s="192">
        <f t="shared" si="6"/>
        <v>762.25</v>
      </c>
      <c r="I39" s="192">
        <f t="shared" si="6"/>
        <v>766</v>
      </c>
      <c r="J39" s="192">
        <f t="shared" si="6"/>
        <v>767.25</v>
      </c>
      <c r="K39" s="192">
        <f t="shared" si="6"/>
        <v>768.75</v>
      </c>
      <c r="L39" s="192">
        <f t="shared" ref="L39:M39" si="7">SUM(L37:L38)</f>
        <v>770</v>
      </c>
      <c r="M39" s="490">
        <f t="shared" si="7"/>
        <v>771</v>
      </c>
      <c r="N39" s="192">
        <f t="shared" ref="N39" si="8">SUM(N37:N38)</f>
        <v>770.5</v>
      </c>
      <c r="P39" s="136"/>
      <c r="Q39" s="192"/>
      <c r="R39" s="192"/>
      <c r="S39" s="192"/>
      <c r="T39" s="192"/>
      <c r="U39" s="192"/>
      <c r="V39" s="192"/>
      <c r="W39" s="192"/>
      <c r="X39" s="192"/>
      <c r="Z39" s="136"/>
      <c r="AA39" s="136"/>
      <c r="AB39" s="136"/>
      <c r="AC39" s="136"/>
      <c r="AD39" s="136"/>
      <c r="AE39" s="136"/>
      <c r="AF39" s="136"/>
      <c r="AG39" s="136"/>
      <c r="AH39" s="136"/>
      <c r="AI39" s="136"/>
      <c r="AJ39" s="136"/>
      <c r="AK39" s="136"/>
      <c r="AL39" s="136"/>
      <c r="AM39" s="136"/>
      <c r="AN39" s="136"/>
    </row>
    <row r="40" spans="1:40" s="27" customFormat="1" ht="12.75">
      <c r="A40" s="32"/>
      <c r="B40" s="33"/>
      <c r="C40" s="35"/>
      <c r="D40" s="33"/>
      <c r="E40" s="33"/>
      <c r="F40" s="96"/>
      <c r="G40" s="96"/>
      <c r="H40" s="96"/>
      <c r="I40" s="96"/>
      <c r="J40" s="96"/>
      <c r="K40" s="96"/>
      <c r="L40" s="96"/>
      <c r="M40" s="492"/>
      <c r="N40" s="96"/>
      <c r="P40" s="136"/>
      <c r="Q40" s="185"/>
      <c r="R40" s="185"/>
      <c r="S40" s="185"/>
      <c r="T40" s="185"/>
      <c r="U40" s="185"/>
      <c r="V40" s="185"/>
      <c r="W40" s="185"/>
      <c r="X40" s="185"/>
    </row>
    <row r="41" spans="1:40" ht="12.75">
      <c r="A41" s="10" t="s">
        <v>31</v>
      </c>
      <c r="B41" s="15"/>
      <c r="D41" s="15"/>
      <c r="E41" s="15"/>
      <c r="F41" s="97"/>
      <c r="G41" s="97"/>
      <c r="H41" s="97"/>
      <c r="I41" s="97"/>
      <c r="J41" s="97"/>
      <c r="K41" s="97"/>
      <c r="L41" s="97"/>
      <c r="M41" s="493"/>
      <c r="N41" s="97"/>
      <c r="P41" s="136"/>
      <c r="Q41" s="185"/>
      <c r="R41" s="185"/>
      <c r="S41" s="185"/>
      <c r="T41" s="185"/>
      <c r="U41" s="185"/>
      <c r="V41" s="185"/>
      <c r="W41" s="185"/>
      <c r="X41" s="185"/>
    </row>
    <row r="42" spans="1:40" ht="12.75">
      <c r="A42" s="18"/>
      <c r="B42" s="15"/>
      <c r="D42" s="15"/>
      <c r="E42" s="15"/>
      <c r="F42" s="9" t="str">
        <f t="shared" ref="F42" si="9">F6</f>
        <v>Q1</v>
      </c>
      <c r="G42" s="9" t="str">
        <f t="shared" ref="G42:H42" si="10">G6</f>
        <v>Q2</v>
      </c>
      <c r="H42" s="9" t="str">
        <f t="shared" si="10"/>
        <v>Q3</v>
      </c>
      <c r="I42" s="9" t="str">
        <f t="shared" ref="I42:J42" si="11">I6</f>
        <v>Q4</v>
      </c>
      <c r="J42" s="9" t="str">
        <f t="shared" si="11"/>
        <v>Q1</v>
      </c>
      <c r="K42" s="9" t="str">
        <f t="shared" ref="K42:L42" si="12">K6</f>
        <v>Q2</v>
      </c>
      <c r="L42" s="9" t="str">
        <f t="shared" si="12"/>
        <v>Q3</v>
      </c>
      <c r="M42" s="339" t="str">
        <f t="shared" ref="M42:N42" si="13">M6</f>
        <v>Q4</v>
      </c>
      <c r="N42" s="675" t="str">
        <f t="shared" si="13"/>
        <v>Q1</v>
      </c>
      <c r="P42" s="136"/>
      <c r="Q42" s="185"/>
      <c r="R42" s="185"/>
      <c r="S42" s="185"/>
      <c r="T42" s="185"/>
      <c r="U42" s="185"/>
      <c r="V42" s="185"/>
      <c r="W42" s="185"/>
      <c r="X42" s="185"/>
    </row>
    <row r="43" spans="1:40" ht="12.75">
      <c r="A43" s="18"/>
      <c r="B43" s="15"/>
      <c r="D43" s="15"/>
      <c r="E43" s="15"/>
      <c r="F43" s="9" t="str">
        <f t="shared" ref="F43" si="14">F7</f>
        <v>CY17</v>
      </c>
      <c r="G43" s="9" t="str">
        <f t="shared" ref="G43:H43" si="15">G7</f>
        <v>CY17</v>
      </c>
      <c r="H43" s="9" t="str">
        <f t="shared" si="15"/>
        <v>CY17</v>
      </c>
      <c r="I43" s="9" t="str">
        <f t="shared" ref="I43:J43" si="16">I7</f>
        <v>CY17</v>
      </c>
      <c r="J43" s="9" t="str">
        <f t="shared" si="16"/>
        <v>CY18</v>
      </c>
      <c r="K43" s="9" t="str">
        <f t="shared" ref="K43:L43" si="17">K7</f>
        <v>CY18</v>
      </c>
      <c r="L43" s="9" t="str">
        <f t="shared" si="17"/>
        <v>CY18</v>
      </c>
      <c r="M43" s="339" t="str">
        <f t="shared" ref="M43:N43" si="18">M7</f>
        <v>CY18</v>
      </c>
      <c r="N43" s="675" t="str">
        <f t="shared" si="18"/>
        <v>CY19</v>
      </c>
      <c r="P43" s="136"/>
      <c r="Q43" s="185"/>
      <c r="R43" s="185"/>
      <c r="S43" s="185"/>
      <c r="T43" s="185"/>
      <c r="U43" s="185"/>
      <c r="V43" s="185"/>
      <c r="W43" s="185"/>
      <c r="X43" s="185"/>
    </row>
    <row r="44" spans="1:40" ht="12.75">
      <c r="A44" s="18"/>
      <c r="B44" s="15"/>
      <c r="D44" s="15"/>
      <c r="E44" s="15"/>
      <c r="F44" s="25" t="s">
        <v>85</v>
      </c>
      <c r="G44" s="25" t="s">
        <v>85</v>
      </c>
      <c r="H44" s="25" t="s">
        <v>85</v>
      </c>
      <c r="I44" s="25" t="s">
        <v>85</v>
      </c>
      <c r="J44" s="25" t="s">
        <v>85</v>
      </c>
      <c r="K44" s="25" t="s">
        <v>85</v>
      </c>
      <c r="L44" s="25" t="s">
        <v>85</v>
      </c>
      <c r="M44" s="634" t="s">
        <v>85</v>
      </c>
      <c r="N44" s="25" t="s">
        <v>85</v>
      </c>
      <c r="P44" s="136"/>
      <c r="Q44" s="185"/>
      <c r="R44" s="185"/>
      <c r="S44" s="185"/>
      <c r="T44" s="185"/>
      <c r="U44" s="185"/>
      <c r="V44" s="185"/>
      <c r="W44" s="185"/>
      <c r="X44" s="185"/>
    </row>
    <row r="45" spans="1:40" ht="12.75">
      <c r="A45" s="18"/>
      <c r="B45" s="15"/>
      <c r="D45" s="15"/>
      <c r="E45" s="15"/>
      <c r="F45" s="19"/>
      <c r="G45" s="19"/>
      <c r="H45" s="19"/>
      <c r="I45" s="19"/>
      <c r="J45" s="19"/>
      <c r="K45" s="19"/>
      <c r="L45" s="19"/>
      <c r="M45" s="494"/>
      <c r="N45" s="19"/>
      <c r="P45" s="136"/>
      <c r="Q45" s="185"/>
      <c r="R45" s="185"/>
      <c r="S45" s="185"/>
      <c r="T45" s="185"/>
      <c r="U45" s="185"/>
      <c r="V45" s="185"/>
      <c r="W45" s="185"/>
      <c r="X45" s="185"/>
    </row>
    <row r="46" spans="1:40" ht="12.75">
      <c r="A46" s="18"/>
      <c r="B46" s="555" t="s">
        <v>80</v>
      </c>
      <c r="D46" s="15"/>
      <c r="E46" s="15"/>
      <c r="F46" s="19"/>
      <c r="G46" s="19"/>
      <c r="H46" s="19"/>
      <c r="I46" s="19"/>
      <c r="J46" s="19"/>
      <c r="K46" s="19"/>
      <c r="L46" s="19"/>
      <c r="M46" s="494"/>
      <c r="N46" s="19"/>
      <c r="P46" s="136"/>
      <c r="Q46" s="185"/>
      <c r="R46" s="185"/>
      <c r="S46" s="185"/>
      <c r="T46" s="185"/>
      <c r="U46" s="185"/>
      <c r="V46" s="185"/>
      <c r="W46" s="185"/>
      <c r="X46" s="185"/>
    </row>
    <row r="47" spans="1:40" ht="12.75">
      <c r="A47" s="18"/>
      <c r="B47" s="555"/>
      <c r="C47" s="555" t="s">
        <v>132</v>
      </c>
      <c r="D47" s="3"/>
      <c r="E47" s="3"/>
      <c r="F47" s="19"/>
      <c r="G47" s="19"/>
      <c r="H47" s="19"/>
      <c r="I47" s="19"/>
      <c r="J47" s="19"/>
      <c r="K47" s="19"/>
      <c r="L47" s="19"/>
      <c r="M47" s="494"/>
      <c r="N47" s="19"/>
      <c r="P47" s="136"/>
      <c r="Q47" s="185"/>
      <c r="R47" s="136"/>
      <c r="S47" s="136"/>
    </row>
    <row r="48" spans="1:40" ht="12.75">
      <c r="A48" s="5"/>
      <c r="B48" s="14"/>
      <c r="C48" s="556" t="s">
        <v>134</v>
      </c>
      <c r="D48" s="5"/>
      <c r="E48" s="5"/>
      <c r="F48" s="21">
        <f t="shared" ref="F48:H48" si="19">F13/F$10</f>
        <v>0.10410002907822041</v>
      </c>
      <c r="G48" s="21">
        <f t="shared" si="19"/>
        <v>0.10044675025219772</v>
      </c>
      <c r="H48" s="21">
        <f t="shared" si="19"/>
        <v>0.10516525969380455</v>
      </c>
      <c r="I48" s="21">
        <f t="shared" ref="I48:N48" si="20">I13/I$10</f>
        <v>0.10446059569616645</v>
      </c>
      <c r="J48" s="21">
        <f t="shared" si="20"/>
        <v>0.10348628910017914</v>
      </c>
      <c r="K48" s="21">
        <f t="shared" si="20"/>
        <v>0.10279344984175037</v>
      </c>
      <c r="L48" s="21">
        <f t="shared" si="20"/>
        <v>0.10124284317832705</v>
      </c>
      <c r="M48" s="340">
        <f t="shared" si="20"/>
        <v>9.5866666666666669E-2</v>
      </c>
      <c r="N48" s="21">
        <f t="shared" si="20"/>
        <v>9.6208724011414601E-2</v>
      </c>
      <c r="P48" s="136"/>
      <c r="Q48" s="185"/>
      <c r="R48" s="136"/>
      <c r="S48" s="136"/>
      <c r="Z48" s="136"/>
      <c r="AA48" s="136"/>
      <c r="AB48" s="136"/>
      <c r="AC48" s="136"/>
      <c r="AD48" s="136"/>
      <c r="AE48" s="136"/>
      <c r="AF48" s="136"/>
      <c r="AG48" s="136"/>
    </row>
    <row r="49" spans="1:33" ht="12.75">
      <c r="A49" s="5"/>
      <c r="B49" s="14"/>
      <c r="C49" s="556" t="s">
        <v>135</v>
      </c>
      <c r="D49" s="5"/>
      <c r="E49" s="5"/>
      <c r="F49" s="21">
        <f t="shared" ref="F49" si="21">F14/F$10</f>
        <v>4.216341959872056E-2</v>
      </c>
      <c r="G49" s="21">
        <f t="shared" ref="G49:H49" si="22">G14/G$10</f>
        <v>4.1072200605274535E-2</v>
      </c>
      <c r="H49" s="21">
        <f t="shared" si="22"/>
        <v>4.0062956073830307E-2</v>
      </c>
      <c r="I49" s="21">
        <f t="shared" ref="I49:J49" si="23">I14/I$10</f>
        <v>4.2753313381787089E-2</v>
      </c>
      <c r="J49" s="21">
        <f t="shared" si="23"/>
        <v>4.9469477745624914E-2</v>
      </c>
      <c r="K49" s="21">
        <f t="shared" ref="K49:L49" si="24">K14/K$10</f>
        <v>4.58235860740333E-2</v>
      </c>
      <c r="L49" s="21">
        <f t="shared" si="24"/>
        <v>4.4127915095657035E-2</v>
      </c>
      <c r="M49" s="340">
        <f t="shared" ref="M49:N49" si="25">M14/M$10</f>
        <v>4.9466666666666666E-2</v>
      </c>
      <c r="N49" s="21">
        <f t="shared" si="25"/>
        <v>4.5794265525207233E-2</v>
      </c>
      <c r="P49" s="136"/>
      <c r="R49" s="136"/>
      <c r="S49" s="136"/>
      <c r="Z49" s="171"/>
      <c r="AA49" s="171"/>
      <c r="AB49" s="171"/>
      <c r="AC49" s="171"/>
      <c r="AD49" s="171"/>
      <c r="AE49" s="171"/>
      <c r="AF49" s="171"/>
      <c r="AG49" s="171"/>
    </row>
    <row r="50" spans="1:33" ht="12.75">
      <c r="A50" s="5"/>
      <c r="B50" s="14"/>
      <c r="C50" s="555" t="s">
        <v>133</v>
      </c>
      <c r="D50" s="5"/>
      <c r="E50" s="5"/>
      <c r="F50" s="21"/>
      <c r="G50" s="21"/>
      <c r="H50" s="21"/>
      <c r="I50" s="21"/>
      <c r="J50" s="21"/>
      <c r="K50" s="21"/>
      <c r="L50" s="21"/>
      <c r="M50" s="340"/>
      <c r="N50" s="21"/>
      <c r="P50" s="136"/>
      <c r="R50" s="136"/>
      <c r="S50" s="136"/>
      <c r="Z50" s="171"/>
      <c r="AA50" s="171"/>
      <c r="AB50" s="171"/>
      <c r="AC50" s="171"/>
      <c r="AD50" s="171"/>
      <c r="AE50" s="171"/>
      <c r="AF50" s="171"/>
      <c r="AG50" s="171"/>
    </row>
    <row r="51" spans="1:33" ht="12.75">
      <c r="A51" s="5"/>
      <c r="B51" s="14"/>
      <c r="C51" s="556" t="s">
        <v>136</v>
      </c>
      <c r="D51" s="5"/>
      <c r="E51" s="5"/>
      <c r="F51" s="21">
        <f t="shared" ref="F51" si="26">F16/F$10</f>
        <v>0.13666763594068043</v>
      </c>
      <c r="G51" s="21">
        <f t="shared" ref="G51:H51" si="27">G16/G$10</f>
        <v>0.13474564058221647</v>
      </c>
      <c r="H51" s="21">
        <f t="shared" si="27"/>
        <v>0.13549864072113321</v>
      </c>
      <c r="I51" s="21">
        <f t="shared" ref="I51:J51" si="28">I16/I$10</f>
        <v>0.14023086789226166</v>
      </c>
      <c r="J51" s="21">
        <f t="shared" si="28"/>
        <v>0.14096734187680859</v>
      </c>
      <c r="K51" s="21">
        <f t="shared" ref="K51:L51" si="29">K16/K$10</f>
        <v>0.14269987615247007</v>
      </c>
      <c r="L51" s="21">
        <f t="shared" si="29"/>
        <v>0.14592933947772657</v>
      </c>
      <c r="M51" s="340">
        <f t="shared" ref="M51:N51" si="30">M16/M$10</f>
        <v>0.13706666666666667</v>
      </c>
      <c r="N51" s="21">
        <f t="shared" si="30"/>
        <v>0.13548036417991574</v>
      </c>
      <c r="P51" s="136"/>
      <c r="R51" s="136"/>
      <c r="S51" s="136"/>
      <c r="Z51" s="171"/>
      <c r="AA51" s="171"/>
      <c r="AB51" s="171"/>
      <c r="AC51" s="171"/>
      <c r="AD51" s="171"/>
      <c r="AE51" s="171"/>
      <c r="AF51" s="171"/>
      <c r="AG51" s="171"/>
    </row>
    <row r="52" spans="1:33" ht="12.75">
      <c r="A52" s="5"/>
      <c r="B52" s="14"/>
      <c r="C52" s="556" t="s">
        <v>135</v>
      </c>
      <c r="D52" s="5"/>
      <c r="E52" s="5"/>
      <c r="F52" s="21">
        <f t="shared" ref="F52" si="31">F17/F$10</f>
        <v>7.8801977318988081E-2</v>
      </c>
      <c r="G52" s="21">
        <f t="shared" ref="G52:H52" si="32">G17/G$10</f>
        <v>7.6956333765672291E-2</v>
      </c>
      <c r="H52" s="21">
        <f t="shared" si="32"/>
        <v>7.3257976820718274E-2</v>
      </c>
      <c r="I52" s="21">
        <f t="shared" ref="I52:J52" si="33">I17/I$10</f>
        <v>6.8975345589283171E-2</v>
      </c>
      <c r="J52" s="21">
        <f t="shared" si="33"/>
        <v>6.1320104726470995E-2</v>
      </c>
      <c r="K52" s="21">
        <f t="shared" ref="K52:L52" si="34">K17/K$10</f>
        <v>5.6419430301362324E-2</v>
      </c>
      <c r="L52" s="21">
        <f t="shared" si="34"/>
        <v>5.6137410976120655E-2</v>
      </c>
      <c r="M52" s="340">
        <f t="shared" ref="M52:N52" si="35">M17/M$10</f>
        <v>5.3199999999999997E-2</v>
      </c>
      <c r="N52" s="21">
        <f t="shared" si="35"/>
        <v>5.1093898627530915E-2</v>
      </c>
      <c r="P52" s="136"/>
      <c r="R52" s="136"/>
      <c r="S52" s="136"/>
      <c r="Z52" s="171"/>
      <c r="AA52" s="171"/>
      <c r="AB52" s="171"/>
      <c r="AC52" s="171"/>
      <c r="AD52" s="171"/>
      <c r="AE52" s="171"/>
      <c r="AF52" s="171"/>
      <c r="AG52" s="171"/>
    </row>
    <row r="53" spans="1:33" ht="12.75">
      <c r="A53" s="5"/>
      <c r="B53" s="5"/>
      <c r="C53" s="1" t="s">
        <v>33</v>
      </c>
      <c r="D53" s="5"/>
      <c r="E53" s="5"/>
      <c r="F53" s="21">
        <f t="shared" ref="F53" si="36">F18/F$10</f>
        <v>0.14655423088107009</v>
      </c>
      <c r="G53" s="21">
        <f t="shared" ref="G53:H53" si="37">G18/G$10</f>
        <v>0.14569822741028968</v>
      </c>
      <c r="H53" s="21">
        <f t="shared" si="37"/>
        <v>0.14808985548719417</v>
      </c>
      <c r="I53" s="21">
        <f t="shared" ref="I53:J53" si="38">I18/I$10</f>
        <v>0.152344306683768</v>
      </c>
      <c r="J53" s="21">
        <f t="shared" si="38"/>
        <v>0.15185338294060907</v>
      </c>
      <c r="K53" s="21">
        <f t="shared" ref="K53:L53" si="39">K18/K$10</f>
        <v>0.15205724508050089</v>
      </c>
      <c r="L53" s="21">
        <f t="shared" si="39"/>
        <v>0.15291160452450775</v>
      </c>
      <c r="M53" s="340">
        <f t="shared" ref="M53:N53" si="40">M18/M$10</f>
        <v>0.14680000000000001</v>
      </c>
      <c r="N53" s="21">
        <f t="shared" si="40"/>
        <v>0.14838972686506319</v>
      </c>
      <c r="P53" s="136"/>
      <c r="Q53" s="21"/>
      <c r="R53" s="21"/>
      <c r="S53" s="21"/>
      <c r="T53" s="21"/>
      <c r="U53" s="21"/>
      <c r="V53" s="21"/>
      <c r="W53" s="21"/>
      <c r="X53" s="21"/>
      <c r="Z53" s="171"/>
      <c r="AA53" s="171"/>
      <c r="AB53" s="171"/>
      <c r="AC53" s="171"/>
      <c r="AD53" s="171"/>
      <c r="AE53" s="171"/>
      <c r="AF53" s="171"/>
      <c r="AG53" s="171"/>
    </row>
    <row r="54" spans="1:33" ht="12.75">
      <c r="A54" s="5"/>
      <c r="B54" s="5"/>
      <c r="C54" s="1" t="s">
        <v>34</v>
      </c>
      <c r="D54" s="5"/>
      <c r="E54" s="5"/>
      <c r="F54" s="21">
        <f t="shared" ref="F54" si="41">F19/F$10</f>
        <v>0.1872637394591451</v>
      </c>
      <c r="G54" s="21">
        <f t="shared" ref="G54:H54" si="42">G19/G$10</f>
        <v>0.18359994235480617</v>
      </c>
      <c r="H54" s="21">
        <f t="shared" si="42"/>
        <v>0.1830018600658177</v>
      </c>
      <c r="I54" s="21">
        <f t="shared" ref="I54:J54" si="43">I19/I$10</f>
        <v>0.1963802194670087</v>
      </c>
      <c r="J54" s="21">
        <f t="shared" si="43"/>
        <v>0.19057461761058289</v>
      </c>
      <c r="K54" s="21">
        <f t="shared" ref="K54:L54" si="44">K19/K$10</f>
        <v>0.17902848493188386</v>
      </c>
      <c r="L54" s="21">
        <f t="shared" si="44"/>
        <v>0.17022762184052506</v>
      </c>
      <c r="M54" s="340">
        <f t="shared" ref="M54:N54" si="45">M19/M$10</f>
        <v>0.1416</v>
      </c>
      <c r="N54" s="21">
        <f t="shared" si="45"/>
        <v>0.13819812474520995</v>
      </c>
      <c r="P54" s="136"/>
      <c r="Q54" s="21"/>
      <c r="R54" s="21"/>
      <c r="S54" s="21"/>
      <c r="T54" s="21"/>
      <c r="U54" s="21"/>
      <c r="V54" s="21"/>
      <c r="W54" s="21"/>
      <c r="X54" s="21"/>
      <c r="Z54" s="171"/>
      <c r="AA54" s="171"/>
      <c r="AB54" s="171"/>
      <c r="AC54" s="171"/>
      <c r="AD54" s="171"/>
      <c r="AE54" s="171"/>
      <c r="AF54" s="171"/>
      <c r="AG54" s="171"/>
    </row>
    <row r="55" spans="1:33" ht="12.75">
      <c r="A55" s="5"/>
      <c r="B55" s="5"/>
      <c r="C55" s="1" t="s">
        <v>35</v>
      </c>
      <c r="D55" s="5"/>
      <c r="E55" s="5"/>
      <c r="F55" s="21">
        <f t="shared" ref="F55:F56" si="46">F20/F$10</f>
        <v>9.4504216341959865E-2</v>
      </c>
      <c r="G55" s="21">
        <f t="shared" ref="G55:H56" si="47">G20/G$10</f>
        <v>9.3961665946101738E-2</v>
      </c>
      <c r="H55" s="21">
        <f t="shared" si="47"/>
        <v>9.8297324366862213E-2</v>
      </c>
      <c r="I55" s="21">
        <f t="shared" ref="I55:J56" si="48">I20/I$10</f>
        <v>0.10830839390052729</v>
      </c>
      <c r="J55" s="21">
        <f t="shared" si="48"/>
        <v>0.10775802673280969</v>
      </c>
      <c r="K55" s="21">
        <f t="shared" ref="K55:L56" si="49">K20/K$10</f>
        <v>0.11380211916884547</v>
      </c>
      <c r="L55" s="21">
        <f t="shared" si="49"/>
        <v>0.11786063398966624</v>
      </c>
      <c r="M55" s="340">
        <f t="shared" ref="M55:N56" si="50">M20/M$10</f>
        <v>0.11093333333333333</v>
      </c>
      <c r="N55" s="21">
        <f t="shared" si="50"/>
        <v>0.11034107895094442</v>
      </c>
      <c r="O55" s="281"/>
      <c r="P55" s="136"/>
      <c r="Q55" s="21"/>
      <c r="R55" s="21"/>
      <c r="S55" s="21"/>
      <c r="T55" s="21"/>
      <c r="U55" s="21"/>
      <c r="V55" s="21"/>
      <c r="W55" s="21"/>
      <c r="X55" s="21"/>
      <c r="Z55" s="171"/>
      <c r="AA55" s="171"/>
      <c r="AB55" s="171"/>
      <c r="AC55" s="171"/>
      <c r="AD55" s="171"/>
      <c r="AE55" s="171"/>
      <c r="AF55" s="171"/>
      <c r="AG55" s="171"/>
    </row>
    <row r="56" spans="1:33">
      <c r="A56" s="5"/>
      <c r="B56" s="5"/>
      <c r="C56" s="1" t="s">
        <v>328</v>
      </c>
      <c r="D56" s="5"/>
      <c r="E56" s="5"/>
      <c r="F56" s="22">
        <f t="shared" si="46"/>
        <v>0</v>
      </c>
      <c r="G56" s="22">
        <f t="shared" si="47"/>
        <v>0</v>
      </c>
      <c r="H56" s="22">
        <f t="shared" si="47"/>
        <v>0</v>
      </c>
      <c r="I56" s="22">
        <f t="shared" si="48"/>
        <v>0</v>
      </c>
      <c r="J56" s="22">
        <f t="shared" si="48"/>
        <v>0</v>
      </c>
      <c r="K56" s="22">
        <f t="shared" si="49"/>
        <v>0</v>
      </c>
      <c r="L56" s="22">
        <f t="shared" si="49"/>
        <v>0</v>
      </c>
      <c r="M56" s="341">
        <f t="shared" si="50"/>
        <v>0</v>
      </c>
      <c r="N56" s="22">
        <f t="shared" si="50"/>
        <v>7.7456176110884635E-3</v>
      </c>
      <c r="P56" s="136"/>
      <c r="Q56" s="21"/>
      <c r="R56" s="21"/>
      <c r="S56" s="21"/>
      <c r="T56" s="21"/>
      <c r="U56" s="21"/>
      <c r="V56" s="21"/>
      <c r="W56" s="21"/>
      <c r="X56" s="21"/>
      <c r="Z56" s="171"/>
      <c r="AA56" s="171"/>
      <c r="AB56" s="171"/>
      <c r="AC56" s="171"/>
      <c r="AD56" s="171"/>
      <c r="AE56" s="171"/>
      <c r="AF56" s="171"/>
      <c r="AG56" s="171"/>
    </row>
    <row r="57" spans="1:33">
      <c r="A57" s="5"/>
      <c r="B57" s="5"/>
      <c r="C57" s="5"/>
      <c r="D57" s="5" t="s">
        <v>79</v>
      </c>
      <c r="E57" s="5"/>
      <c r="F57" s="22">
        <f t="shared" ref="F57" si="51">F22/F$10</f>
        <v>0.79005524861878451</v>
      </c>
      <c r="G57" s="22">
        <f t="shared" ref="G57:H57" si="52">G22/G$10</f>
        <v>0.7764807609165586</v>
      </c>
      <c r="H57" s="22">
        <f t="shared" si="52"/>
        <v>0.78337387322936047</v>
      </c>
      <c r="I57" s="22">
        <f t="shared" ref="I57:J57" si="53">I22/I$10</f>
        <v>0.81345304261080231</v>
      </c>
      <c r="J57" s="22">
        <f t="shared" si="53"/>
        <v>0.80542924073308531</v>
      </c>
      <c r="K57" s="22">
        <f t="shared" ref="K57:L57" si="54">K22/K$10</f>
        <v>0.79262419155084629</v>
      </c>
      <c r="L57" s="22">
        <f t="shared" si="54"/>
        <v>0.78843736908253037</v>
      </c>
      <c r="M57" s="341">
        <f t="shared" ref="M57:N57" si="55">M22/M$10</f>
        <v>0.73493333333333333</v>
      </c>
      <c r="N57" s="22">
        <f t="shared" si="55"/>
        <v>0.73325180051637451</v>
      </c>
      <c r="P57" s="136"/>
      <c r="Q57" s="22"/>
      <c r="R57" s="22"/>
      <c r="S57" s="22"/>
      <c r="T57" s="22"/>
      <c r="U57" s="22"/>
      <c r="V57" s="22"/>
      <c r="W57" s="22"/>
      <c r="X57" s="22"/>
      <c r="Z57" s="171"/>
      <c r="AA57" s="171"/>
      <c r="AB57" s="171"/>
      <c r="AC57" s="171"/>
      <c r="AD57" s="171"/>
      <c r="AE57" s="171"/>
      <c r="AF57" s="171"/>
      <c r="AG57" s="171"/>
    </row>
    <row r="58" spans="1:33" ht="12.75">
      <c r="A58" s="6"/>
      <c r="B58" s="13" t="s">
        <v>1</v>
      </c>
      <c r="C58" s="557"/>
      <c r="D58" s="6"/>
      <c r="E58" s="6"/>
      <c r="F58" s="20">
        <f t="shared" ref="F58" si="56">F23/F$10</f>
        <v>0.20994475138121546</v>
      </c>
      <c r="G58" s="20">
        <f t="shared" ref="G58:H58" si="57">G23/G$10</f>
        <v>0.22351923908344143</v>
      </c>
      <c r="H58" s="20">
        <f t="shared" si="57"/>
        <v>0.21662612677063958</v>
      </c>
      <c r="I58" s="20">
        <f t="shared" ref="I58:J58" si="58">I23/I$10</f>
        <v>0.18654695738919766</v>
      </c>
      <c r="J58" s="20">
        <f t="shared" si="58"/>
        <v>0.19457075926691469</v>
      </c>
      <c r="K58" s="20">
        <f t="shared" ref="K58:L58" si="59">K23/K$10</f>
        <v>0.20737580844915371</v>
      </c>
      <c r="L58" s="20">
        <f t="shared" si="59"/>
        <v>0.21156263091746963</v>
      </c>
      <c r="M58" s="342">
        <f t="shared" ref="M58:N58" si="60">M23/M$10</f>
        <v>0.26506666666666667</v>
      </c>
      <c r="N58" s="20">
        <f t="shared" si="60"/>
        <v>0.26674819948362549</v>
      </c>
      <c r="P58" s="136"/>
      <c r="Q58" s="20"/>
      <c r="R58" s="20"/>
      <c r="S58" s="20"/>
      <c r="T58" s="20"/>
      <c r="U58" s="20"/>
      <c r="V58" s="20"/>
      <c r="W58" s="20"/>
      <c r="X58" s="20"/>
      <c r="Z58" s="171"/>
      <c r="AA58" s="171"/>
      <c r="AB58" s="171"/>
      <c r="AC58" s="171"/>
      <c r="AD58" s="171"/>
      <c r="AE58" s="171"/>
      <c r="AF58" s="171"/>
      <c r="AG58" s="171"/>
    </row>
    <row r="59" spans="1:33">
      <c r="A59" s="7"/>
      <c r="B59" s="133" t="s">
        <v>118</v>
      </c>
      <c r="C59" s="7"/>
      <c r="D59" s="7"/>
      <c r="E59" s="7"/>
      <c r="F59" s="21">
        <f>F24/F$10</f>
        <v>2.9223611514975285E-2</v>
      </c>
      <c r="G59" s="21">
        <f t="shared" ref="G59:H59" si="61">G24/G$10</f>
        <v>2.4499207378584811E-2</v>
      </c>
      <c r="H59" s="21">
        <f t="shared" si="61"/>
        <v>2.2034625840606666E-2</v>
      </c>
      <c r="I59" s="21">
        <f t="shared" ref="I59:J59" si="62">I24/I$10</f>
        <v>2.0806612512469718E-2</v>
      </c>
      <c r="J59" s="21">
        <f t="shared" si="62"/>
        <v>1.8602728400165358E-2</v>
      </c>
      <c r="K59" s="21">
        <f t="shared" ref="K59:L59" si="63">K24/K$10</f>
        <v>1.7476262556763451E-2</v>
      </c>
      <c r="L59" s="21">
        <f t="shared" si="63"/>
        <v>1.4383465996369223E-2</v>
      </c>
      <c r="M59" s="340">
        <f t="shared" ref="M59:N59" si="64">M24/M$10</f>
        <v>9.4666666666666666E-3</v>
      </c>
      <c r="N59" s="21">
        <f t="shared" si="64"/>
        <v>6.2508493001766545E-3</v>
      </c>
      <c r="P59" s="136"/>
      <c r="Q59" s="22"/>
      <c r="R59" s="22"/>
      <c r="S59" s="22"/>
      <c r="T59" s="22"/>
      <c r="U59" s="22"/>
      <c r="V59" s="22"/>
      <c r="W59" s="22"/>
      <c r="X59" s="22"/>
      <c r="Z59" s="171"/>
      <c r="AA59" s="171"/>
      <c r="AB59" s="171"/>
      <c r="AC59" s="171"/>
      <c r="AD59" s="171"/>
      <c r="AE59" s="171"/>
      <c r="AF59" s="171"/>
      <c r="AG59" s="171"/>
    </row>
    <row r="60" spans="1:33">
      <c r="A60" s="7"/>
      <c r="B60" s="133" t="s">
        <v>190</v>
      </c>
      <c r="C60" s="7"/>
      <c r="D60" s="7"/>
      <c r="E60" s="7"/>
      <c r="F60" s="22">
        <f>F25/F$10</f>
        <v>1.3375981389938936E-2</v>
      </c>
      <c r="G60" s="22">
        <f t="shared" ref="G60:H60" si="65">G25/G$10</f>
        <v>1.4987750396310708E-2</v>
      </c>
      <c r="H60" s="22">
        <f t="shared" si="65"/>
        <v>1.3449706681928745E-2</v>
      </c>
      <c r="I60" s="22">
        <f t="shared" ref="I60:J60" si="66">I25/I$10</f>
        <v>1.7101325352714834E-3</v>
      </c>
      <c r="J60" s="22">
        <f t="shared" si="66"/>
        <v>1.6535758577924762E-3</v>
      </c>
      <c r="K60" s="22">
        <f t="shared" ref="K60:L60" si="67">K25/K$10</f>
        <v>0</v>
      </c>
      <c r="L60" s="22">
        <f t="shared" si="67"/>
        <v>5.5858120374249406E-3</v>
      </c>
      <c r="M60" s="341">
        <f t="shared" ref="M60:N60" si="68">M25/M$10</f>
        <v>5.3333333333333332E-3</v>
      </c>
      <c r="N60" s="22">
        <f t="shared" si="68"/>
        <v>5.4355211305883956E-3</v>
      </c>
      <c r="P60" s="136"/>
      <c r="Q60" s="22"/>
      <c r="R60" s="22"/>
      <c r="S60" s="22"/>
      <c r="T60" s="22"/>
      <c r="U60" s="22"/>
      <c r="V60" s="22"/>
      <c r="W60" s="22"/>
      <c r="X60" s="22"/>
      <c r="Z60" s="171"/>
      <c r="AA60" s="171"/>
      <c r="AB60" s="171"/>
      <c r="AC60" s="171"/>
      <c r="AD60" s="171"/>
      <c r="AE60" s="171"/>
      <c r="AF60" s="171"/>
      <c r="AG60" s="171"/>
    </row>
    <row r="61" spans="1:33" ht="12.75">
      <c r="A61" s="7"/>
      <c r="B61" s="11" t="s">
        <v>112</v>
      </c>
      <c r="C61" s="559"/>
      <c r="D61" s="7"/>
      <c r="E61" s="7"/>
      <c r="F61" s="21">
        <f t="shared" ref="F61" si="69">F26/F$10</f>
        <v>0.16734515847630124</v>
      </c>
      <c r="G61" s="21">
        <f t="shared" ref="G61:H61" si="70">G26/G$10</f>
        <v>0.1840322813085459</v>
      </c>
      <c r="H61" s="21">
        <f t="shared" si="70"/>
        <v>0.18114179424810417</v>
      </c>
      <c r="I61" s="21">
        <f t="shared" ref="I61:J61" si="71">I26/I$10</f>
        <v>0.16403021234145646</v>
      </c>
      <c r="J61" s="21">
        <f t="shared" si="71"/>
        <v>0.17431445500895687</v>
      </c>
      <c r="K61" s="21">
        <f t="shared" ref="K61:L61" si="72">K26/K$10</f>
        <v>0.18989954589239025</v>
      </c>
      <c r="L61" s="21">
        <f t="shared" si="72"/>
        <v>0.19159335288367546</v>
      </c>
      <c r="M61" s="340">
        <f t="shared" ref="M61:N61" si="73">M26/M$10</f>
        <v>0.25026666666666669</v>
      </c>
      <c r="N61" s="21">
        <f t="shared" si="73"/>
        <v>0.25506182905286046</v>
      </c>
      <c r="P61" s="136"/>
      <c r="Q61" s="21"/>
      <c r="R61" s="21"/>
      <c r="S61" s="21"/>
      <c r="T61" s="21"/>
      <c r="U61" s="21"/>
      <c r="V61" s="21"/>
      <c r="W61" s="21"/>
      <c r="X61" s="21"/>
      <c r="Z61" s="171"/>
      <c r="AA61" s="171"/>
      <c r="AB61" s="171"/>
      <c r="AC61" s="171"/>
      <c r="AD61" s="171"/>
      <c r="AE61" s="171"/>
      <c r="AF61" s="171"/>
      <c r="AG61" s="171"/>
    </row>
    <row r="62" spans="1:33">
      <c r="A62" s="7"/>
      <c r="B62" s="560" t="s">
        <v>113</v>
      </c>
      <c r="C62" s="559"/>
      <c r="D62" s="7"/>
      <c r="E62" s="7"/>
      <c r="F62" s="22">
        <f t="shared" ref="F62" si="74">F27/F$10</f>
        <v>1.7592323349810993E-2</v>
      </c>
      <c r="G62" s="22">
        <f t="shared" ref="G62:H62" si="75">G27/G$10</f>
        <v>2.2337512609886152E-2</v>
      </c>
      <c r="H62" s="22">
        <f t="shared" si="75"/>
        <v>2.2177707826584632E-2</v>
      </c>
      <c r="I62" s="22">
        <f t="shared" ref="I62:J62" si="76">I27/I$10</f>
        <v>0.12512469716403021</v>
      </c>
      <c r="J62" s="22">
        <f t="shared" si="76"/>
        <v>0.12649855312112443</v>
      </c>
      <c r="K62" s="22">
        <f t="shared" ref="K62:L62" si="77">K27/K$10</f>
        <v>0.12026971239851383</v>
      </c>
      <c r="L62" s="22">
        <f t="shared" si="77"/>
        <v>0.11087836894288507</v>
      </c>
      <c r="M62" s="341">
        <f t="shared" ref="M62:N62" si="78">M27/M$10</f>
        <v>3.8666666666666667E-3</v>
      </c>
      <c r="N62" s="22">
        <f t="shared" si="78"/>
        <v>1.127870634597092E-2</v>
      </c>
      <c r="P62" s="136"/>
      <c r="Q62" s="22"/>
      <c r="R62" s="22"/>
      <c r="S62" s="22"/>
      <c r="T62" s="22"/>
      <c r="U62" s="22"/>
      <c r="V62" s="22"/>
      <c r="W62" s="22"/>
      <c r="X62" s="22"/>
      <c r="Z62" s="171"/>
      <c r="AA62" s="171"/>
      <c r="AB62" s="171"/>
      <c r="AC62" s="171"/>
      <c r="AD62" s="171"/>
      <c r="AE62" s="171"/>
      <c r="AF62" s="171"/>
      <c r="AG62" s="171"/>
    </row>
    <row r="63" spans="1:33">
      <c r="A63" s="4"/>
      <c r="B63" s="13" t="s">
        <v>2</v>
      </c>
      <c r="C63" s="4"/>
      <c r="D63" s="4"/>
      <c r="E63" s="4"/>
      <c r="F63" s="23">
        <f t="shared" ref="F63" si="79">F28/F$10</f>
        <v>0.14975283512649026</v>
      </c>
      <c r="G63" s="23">
        <f t="shared" ref="G63:H63" si="80">G28/G$10</f>
        <v>0.16169476869865976</v>
      </c>
      <c r="H63" s="23">
        <f t="shared" si="80"/>
        <v>0.15896408642151952</v>
      </c>
      <c r="I63" s="23">
        <f t="shared" ref="I63:J63" si="81">I28/I$10</f>
        <v>3.8905515177426249E-2</v>
      </c>
      <c r="J63" s="23">
        <f t="shared" si="81"/>
        <v>4.781590188783244E-2</v>
      </c>
      <c r="K63" s="23">
        <f t="shared" ref="K63:L63" si="82">K28/K$10</f>
        <v>6.9629833493876428E-2</v>
      </c>
      <c r="L63" s="23">
        <f t="shared" si="82"/>
        <v>8.0714983940790394E-2</v>
      </c>
      <c r="M63" s="331">
        <f t="shared" ref="M63:N63" si="83">M28/M$10</f>
        <v>0.24640000000000001</v>
      </c>
      <c r="N63" s="23">
        <f t="shared" si="83"/>
        <v>0.24378312270688951</v>
      </c>
      <c r="P63" s="136"/>
      <c r="Q63" s="23"/>
      <c r="R63" s="23"/>
      <c r="S63" s="23"/>
      <c r="T63" s="23"/>
      <c r="U63" s="23"/>
      <c r="V63" s="23"/>
      <c r="W63" s="23"/>
      <c r="X63" s="23"/>
      <c r="Z63" s="171"/>
      <c r="AA63" s="171"/>
      <c r="AB63" s="171"/>
      <c r="AC63" s="171"/>
      <c r="AD63" s="171"/>
      <c r="AE63" s="171"/>
      <c r="AF63" s="171"/>
      <c r="AG63" s="171"/>
    </row>
    <row r="64" spans="1:33">
      <c r="A64" s="4"/>
      <c r="B64" s="13"/>
      <c r="C64" s="4"/>
      <c r="D64" s="4"/>
      <c r="E64" s="4"/>
      <c r="F64" s="23"/>
      <c r="G64" s="23"/>
      <c r="H64" s="23"/>
      <c r="I64" s="23"/>
      <c r="J64" s="23"/>
      <c r="K64" s="23"/>
      <c r="L64" s="23"/>
      <c r="M64" s="331"/>
      <c r="N64" s="23"/>
      <c r="P64" s="136"/>
      <c r="R64" s="136"/>
      <c r="S64" s="136"/>
      <c r="Z64" s="171"/>
      <c r="AA64" s="171"/>
      <c r="AB64" s="171"/>
      <c r="AC64" s="171"/>
      <c r="AD64" s="171"/>
      <c r="AE64" s="171"/>
      <c r="AF64" s="171"/>
      <c r="AG64" s="171"/>
    </row>
    <row r="65" spans="1:33" ht="15.75">
      <c r="A65" s="14"/>
      <c r="B65" s="1" t="s">
        <v>86</v>
      </c>
      <c r="C65" s="4"/>
      <c r="D65" s="4"/>
      <c r="E65" s="4"/>
      <c r="F65" s="23"/>
      <c r="G65" s="23"/>
      <c r="H65" s="23"/>
      <c r="I65" s="23"/>
      <c r="J65" s="23"/>
      <c r="K65" s="23"/>
      <c r="L65" s="23"/>
      <c r="M65" s="331"/>
      <c r="N65" s="23"/>
      <c r="P65" s="136"/>
      <c r="Q65" s="172"/>
      <c r="R65" s="172"/>
      <c r="S65" s="172"/>
      <c r="T65" s="172"/>
      <c r="U65" s="172"/>
      <c r="V65" s="172"/>
      <c r="W65" s="172"/>
      <c r="X65" s="172"/>
      <c r="Z65" s="171"/>
      <c r="AA65" s="171"/>
      <c r="AB65" s="171"/>
      <c r="AC65" s="171"/>
      <c r="AD65" s="171"/>
      <c r="AE65" s="171"/>
      <c r="AF65" s="171"/>
      <c r="AG65" s="171"/>
    </row>
    <row r="66" spans="1:33">
      <c r="A66" s="14"/>
      <c r="C66" s="4"/>
      <c r="D66" s="4"/>
      <c r="E66" s="4"/>
      <c r="F66" s="23"/>
      <c r="G66" s="23"/>
      <c r="H66" s="23"/>
      <c r="I66" s="23"/>
      <c r="J66" s="23"/>
      <c r="K66" s="23"/>
      <c r="L66" s="23"/>
      <c r="M66" s="331"/>
      <c r="N66" s="23"/>
      <c r="P66" s="136"/>
      <c r="Q66" s="172"/>
      <c r="R66" s="172"/>
      <c r="S66" s="172"/>
      <c r="T66" s="172"/>
      <c r="U66" s="172"/>
      <c r="V66" s="172"/>
      <c r="W66" s="172"/>
      <c r="X66" s="172"/>
      <c r="Z66" s="136"/>
    </row>
    <row r="67" spans="1:33">
      <c r="A67" s="10" t="s">
        <v>130</v>
      </c>
      <c r="B67" s="12"/>
      <c r="C67" s="571"/>
      <c r="D67" s="12"/>
      <c r="E67" s="12"/>
      <c r="M67" s="343"/>
      <c r="P67" s="136"/>
      <c r="Q67" s="172"/>
      <c r="R67" s="172"/>
      <c r="S67" s="172"/>
      <c r="T67" s="172"/>
      <c r="U67" s="172"/>
      <c r="V67" s="172"/>
      <c r="W67" s="172"/>
      <c r="X67" s="172"/>
      <c r="Z67" s="136"/>
    </row>
    <row r="68" spans="1:33">
      <c r="A68" s="10"/>
      <c r="B68" s="12"/>
      <c r="C68" s="571"/>
      <c r="D68" s="12"/>
      <c r="E68" s="12"/>
      <c r="M68" s="343"/>
      <c r="P68" s="136"/>
      <c r="Q68" s="172"/>
      <c r="R68" s="172"/>
      <c r="S68" s="172"/>
      <c r="T68" s="172"/>
      <c r="U68" s="172"/>
      <c r="V68" s="172"/>
      <c r="W68" s="172"/>
      <c r="X68" s="172"/>
    </row>
    <row r="69" spans="1:33" ht="14.25" customHeight="1">
      <c r="A69" s="12"/>
      <c r="B69" s="571"/>
      <c r="C69" s="571"/>
      <c r="D69" s="12"/>
      <c r="E69" s="12"/>
      <c r="F69" s="9" t="str">
        <f t="shared" ref="F69" si="84">F6</f>
        <v>Q1</v>
      </c>
      <c r="G69" s="9" t="str">
        <f t="shared" ref="G69:H69" si="85">G6</f>
        <v>Q2</v>
      </c>
      <c r="H69" s="9" t="str">
        <f t="shared" si="85"/>
        <v>Q3</v>
      </c>
      <c r="I69" s="9" t="str">
        <f t="shared" ref="I69:J69" si="86">I6</f>
        <v>Q4</v>
      </c>
      <c r="J69" s="9" t="str">
        <f t="shared" si="86"/>
        <v>Q1</v>
      </c>
      <c r="K69" s="9" t="str">
        <f t="shared" ref="K69:L69" si="87">K6</f>
        <v>Q2</v>
      </c>
      <c r="L69" s="9" t="str">
        <f t="shared" si="87"/>
        <v>Q3</v>
      </c>
      <c r="M69" s="339" t="str">
        <f t="shared" ref="M69:N69" si="88">M6</f>
        <v>Q4</v>
      </c>
      <c r="N69" s="675" t="str">
        <f t="shared" si="88"/>
        <v>Q1</v>
      </c>
      <c r="P69" s="136"/>
      <c r="Q69" s="172"/>
      <c r="R69" s="172"/>
      <c r="S69" s="172"/>
      <c r="T69" s="172"/>
      <c r="U69" s="172"/>
      <c r="V69" s="172"/>
      <c r="W69" s="172"/>
      <c r="X69" s="172"/>
    </row>
    <row r="70" spans="1:33" ht="14.25" customHeight="1">
      <c r="A70" s="12"/>
      <c r="B70" s="571"/>
      <c r="C70" s="571"/>
      <c r="D70" s="12"/>
      <c r="E70" s="12"/>
      <c r="F70" s="9" t="str">
        <f t="shared" ref="F70" si="89">F7</f>
        <v>CY17</v>
      </c>
      <c r="G70" s="9" t="str">
        <f t="shared" ref="G70:H70" si="90">G7</f>
        <v>CY17</v>
      </c>
      <c r="H70" s="9" t="str">
        <f t="shared" si="90"/>
        <v>CY17</v>
      </c>
      <c r="I70" s="9" t="str">
        <f t="shared" ref="I70:J70" si="91">I7</f>
        <v>CY17</v>
      </c>
      <c r="J70" s="9" t="str">
        <f t="shared" si="91"/>
        <v>CY18</v>
      </c>
      <c r="K70" s="9" t="str">
        <f t="shared" ref="K70:L70" si="92">K7</f>
        <v>CY18</v>
      </c>
      <c r="L70" s="9" t="str">
        <f t="shared" si="92"/>
        <v>CY18</v>
      </c>
      <c r="M70" s="339" t="str">
        <f t="shared" ref="M70:N70" si="93">M7</f>
        <v>CY18</v>
      </c>
      <c r="N70" s="675" t="str">
        <f t="shared" si="93"/>
        <v>CY19</v>
      </c>
      <c r="P70" s="136"/>
      <c r="Q70" s="172"/>
      <c r="R70" s="172"/>
      <c r="S70" s="172"/>
      <c r="T70" s="172"/>
      <c r="U70" s="172"/>
      <c r="V70" s="172"/>
      <c r="W70" s="172"/>
      <c r="X70" s="172"/>
    </row>
    <row r="71" spans="1:33" ht="12.75">
      <c r="A71" s="12"/>
      <c r="B71" s="573"/>
      <c r="C71" s="573"/>
      <c r="D71" s="12"/>
      <c r="E71" s="12"/>
      <c r="F71" s="25" t="str">
        <f t="shared" ref="F71" si="94">F8</f>
        <v>TTM</v>
      </c>
      <c r="G71" s="25" t="str">
        <f t="shared" ref="G71:H71" si="95">G8</f>
        <v>TTM</v>
      </c>
      <c r="H71" s="25" t="str">
        <f t="shared" si="95"/>
        <v>TTM</v>
      </c>
      <c r="I71" s="25" t="str">
        <f t="shared" ref="I71:J71" si="96">I8</f>
        <v>TTM</v>
      </c>
      <c r="J71" s="25" t="str">
        <f t="shared" si="96"/>
        <v>TTM</v>
      </c>
      <c r="K71" s="25" t="str">
        <f t="shared" ref="K71:L71" si="97">K8</f>
        <v>TTM</v>
      </c>
      <c r="L71" s="25" t="str">
        <f t="shared" si="97"/>
        <v>TTM</v>
      </c>
      <c r="M71" s="634" t="str">
        <f t="shared" ref="M71:N71" si="98">M8</f>
        <v>TTM</v>
      </c>
      <c r="N71" s="25" t="str">
        <f t="shared" si="98"/>
        <v>TTM</v>
      </c>
      <c r="P71" s="136"/>
      <c r="Q71" s="172"/>
      <c r="R71" s="172"/>
      <c r="S71" s="172"/>
      <c r="T71" s="172"/>
      <c r="U71" s="172"/>
      <c r="V71" s="172"/>
      <c r="W71" s="172"/>
      <c r="X71" s="172"/>
    </row>
    <row r="72" spans="1:33" ht="7.5" customHeight="1">
      <c r="A72" s="11"/>
      <c r="B72" s="11"/>
      <c r="C72" s="11"/>
      <c r="D72" s="11"/>
      <c r="E72" s="11"/>
      <c r="F72" s="107"/>
      <c r="G72" s="107"/>
      <c r="H72" s="107"/>
      <c r="I72" s="107"/>
      <c r="J72" s="107"/>
      <c r="K72" s="107"/>
      <c r="L72" s="107"/>
      <c r="M72" s="495"/>
      <c r="N72" s="107"/>
      <c r="P72" s="136"/>
      <c r="Q72" s="172"/>
      <c r="R72" s="172"/>
      <c r="S72" s="172"/>
      <c r="T72" s="172"/>
      <c r="U72" s="172"/>
      <c r="V72" s="172"/>
      <c r="W72" s="172"/>
      <c r="X72" s="172"/>
    </row>
    <row r="73" spans="1:33" ht="12.75">
      <c r="A73" s="3"/>
      <c r="B73" s="555" t="s">
        <v>81</v>
      </c>
      <c r="C73" s="4"/>
      <c r="D73" s="3"/>
      <c r="E73" s="3"/>
      <c r="F73" s="163">
        <v>6878</v>
      </c>
      <c r="G73" s="163">
        <f>SUM('QTD P&amp;L'!F69:I69)</f>
        <v>6939</v>
      </c>
      <c r="H73" s="163">
        <f>SUM('QTD P&amp;L'!G69:J69)</f>
        <v>6989</v>
      </c>
      <c r="I73" s="163">
        <v>7017</v>
      </c>
      <c r="J73" s="163">
        <f>SUM('QTD P&amp;L'!I69:L69)</f>
        <v>7257</v>
      </c>
      <c r="K73" s="163">
        <f>SUM('QTD P&amp;L'!J69:M69)</f>
        <v>7267</v>
      </c>
      <c r="L73" s="163">
        <f>SUM('QTD P&amp;L'!K69:N69)</f>
        <v>7161</v>
      </c>
      <c r="M73" s="334">
        <v>7500</v>
      </c>
      <c r="N73" s="163">
        <f>SUM('QTD P&amp;L'!M69:P69)</f>
        <v>7359</v>
      </c>
      <c r="P73" s="136"/>
      <c r="Q73" s="172"/>
      <c r="R73" s="172"/>
      <c r="S73" s="172"/>
      <c r="T73" s="172"/>
      <c r="U73" s="172"/>
      <c r="V73" s="172"/>
      <c r="W73" s="172"/>
      <c r="X73" s="172"/>
    </row>
    <row r="74" spans="1:33" ht="12.75">
      <c r="A74" s="3"/>
      <c r="B74" s="555" t="s">
        <v>80</v>
      </c>
      <c r="C74" s="4"/>
      <c r="D74" s="3"/>
      <c r="E74" s="3"/>
      <c r="F74" s="163"/>
      <c r="G74" s="163"/>
      <c r="H74" s="163"/>
      <c r="I74" s="163"/>
      <c r="J74" s="163"/>
      <c r="K74" s="163"/>
      <c r="L74" s="163"/>
      <c r="M74" s="334"/>
      <c r="N74" s="163"/>
      <c r="P74" s="136"/>
      <c r="Q74" s="172"/>
      <c r="R74" s="163"/>
      <c r="S74" s="136"/>
    </row>
    <row r="75" spans="1:33" ht="12.75">
      <c r="A75" s="3"/>
      <c r="B75" s="555"/>
      <c r="C75" s="575" t="s">
        <v>132</v>
      </c>
      <c r="D75" s="125"/>
      <c r="E75" s="125"/>
      <c r="F75" s="163"/>
      <c r="G75" s="163"/>
      <c r="H75" s="163"/>
      <c r="I75" s="163"/>
      <c r="J75" s="163"/>
      <c r="K75" s="163"/>
      <c r="L75" s="163"/>
      <c r="M75" s="334"/>
      <c r="N75" s="163"/>
      <c r="P75" s="136"/>
      <c r="R75" s="163"/>
      <c r="S75" s="136"/>
    </row>
    <row r="76" spans="1:33" ht="12.75">
      <c r="A76" s="5"/>
      <c r="B76" s="560"/>
      <c r="C76" s="576" t="s">
        <v>134</v>
      </c>
      <c r="D76" s="558"/>
      <c r="E76" s="558"/>
      <c r="F76" s="164">
        <v>716</v>
      </c>
      <c r="G76" s="164">
        <f>SUM('QTD P&amp;L'!F72:I72)</f>
        <v>697</v>
      </c>
      <c r="H76" s="164">
        <f>SUM('QTD P&amp;L'!G72:J72)</f>
        <v>735</v>
      </c>
      <c r="I76" s="164">
        <v>733</v>
      </c>
      <c r="J76" s="164">
        <f>SUM('QTD P&amp;L'!I72:L72)</f>
        <v>751</v>
      </c>
      <c r="K76" s="164">
        <f>SUM('QTD P&amp;L'!J72:M72)</f>
        <v>747</v>
      </c>
      <c r="L76" s="164">
        <f>SUM('QTD P&amp;L'!K72:N72)</f>
        <v>725</v>
      </c>
      <c r="M76" s="335">
        <v>719</v>
      </c>
      <c r="N76" s="164">
        <f>SUM('QTD P&amp;L'!M72:P72)</f>
        <v>708</v>
      </c>
      <c r="P76" s="136"/>
      <c r="R76" s="163"/>
      <c r="S76" s="136"/>
    </row>
    <row r="77" spans="1:33" ht="12.75">
      <c r="A77" s="5"/>
      <c r="B77" s="560"/>
      <c r="C77" s="576" t="s">
        <v>135</v>
      </c>
      <c r="D77" s="558"/>
      <c r="E77" s="558"/>
      <c r="F77" s="164">
        <v>267</v>
      </c>
      <c r="G77" s="164">
        <f>SUM('QTD P&amp;L'!F73:I73)</f>
        <v>266</v>
      </c>
      <c r="H77" s="164">
        <f>SUM('QTD P&amp;L'!G73:J73)</f>
        <v>263</v>
      </c>
      <c r="I77" s="164">
        <v>287</v>
      </c>
      <c r="J77" s="164">
        <f>SUM('QTD P&amp;L'!I73:L73)</f>
        <v>346</v>
      </c>
      <c r="K77" s="164">
        <f>SUM('QTD P&amp;L'!J73:M73)</f>
        <v>321</v>
      </c>
      <c r="L77" s="164">
        <f>SUM('QTD P&amp;L'!K73:N73)</f>
        <v>304</v>
      </c>
      <c r="M77" s="335">
        <v>358</v>
      </c>
      <c r="N77" s="164">
        <f>SUM('QTD P&amp;L'!M73:P73)</f>
        <v>317</v>
      </c>
      <c r="P77" s="136"/>
      <c r="R77" s="163"/>
      <c r="S77" s="136"/>
    </row>
    <row r="78" spans="1:33" ht="12.75">
      <c r="A78" s="5"/>
      <c r="B78" s="560"/>
      <c r="C78" s="575" t="s">
        <v>133</v>
      </c>
      <c r="D78" s="558"/>
      <c r="E78" s="558"/>
      <c r="F78" s="164"/>
      <c r="G78" s="164"/>
      <c r="H78" s="164"/>
      <c r="I78" s="164"/>
      <c r="J78" s="164"/>
      <c r="K78" s="164"/>
      <c r="L78" s="164"/>
      <c r="M78" s="335"/>
      <c r="N78" s="164"/>
      <c r="P78" s="136"/>
      <c r="R78" s="163"/>
      <c r="S78" s="136"/>
    </row>
    <row r="79" spans="1:33" ht="12.75">
      <c r="A79" s="5"/>
      <c r="B79" s="560"/>
      <c r="C79" s="576" t="s">
        <v>136</v>
      </c>
      <c r="D79" s="558"/>
      <c r="E79" s="558"/>
      <c r="F79" s="164">
        <v>940</v>
      </c>
      <c r="G79" s="164">
        <f>SUM('QTD P&amp;L'!F75:I75)</f>
        <v>935</v>
      </c>
      <c r="H79" s="164">
        <f>SUM('QTD P&amp;L'!G75:J75)</f>
        <v>947</v>
      </c>
      <c r="I79" s="164">
        <v>973</v>
      </c>
      <c r="J79" s="164">
        <f>SUM('QTD P&amp;L'!I75:L75)</f>
        <v>1013</v>
      </c>
      <c r="K79" s="164">
        <f>SUM('QTD P&amp;L'!J75:M75)</f>
        <v>1027</v>
      </c>
      <c r="L79" s="164">
        <f>SUM('QTD P&amp;L'!K75:N75)</f>
        <v>1035</v>
      </c>
      <c r="M79" s="335">
        <v>1026</v>
      </c>
      <c r="N79" s="164">
        <f>SUM('QTD P&amp;L'!M75:P75)</f>
        <v>997</v>
      </c>
      <c r="P79" s="136"/>
      <c r="R79" s="163"/>
      <c r="S79" s="136"/>
    </row>
    <row r="80" spans="1:33" ht="12.75">
      <c r="A80" s="5"/>
      <c r="B80" s="560"/>
      <c r="C80" s="576" t="s">
        <v>135</v>
      </c>
      <c r="D80" s="558"/>
      <c r="E80" s="558"/>
      <c r="F80" s="164">
        <v>49</v>
      </c>
      <c r="G80" s="164">
        <f>SUM('QTD P&amp;L'!F76:I76)</f>
        <v>50</v>
      </c>
      <c r="H80" s="164">
        <f>SUM('QTD P&amp;L'!G76:J76)</f>
        <v>48</v>
      </c>
      <c r="I80" s="164">
        <v>43</v>
      </c>
      <c r="J80" s="164">
        <f>SUM('QTD P&amp;L'!I76:L76)</f>
        <v>42</v>
      </c>
      <c r="K80" s="164">
        <f>SUM('QTD P&amp;L'!J76:M76)</f>
        <v>46</v>
      </c>
      <c r="L80" s="164">
        <f>SUM('QTD P&amp;L'!K76:N76)</f>
        <v>64</v>
      </c>
      <c r="M80" s="335">
        <v>78</v>
      </c>
      <c r="N80" s="164">
        <f>SUM('QTD P&amp;L'!M76:P76)</f>
        <v>75</v>
      </c>
      <c r="P80" s="136"/>
      <c r="R80" s="163"/>
      <c r="S80" s="136"/>
    </row>
    <row r="81" spans="1:19" ht="12.75">
      <c r="A81" s="5"/>
      <c r="B81" s="5"/>
      <c r="C81" s="1" t="s">
        <v>33</v>
      </c>
      <c r="D81" s="5"/>
      <c r="E81" s="5"/>
      <c r="F81" s="187">
        <v>959</v>
      </c>
      <c r="G81" s="187">
        <f>SUM('QTD P&amp;L'!F77:I77)</f>
        <v>961</v>
      </c>
      <c r="H81" s="187">
        <f>SUM('QTD P&amp;L'!G77:J77)</f>
        <v>981</v>
      </c>
      <c r="I81" s="187">
        <v>1006</v>
      </c>
      <c r="J81" s="187">
        <f>SUM('QTD P&amp;L'!I77:L77)</f>
        <v>1036</v>
      </c>
      <c r="K81" s="187">
        <f>SUM('QTD P&amp;L'!J77:M77)</f>
        <v>1035</v>
      </c>
      <c r="L81" s="187">
        <f>SUM('QTD P&amp;L'!K77:N77)</f>
        <v>1023</v>
      </c>
      <c r="M81" s="336">
        <v>1040</v>
      </c>
      <c r="N81" s="187">
        <f>SUM('QTD P&amp;L'!M77:P77)</f>
        <v>1025</v>
      </c>
      <c r="P81" s="136"/>
      <c r="R81" s="163"/>
      <c r="S81" s="136"/>
    </row>
    <row r="82" spans="1:19" ht="12.75">
      <c r="A82" s="5"/>
      <c r="B82" s="5"/>
      <c r="C82" s="1" t="s">
        <v>34</v>
      </c>
      <c r="D82" s="5"/>
      <c r="E82" s="5"/>
      <c r="F82" s="187">
        <v>961</v>
      </c>
      <c r="G82" s="187">
        <f>SUM('QTD P&amp;L'!F78:I78)</f>
        <v>947</v>
      </c>
      <c r="H82" s="187">
        <f>SUM('QTD P&amp;L'!G78:J78)</f>
        <v>956</v>
      </c>
      <c r="I82" s="187">
        <v>1039</v>
      </c>
      <c r="J82" s="187">
        <f>SUM('QTD P&amp;L'!I78:L78)</f>
        <v>1078</v>
      </c>
      <c r="K82" s="187">
        <f>SUM('QTD P&amp;L'!J78:M78)</f>
        <v>1073</v>
      </c>
      <c r="L82" s="187">
        <f>SUM('QTD P&amp;L'!K78:N78)</f>
        <v>1067</v>
      </c>
      <c r="M82" s="336">
        <v>1003</v>
      </c>
      <c r="N82" s="187">
        <f>SUM('QTD P&amp;L'!M78:P78)</f>
        <v>1003</v>
      </c>
      <c r="P82" s="136"/>
      <c r="R82" s="163"/>
      <c r="S82" s="136"/>
    </row>
    <row r="83" spans="1:19">
      <c r="A83" s="5"/>
      <c r="B83" s="5"/>
      <c r="C83" s="1" t="s">
        <v>35</v>
      </c>
      <c r="D83" s="5"/>
      <c r="E83" s="5"/>
      <c r="F83" s="189">
        <v>536</v>
      </c>
      <c r="G83" s="189">
        <f>SUM('QTD P&amp;L'!F79:I79)</f>
        <v>537</v>
      </c>
      <c r="H83" s="189">
        <f>SUM('QTD P&amp;L'!G79:J79)</f>
        <v>562</v>
      </c>
      <c r="I83" s="189">
        <v>609</v>
      </c>
      <c r="J83" s="189">
        <f>SUM('QTD P&amp;L'!I79:L79)</f>
        <v>644</v>
      </c>
      <c r="K83" s="189">
        <f>SUM('QTD P&amp;L'!J79:M79)</f>
        <v>679</v>
      </c>
      <c r="L83" s="189">
        <f>SUM('QTD P&amp;L'!K79:N79)</f>
        <v>694</v>
      </c>
      <c r="M83" s="337">
        <v>699</v>
      </c>
      <c r="N83" s="189">
        <f>SUM('QTD P&amp;L'!M79:P79)</f>
        <v>681</v>
      </c>
      <c r="P83" s="136"/>
      <c r="R83" s="163"/>
      <c r="S83" s="136"/>
    </row>
    <row r="84" spans="1:19">
      <c r="A84" s="5"/>
      <c r="B84" s="5"/>
      <c r="C84" s="5"/>
      <c r="D84" s="5" t="s">
        <v>79</v>
      </c>
      <c r="E84" s="5"/>
      <c r="F84" s="189">
        <f t="shared" ref="F84:K84" si="99">SUM(F76:F83)</f>
        <v>4428</v>
      </c>
      <c r="G84" s="189">
        <f t="shared" si="99"/>
        <v>4393</v>
      </c>
      <c r="H84" s="189">
        <f t="shared" si="99"/>
        <v>4492</v>
      </c>
      <c r="I84" s="189">
        <f t="shared" si="99"/>
        <v>4690</v>
      </c>
      <c r="J84" s="189">
        <f t="shared" si="99"/>
        <v>4910</v>
      </c>
      <c r="K84" s="189">
        <f t="shared" si="99"/>
        <v>4928</v>
      </c>
      <c r="L84" s="189">
        <f t="shared" ref="L84:M84" si="100">SUM(L76:L83)</f>
        <v>4912</v>
      </c>
      <c r="M84" s="337">
        <f t="shared" si="100"/>
        <v>4923</v>
      </c>
      <c r="N84" s="189">
        <f t="shared" ref="N84" si="101">SUM(N76:N83)</f>
        <v>4806</v>
      </c>
      <c r="P84" s="136"/>
      <c r="R84" s="163"/>
      <c r="S84" s="136"/>
    </row>
    <row r="85" spans="1:19" ht="12.75">
      <c r="A85" s="6"/>
      <c r="B85" s="13" t="s">
        <v>1</v>
      </c>
      <c r="C85" s="557"/>
      <c r="D85" s="6"/>
      <c r="E85" s="6"/>
      <c r="F85" s="188">
        <f t="shared" ref="F85:I85" si="102">F73-F84</f>
        <v>2450</v>
      </c>
      <c r="G85" s="188">
        <f t="shared" si="102"/>
        <v>2546</v>
      </c>
      <c r="H85" s="188">
        <f t="shared" si="102"/>
        <v>2497</v>
      </c>
      <c r="I85" s="188">
        <f t="shared" si="102"/>
        <v>2327</v>
      </c>
      <c r="J85" s="188">
        <f t="shared" ref="J85:K85" si="103">J73-J84</f>
        <v>2347</v>
      </c>
      <c r="K85" s="188">
        <f t="shared" si="103"/>
        <v>2339</v>
      </c>
      <c r="L85" s="188">
        <f t="shared" ref="L85:M85" si="104">L73-L84</f>
        <v>2249</v>
      </c>
      <c r="M85" s="338">
        <f t="shared" si="104"/>
        <v>2577</v>
      </c>
      <c r="N85" s="188">
        <f t="shared" ref="N85" si="105">N73-N84</f>
        <v>2553</v>
      </c>
      <c r="P85" s="136"/>
      <c r="R85" s="163"/>
      <c r="S85" s="136"/>
    </row>
    <row r="86" spans="1:19" ht="12.75">
      <c r="A86" s="7"/>
      <c r="B86" s="133" t="s">
        <v>118</v>
      </c>
      <c r="C86" s="7"/>
      <c r="D86" s="7"/>
      <c r="E86" s="7"/>
      <c r="F86" s="187">
        <v>192</v>
      </c>
      <c r="G86" s="187">
        <f>SUM('QTD P&amp;L'!F82:I82)</f>
        <v>161</v>
      </c>
      <c r="H86" s="187">
        <f>SUM('QTD P&amp;L'!G82:J82)</f>
        <v>145</v>
      </c>
      <c r="I86" s="187">
        <v>139</v>
      </c>
      <c r="J86" s="187">
        <f>SUM('QTD P&amp;L'!I82:L82)</f>
        <v>131</v>
      </c>
      <c r="K86" s="187">
        <f>SUM('QTD P&amp;L'!J82:M82)</f>
        <v>123</v>
      </c>
      <c r="L86" s="187">
        <f>SUM('QTD P&amp;L'!K82:N82)</f>
        <v>100</v>
      </c>
      <c r="M86" s="336">
        <v>69</v>
      </c>
      <c r="N86" s="187">
        <f>SUM('QTD P&amp;L'!M82:P82)</f>
        <v>45</v>
      </c>
      <c r="P86" s="136"/>
      <c r="R86" s="163"/>
      <c r="S86" s="136"/>
    </row>
    <row r="87" spans="1:19">
      <c r="A87" s="7"/>
      <c r="B87" s="133" t="s">
        <v>190</v>
      </c>
      <c r="C87" s="7"/>
      <c r="D87" s="7"/>
      <c r="E87" s="7"/>
      <c r="F87" s="189">
        <v>0</v>
      </c>
      <c r="G87" s="189">
        <f>SUM('QTD P&amp;L'!F83:I83)</f>
        <v>0</v>
      </c>
      <c r="H87" s="189">
        <f>SUM('QTD P&amp;L'!G83:J83)</f>
        <v>0</v>
      </c>
      <c r="I87" s="189">
        <f>SUM('QTD P&amp;L'!H83:K83)</f>
        <v>0</v>
      </c>
      <c r="J87" s="189">
        <f>SUM('QTD P&amp;L'!I83:L83)</f>
        <v>0</v>
      </c>
      <c r="K87" s="189">
        <f>SUM('QTD P&amp;L'!J83:M83)</f>
        <v>0</v>
      </c>
      <c r="L87" s="189">
        <f>SUM('QTD P&amp;L'!K83:N83)</f>
        <v>0</v>
      </c>
      <c r="M87" s="337">
        <f>SUM('QTD P&amp;L'!L83:O83)</f>
        <v>0</v>
      </c>
      <c r="N87" s="189">
        <f>SUM('QTD P&amp;L'!M83:P83)</f>
        <v>0</v>
      </c>
      <c r="P87" s="136"/>
      <c r="R87" s="163"/>
      <c r="S87" s="136"/>
    </row>
    <row r="88" spans="1:19" ht="12.75">
      <c r="A88" s="7"/>
      <c r="B88" s="11" t="s">
        <v>112</v>
      </c>
      <c r="C88" s="559"/>
      <c r="D88" s="7"/>
      <c r="E88" s="7"/>
      <c r="F88" s="187">
        <f t="shared" ref="F88:J88" si="106">F85-F86-F87</f>
        <v>2258</v>
      </c>
      <c r="G88" s="187">
        <f t="shared" si="106"/>
        <v>2385</v>
      </c>
      <c r="H88" s="187">
        <f t="shared" si="106"/>
        <v>2352</v>
      </c>
      <c r="I88" s="187">
        <f t="shared" si="106"/>
        <v>2188</v>
      </c>
      <c r="J88" s="187">
        <f t="shared" si="106"/>
        <v>2216</v>
      </c>
      <c r="K88" s="187">
        <f t="shared" ref="K88:L88" si="107">K85-K86-K87</f>
        <v>2216</v>
      </c>
      <c r="L88" s="187">
        <f t="shared" si="107"/>
        <v>2149</v>
      </c>
      <c r="M88" s="336">
        <f t="shared" ref="M88:N88" si="108">M85-M86-M87</f>
        <v>2508</v>
      </c>
      <c r="N88" s="187">
        <f t="shared" si="108"/>
        <v>2508</v>
      </c>
      <c r="P88" s="136"/>
      <c r="R88" s="163"/>
      <c r="S88" s="136"/>
    </row>
    <row r="89" spans="1:19">
      <c r="A89" s="7"/>
      <c r="B89" s="560" t="s">
        <v>113</v>
      </c>
      <c r="C89" s="559"/>
      <c r="D89" s="7"/>
      <c r="E89" s="7"/>
      <c r="F89" s="189">
        <v>504</v>
      </c>
      <c r="G89" s="189">
        <f>SUM('QTD P&amp;L'!F85:I85)</f>
        <v>554</v>
      </c>
      <c r="H89" s="189">
        <f>SUM('QTD P&amp;L'!G85:J85)</f>
        <v>534</v>
      </c>
      <c r="I89" s="189">
        <v>491</v>
      </c>
      <c r="J89" s="189">
        <f>SUM('QTD P&amp;L'!I85:L85)</f>
        <v>461</v>
      </c>
      <c r="K89" s="189">
        <f>SUM('QTD P&amp;L'!J85:M85)</f>
        <v>405</v>
      </c>
      <c r="L89" s="189">
        <f>SUM('QTD P&amp;L'!K85:N85)</f>
        <v>371</v>
      </c>
      <c r="M89" s="337">
        <v>409</v>
      </c>
      <c r="N89" s="189">
        <f>SUM('QTD P&amp;L'!M85:P85)</f>
        <v>410</v>
      </c>
      <c r="P89" s="136"/>
      <c r="R89" s="163"/>
      <c r="S89" s="136"/>
    </row>
    <row r="90" spans="1:19">
      <c r="A90" s="4"/>
      <c r="B90" s="13" t="s">
        <v>2</v>
      </c>
      <c r="C90" s="4"/>
      <c r="D90" s="4"/>
      <c r="E90" s="4"/>
      <c r="F90" s="8">
        <f t="shared" ref="F90:K90" si="109">F88-F89</f>
        <v>1754</v>
      </c>
      <c r="G90" s="8">
        <f t="shared" si="109"/>
        <v>1831</v>
      </c>
      <c r="H90" s="8">
        <f t="shared" si="109"/>
        <v>1818</v>
      </c>
      <c r="I90" s="8">
        <f t="shared" si="109"/>
        <v>1697</v>
      </c>
      <c r="J90" s="8">
        <f t="shared" si="109"/>
        <v>1755</v>
      </c>
      <c r="K90" s="8">
        <f t="shared" si="109"/>
        <v>1811</v>
      </c>
      <c r="L90" s="8">
        <f t="shared" ref="L90:M90" si="110">L88-L89</f>
        <v>1778</v>
      </c>
      <c r="M90" s="344">
        <f t="shared" si="110"/>
        <v>2099</v>
      </c>
      <c r="N90" s="8">
        <f t="shared" ref="N90" si="111">N88-N89</f>
        <v>2098</v>
      </c>
      <c r="P90" s="136"/>
      <c r="R90" s="163"/>
      <c r="S90" s="136"/>
    </row>
    <row r="91" spans="1:19" ht="38.25" customHeight="1">
      <c r="A91" s="5"/>
      <c r="B91" s="710" t="s">
        <v>101</v>
      </c>
      <c r="C91" s="710"/>
      <c r="D91" s="710"/>
      <c r="E91" s="632"/>
      <c r="F91" s="117">
        <v>1751</v>
      </c>
      <c r="G91" s="117">
        <f>SUM('QTD P&amp;L'!F87:I87)</f>
        <v>1829</v>
      </c>
      <c r="H91" s="117">
        <f>SUM('QTD P&amp;L'!G87:J87)</f>
        <v>1817</v>
      </c>
      <c r="I91" s="117">
        <v>1697</v>
      </c>
      <c r="J91" s="117">
        <f>SUM('QTD P&amp;L'!I87:L87)</f>
        <v>1755</v>
      </c>
      <c r="K91" s="117">
        <f>SUM('QTD P&amp;L'!J87:M87)</f>
        <v>1811</v>
      </c>
      <c r="L91" s="117">
        <f>SUM('QTD P&amp;L'!K87:N87)</f>
        <v>1778</v>
      </c>
      <c r="M91" s="635">
        <v>2099</v>
      </c>
      <c r="N91" s="117">
        <f>SUM('QTD P&amp;L'!M87:P87)</f>
        <v>2098</v>
      </c>
      <c r="O91" s="80"/>
      <c r="P91" s="137"/>
      <c r="Q91" s="80"/>
      <c r="R91" s="163"/>
      <c r="S91" s="136"/>
    </row>
    <row r="92" spans="1:19" ht="9.75" customHeight="1">
      <c r="A92" s="4"/>
      <c r="B92" s="13"/>
      <c r="C92" s="4"/>
      <c r="D92" s="4"/>
      <c r="E92" s="4"/>
      <c r="F92" s="8"/>
      <c r="G92" s="8"/>
      <c r="H92" s="8"/>
      <c r="I92" s="8"/>
      <c r="J92" s="8"/>
      <c r="K92" s="8"/>
      <c r="L92" s="8"/>
      <c r="M92" s="344"/>
      <c r="N92" s="8"/>
      <c r="P92" s="137"/>
      <c r="R92" s="163"/>
      <c r="S92" s="136"/>
    </row>
    <row r="93" spans="1:19" s="27" customFormat="1" ht="12.75">
      <c r="A93" s="32"/>
      <c r="B93" s="33" t="s">
        <v>139</v>
      </c>
      <c r="C93" s="33"/>
      <c r="D93" s="33"/>
      <c r="E93" s="33"/>
      <c r="F93" s="165"/>
      <c r="G93" s="165"/>
      <c r="H93" s="165"/>
      <c r="I93" s="165"/>
      <c r="J93" s="165"/>
      <c r="K93" s="165"/>
      <c r="L93" s="165"/>
      <c r="M93" s="345"/>
      <c r="N93" s="165"/>
      <c r="P93" s="136"/>
      <c r="R93" s="163"/>
      <c r="S93" s="136"/>
    </row>
    <row r="94" spans="1:19" s="27" customFormat="1" ht="12.75">
      <c r="A94" s="32"/>
      <c r="B94" s="33"/>
      <c r="C94" s="33" t="s">
        <v>28</v>
      </c>
      <c r="D94" s="33"/>
      <c r="E94" s="33"/>
      <c r="F94" s="34">
        <v>2.35</v>
      </c>
      <c r="G94" s="34">
        <f>SUM('QTD P&amp;L'!F90:I90)</f>
        <v>2.4400000000000004</v>
      </c>
      <c r="H94" s="34">
        <f>SUM('QTD P&amp;L'!G90:J90)</f>
        <v>2.41</v>
      </c>
      <c r="I94" s="34">
        <v>2.25</v>
      </c>
      <c r="J94" s="34">
        <f>SUM('QTD P&amp;L'!I90:L90)</f>
        <v>2.3200000000000003</v>
      </c>
      <c r="K94" s="34">
        <f>SUM('QTD P&amp;L'!J90:M90)</f>
        <v>2.39</v>
      </c>
      <c r="L94" s="34">
        <f>SUM('QTD P&amp;L'!K90:N90)</f>
        <v>2.35</v>
      </c>
      <c r="M94" s="636">
        <v>2.76</v>
      </c>
      <c r="N94" s="34">
        <f>SUM('QTD P&amp;L'!M90:P90)</f>
        <v>2.75</v>
      </c>
      <c r="P94" s="136"/>
      <c r="R94" s="163"/>
      <c r="S94" s="136"/>
    </row>
    <row r="95" spans="1:19" s="27" customFormat="1" ht="12.75">
      <c r="A95" s="32"/>
      <c r="B95" s="33"/>
      <c r="C95" s="33" t="s">
        <v>29</v>
      </c>
      <c r="D95" s="33"/>
      <c r="E95" s="33"/>
      <c r="F95" s="34">
        <v>2.3099999999999996</v>
      </c>
      <c r="G95" s="34">
        <f>SUM('QTD P&amp;L'!F91:I91)</f>
        <v>2.41</v>
      </c>
      <c r="H95" s="34">
        <f>SUM('QTD P&amp;L'!G91:J91)</f>
        <v>2.39</v>
      </c>
      <c r="I95" s="34">
        <v>2.21</v>
      </c>
      <c r="J95" s="34">
        <f>SUM('QTD P&amp;L'!I91:L91)</f>
        <v>2.29</v>
      </c>
      <c r="K95" s="34">
        <f>SUM('QTD P&amp;L'!J91:M91)</f>
        <v>2.36</v>
      </c>
      <c r="L95" s="34">
        <f>SUM('QTD P&amp;L'!K91:N91)</f>
        <v>2.31</v>
      </c>
      <c r="M95" s="636">
        <v>2.72</v>
      </c>
      <c r="N95" s="34">
        <f>SUM('QTD P&amp;L'!M91:P91)</f>
        <v>2.7199999999999998</v>
      </c>
      <c r="P95" s="137"/>
      <c r="R95" s="163"/>
      <c r="S95" s="136"/>
    </row>
    <row r="96" spans="1:19" s="27" customFormat="1" ht="3" customHeight="1">
      <c r="A96" s="32"/>
      <c r="B96" s="33"/>
      <c r="C96" s="35"/>
      <c r="D96" s="33"/>
      <c r="E96" s="33"/>
      <c r="F96" s="96"/>
      <c r="G96" s="96"/>
      <c r="H96" s="96"/>
      <c r="I96" s="96"/>
      <c r="J96" s="96"/>
      <c r="K96" s="96"/>
      <c r="L96" s="96"/>
      <c r="M96" s="492"/>
      <c r="N96" s="96"/>
      <c r="P96" s="136"/>
      <c r="R96" s="163"/>
      <c r="S96" s="136"/>
    </row>
    <row r="97" spans="1:19" s="27" customFormat="1" ht="12.75">
      <c r="A97" s="32"/>
      <c r="B97" s="33"/>
      <c r="C97" s="35"/>
      <c r="D97" s="33"/>
      <c r="E97" s="33"/>
      <c r="F97" s="96"/>
      <c r="G97" s="96"/>
      <c r="H97" s="96"/>
      <c r="I97" s="96"/>
      <c r="J97" s="96"/>
      <c r="K97" s="96"/>
      <c r="L97" s="96"/>
      <c r="M97" s="492"/>
      <c r="N97" s="96"/>
      <c r="P97" s="136"/>
      <c r="R97" s="163"/>
      <c r="S97" s="136"/>
    </row>
    <row r="98" spans="1:19" ht="12.75">
      <c r="A98" s="10" t="s">
        <v>131</v>
      </c>
      <c r="B98" s="15"/>
      <c r="D98" s="15"/>
      <c r="E98" s="15"/>
      <c r="F98" s="97"/>
      <c r="G98" s="97"/>
      <c r="H98" s="97"/>
      <c r="I98" s="97"/>
      <c r="J98" s="97"/>
      <c r="K98" s="97"/>
      <c r="L98" s="97"/>
      <c r="M98" s="493"/>
      <c r="N98" s="97"/>
      <c r="P98" s="136"/>
      <c r="R98" s="163"/>
      <c r="S98" s="136"/>
    </row>
    <row r="99" spans="1:19" ht="12.75">
      <c r="A99" s="18"/>
      <c r="B99" s="15"/>
      <c r="D99" s="15"/>
      <c r="E99" s="15"/>
      <c r="F99" s="9" t="str">
        <f t="shared" ref="F99:G99" si="112">F69</f>
        <v>Q1</v>
      </c>
      <c r="G99" s="9" t="str">
        <f t="shared" si="112"/>
        <v>Q2</v>
      </c>
      <c r="H99" s="9" t="str">
        <f t="shared" ref="H99:I99" si="113">H69</f>
        <v>Q3</v>
      </c>
      <c r="I99" s="9" t="str">
        <f t="shared" si="113"/>
        <v>Q4</v>
      </c>
      <c r="J99" s="9" t="str">
        <f t="shared" ref="J99:K99" si="114">J69</f>
        <v>Q1</v>
      </c>
      <c r="K99" s="9" t="str">
        <f t="shared" si="114"/>
        <v>Q2</v>
      </c>
      <c r="L99" s="9" t="str">
        <f t="shared" ref="L99:M99" si="115">L69</f>
        <v>Q3</v>
      </c>
      <c r="M99" s="339" t="str">
        <f t="shared" si="115"/>
        <v>Q4</v>
      </c>
      <c r="N99" s="675" t="str">
        <f t="shared" ref="N99" si="116">N69</f>
        <v>Q1</v>
      </c>
      <c r="P99" s="136"/>
      <c r="R99" s="163"/>
      <c r="S99" s="136"/>
    </row>
    <row r="100" spans="1:19" ht="12.75">
      <c r="A100" s="9"/>
      <c r="B100" s="9"/>
      <c r="C100" s="9"/>
      <c r="D100" s="9"/>
      <c r="E100" s="9"/>
      <c r="F100" s="9" t="str">
        <f t="shared" ref="F100:G100" si="117">F70</f>
        <v>CY17</v>
      </c>
      <c r="G100" s="9" t="str">
        <f t="shared" si="117"/>
        <v>CY17</v>
      </c>
      <c r="H100" s="9" t="str">
        <f t="shared" ref="H100:I100" si="118">H70</f>
        <v>CY17</v>
      </c>
      <c r="I100" s="9" t="str">
        <f t="shared" si="118"/>
        <v>CY17</v>
      </c>
      <c r="J100" s="9" t="str">
        <f t="shared" ref="J100:K100" si="119">J70</f>
        <v>CY18</v>
      </c>
      <c r="K100" s="9" t="str">
        <f t="shared" si="119"/>
        <v>CY18</v>
      </c>
      <c r="L100" s="9" t="str">
        <f t="shared" ref="L100:M100" si="120">L70</f>
        <v>CY18</v>
      </c>
      <c r="M100" s="339" t="str">
        <f t="shared" si="120"/>
        <v>CY18</v>
      </c>
      <c r="N100" s="675" t="str">
        <f t="shared" ref="N100" si="121">N70</f>
        <v>CY19</v>
      </c>
      <c r="P100" s="136"/>
      <c r="R100" s="163"/>
      <c r="S100" s="136"/>
    </row>
    <row r="101" spans="1:19" ht="12.75">
      <c r="A101" s="18"/>
      <c r="B101" s="15"/>
      <c r="D101" s="15"/>
      <c r="E101" s="15"/>
      <c r="F101" s="25" t="str">
        <f t="shared" ref="F101:G101" si="122">F71</f>
        <v>TTM</v>
      </c>
      <c r="G101" s="25" t="str">
        <f t="shared" si="122"/>
        <v>TTM</v>
      </c>
      <c r="H101" s="25" t="str">
        <f t="shared" ref="H101:I101" si="123">H71</f>
        <v>TTM</v>
      </c>
      <c r="I101" s="25" t="str">
        <f t="shared" si="123"/>
        <v>TTM</v>
      </c>
      <c r="J101" s="25" t="str">
        <f t="shared" ref="J101:K101" si="124">J71</f>
        <v>TTM</v>
      </c>
      <c r="K101" s="25" t="str">
        <f t="shared" si="124"/>
        <v>TTM</v>
      </c>
      <c r="L101" s="25" t="str">
        <f t="shared" ref="L101:M101" si="125">L71</f>
        <v>TTM</v>
      </c>
      <c r="M101" s="634" t="str">
        <f t="shared" si="125"/>
        <v>TTM</v>
      </c>
      <c r="N101" s="25" t="str">
        <f t="shared" ref="N101" si="126">N71</f>
        <v>TTM</v>
      </c>
      <c r="P101" s="136"/>
      <c r="R101" s="163"/>
      <c r="S101" s="136"/>
    </row>
    <row r="102" spans="1:19" ht="12.75">
      <c r="A102" s="18"/>
      <c r="B102" s="99"/>
      <c r="C102" s="85"/>
      <c r="D102" s="99"/>
      <c r="E102" s="99"/>
      <c r="F102" s="1"/>
      <c r="G102" s="1"/>
      <c r="H102" s="1"/>
      <c r="I102" s="1"/>
      <c r="J102" s="1"/>
      <c r="K102" s="1"/>
      <c r="L102" s="1"/>
      <c r="M102" s="346"/>
      <c r="N102" s="1"/>
      <c r="P102" s="136"/>
      <c r="R102" s="163"/>
      <c r="S102" s="136"/>
    </row>
    <row r="103" spans="1:19" ht="12.75">
      <c r="A103" s="18"/>
      <c r="B103" s="575" t="s">
        <v>80</v>
      </c>
      <c r="C103" s="85"/>
      <c r="D103" s="99"/>
      <c r="E103" s="99"/>
      <c r="F103" s="1"/>
      <c r="G103" s="1"/>
      <c r="H103" s="1"/>
      <c r="I103" s="1"/>
      <c r="J103" s="1"/>
      <c r="K103" s="1"/>
      <c r="L103" s="1"/>
      <c r="M103" s="346"/>
      <c r="N103" s="1"/>
      <c r="P103" s="136"/>
      <c r="R103" s="163"/>
      <c r="S103" s="136"/>
    </row>
    <row r="104" spans="1:19" ht="12.75">
      <c r="A104" s="18"/>
      <c r="B104" s="575"/>
      <c r="C104" s="575" t="s">
        <v>132</v>
      </c>
      <c r="D104" s="125"/>
      <c r="E104" s="125"/>
      <c r="F104" s="1"/>
      <c r="G104" s="1"/>
      <c r="H104" s="1"/>
      <c r="I104" s="1"/>
      <c r="J104" s="1"/>
      <c r="K104" s="1"/>
      <c r="L104" s="1"/>
      <c r="M104" s="346"/>
      <c r="N104" s="1"/>
      <c r="P104" s="136"/>
      <c r="R104" s="163"/>
      <c r="S104" s="136"/>
    </row>
    <row r="105" spans="1:19" ht="12.75">
      <c r="A105" s="5"/>
      <c r="B105" s="133"/>
      <c r="C105" s="576" t="s">
        <v>134</v>
      </c>
      <c r="D105" s="558"/>
      <c r="E105" s="558"/>
      <c r="F105" s="21">
        <f t="shared" ref="F105:H105" si="127">F76/F$73</f>
        <v>0.10410002907822041</v>
      </c>
      <c r="G105" s="21">
        <f t="shared" si="127"/>
        <v>0.10044675025219772</v>
      </c>
      <c r="H105" s="21">
        <f t="shared" si="127"/>
        <v>0.10516525969380455</v>
      </c>
      <c r="I105" s="21">
        <f t="shared" ref="I105:N105" si="128">I76/I$73</f>
        <v>0.10446059569616645</v>
      </c>
      <c r="J105" s="21">
        <f t="shared" si="128"/>
        <v>0.10348628910017914</v>
      </c>
      <c r="K105" s="21">
        <f t="shared" si="128"/>
        <v>0.10279344984175037</v>
      </c>
      <c r="L105" s="21">
        <f t="shared" si="128"/>
        <v>0.10124284317832705</v>
      </c>
      <c r="M105" s="340">
        <f t="shared" si="128"/>
        <v>9.5866666666666669E-2</v>
      </c>
      <c r="N105" s="21">
        <f t="shared" si="128"/>
        <v>9.6208724011414601E-2</v>
      </c>
      <c r="P105" s="136"/>
      <c r="R105" s="163"/>
      <c r="S105" s="136"/>
    </row>
    <row r="106" spans="1:19" ht="12.75">
      <c r="A106" s="5"/>
      <c r="B106" s="133"/>
      <c r="C106" s="576" t="s">
        <v>135</v>
      </c>
      <c r="D106" s="558"/>
      <c r="E106" s="558"/>
      <c r="F106" s="21">
        <f t="shared" ref="F106:G106" si="129">F77/F$73</f>
        <v>3.8819424251235822E-2</v>
      </c>
      <c r="G106" s="21">
        <f t="shared" si="129"/>
        <v>3.8334053898256233E-2</v>
      </c>
      <c r="H106" s="21">
        <f t="shared" ref="H106:I106" si="130">H77/H$73</f>
        <v>3.7630562312204893E-2</v>
      </c>
      <c r="I106" s="21">
        <f t="shared" si="130"/>
        <v>4.090066980190965E-2</v>
      </c>
      <c r="J106" s="21">
        <f t="shared" ref="J106:K106" si="131">J77/J$73</f>
        <v>4.7678103899683064E-2</v>
      </c>
      <c r="K106" s="21">
        <f t="shared" si="131"/>
        <v>4.4172285674969038E-2</v>
      </c>
      <c r="L106" s="21">
        <f t="shared" ref="L106:M106" si="132">L77/L$73</f>
        <v>4.2452171484429549E-2</v>
      </c>
      <c r="M106" s="340">
        <f t="shared" si="132"/>
        <v>4.7733333333333336E-2</v>
      </c>
      <c r="N106" s="21">
        <f t="shared" ref="N106" si="133">N77/N$73</f>
        <v>4.3076504959913033E-2</v>
      </c>
      <c r="P106" s="136"/>
      <c r="R106" s="163"/>
      <c r="S106" s="136"/>
    </row>
    <row r="107" spans="1:19" ht="12.75">
      <c r="A107" s="5"/>
      <c r="B107" s="133"/>
      <c r="C107" s="575" t="s">
        <v>133</v>
      </c>
      <c r="D107" s="558"/>
      <c r="E107" s="558"/>
      <c r="F107" s="21"/>
      <c r="G107" s="21"/>
      <c r="H107" s="21"/>
      <c r="I107" s="21"/>
      <c r="J107" s="21"/>
      <c r="K107" s="21"/>
      <c r="L107" s="21"/>
      <c r="M107" s="340"/>
      <c r="N107" s="21"/>
      <c r="P107" s="136"/>
      <c r="R107" s="163"/>
      <c r="S107" s="136"/>
    </row>
    <row r="108" spans="1:19" ht="12.75">
      <c r="A108" s="5"/>
      <c r="B108" s="133"/>
      <c r="C108" s="576" t="s">
        <v>136</v>
      </c>
      <c r="D108" s="558"/>
      <c r="E108" s="558"/>
      <c r="F108" s="21">
        <f t="shared" ref="F108:G108" si="134">F79/F$73</f>
        <v>0.13666763594068043</v>
      </c>
      <c r="G108" s="21">
        <f t="shared" si="134"/>
        <v>0.13474564058221647</v>
      </c>
      <c r="H108" s="21">
        <f t="shared" ref="H108:I108" si="135">H79/H$73</f>
        <v>0.13549864072113321</v>
      </c>
      <c r="I108" s="21">
        <f t="shared" si="135"/>
        <v>0.13866324640159614</v>
      </c>
      <c r="J108" s="21">
        <f t="shared" ref="J108:K108" si="136">J79/J$73</f>
        <v>0.13958936199531488</v>
      </c>
      <c r="K108" s="21">
        <f t="shared" si="136"/>
        <v>0.14132379248658319</v>
      </c>
      <c r="L108" s="21">
        <f t="shared" ref="L108:M108" si="137">L79/L$73</f>
        <v>0.14453288646837034</v>
      </c>
      <c r="M108" s="340">
        <f t="shared" si="137"/>
        <v>0.1368</v>
      </c>
      <c r="N108" s="21">
        <f t="shared" ref="N108" si="138">N79/N$73</f>
        <v>0.13548036417991574</v>
      </c>
      <c r="P108" s="136"/>
      <c r="R108" s="163"/>
      <c r="S108" s="136"/>
    </row>
    <row r="109" spans="1:19" ht="12.75">
      <c r="A109" s="5"/>
      <c r="B109" s="133"/>
      <c r="C109" s="576" t="s">
        <v>135</v>
      </c>
      <c r="D109" s="558"/>
      <c r="E109" s="558"/>
      <c r="F109" s="21">
        <f t="shared" ref="F109:G109" si="139">F80/F$73</f>
        <v>7.1241640011631292E-3</v>
      </c>
      <c r="G109" s="21">
        <f t="shared" si="139"/>
        <v>7.2056492289955323E-3</v>
      </c>
      <c r="H109" s="21">
        <f t="shared" ref="H109:I109" si="140">H80/H$73</f>
        <v>6.8679353269423381E-3</v>
      </c>
      <c r="I109" s="21">
        <f t="shared" si="140"/>
        <v>6.1279749180561498E-3</v>
      </c>
      <c r="J109" s="21">
        <f t="shared" ref="J109:K109" si="141">J80/J$73</f>
        <v>5.7875155022736671E-3</v>
      </c>
      <c r="K109" s="21">
        <f t="shared" si="141"/>
        <v>6.3299848630796749E-3</v>
      </c>
      <c r="L109" s="21">
        <f t="shared" ref="L109:M109" si="142">L80/L$73</f>
        <v>8.937299259879905E-3</v>
      </c>
      <c r="M109" s="340">
        <f t="shared" si="142"/>
        <v>1.04E-2</v>
      </c>
      <c r="N109" s="21">
        <f t="shared" ref="N109" si="143">N80/N$73</f>
        <v>1.0191602119853241E-2</v>
      </c>
      <c r="P109" s="136"/>
      <c r="R109" s="163"/>
      <c r="S109" s="136"/>
    </row>
    <row r="110" spans="1:19" ht="12.75">
      <c r="A110" s="5"/>
      <c r="B110" s="558"/>
      <c r="C110" s="85" t="s">
        <v>33</v>
      </c>
      <c r="D110" s="558"/>
      <c r="E110" s="558"/>
      <c r="F110" s="21">
        <f t="shared" ref="F110:G110" si="144">F81/F$73</f>
        <v>0.13943006687990694</v>
      </c>
      <c r="G110" s="21">
        <f t="shared" si="144"/>
        <v>0.13849257818129412</v>
      </c>
      <c r="H110" s="21">
        <f t="shared" ref="H110:I110" si="145">H81/H$73</f>
        <v>0.14036342824438403</v>
      </c>
      <c r="I110" s="21">
        <f t="shared" si="145"/>
        <v>0.14336611087359272</v>
      </c>
      <c r="J110" s="21">
        <f t="shared" ref="J110:K110" si="146">J81/J$73</f>
        <v>0.14275871572275045</v>
      </c>
      <c r="K110" s="21">
        <f t="shared" si="146"/>
        <v>0.14242465941929269</v>
      </c>
      <c r="L110" s="21">
        <f t="shared" ref="L110:M110" si="147">L81/L$73</f>
        <v>0.14285714285714285</v>
      </c>
      <c r="M110" s="340">
        <f t="shared" si="147"/>
        <v>0.13866666666666666</v>
      </c>
      <c r="N110" s="21">
        <f t="shared" ref="N110" si="148">N81/N$73</f>
        <v>0.13928522897132761</v>
      </c>
      <c r="P110" s="136"/>
      <c r="R110" s="163"/>
      <c r="S110" s="136"/>
    </row>
    <row r="111" spans="1:19" ht="12.75">
      <c r="A111" s="5"/>
      <c r="B111" s="558"/>
      <c r="C111" s="85" t="s">
        <v>34</v>
      </c>
      <c r="D111" s="558"/>
      <c r="E111" s="558"/>
      <c r="F111" s="21">
        <f t="shared" ref="F111:G111" si="149">F82/F$73</f>
        <v>0.13972084908403606</v>
      </c>
      <c r="G111" s="21">
        <f t="shared" si="149"/>
        <v>0.13647499639717539</v>
      </c>
      <c r="H111" s="21">
        <f t="shared" ref="H111:I111" si="150">H82/H$73</f>
        <v>0.13678637859493489</v>
      </c>
      <c r="I111" s="21">
        <f t="shared" si="150"/>
        <v>0.14806897534558927</v>
      </c>
      <c r="J111" s="21">
        <f t="shared" ref="J111:K111" si="151">J82/J$73</f>
        <v>0.14854623122502411</v>
      </c>
      <c r="K111" s="21">
        <f t="shared" si="151"/>
        <v>0.14765377734966287</v>
      </c>
      <c r="L111" s="21">
        <f t="shared" ref="L111:M111" si="152">L82/L$73</f>
        <v>0.14900153609831029</v>
      </c>
      <c r="M111" s="340">
        <f t="shared" si="152"/>
        <v>0.13373333333333334</v>
      </c>
      <c r="N111" s="21">
        <f t="shared" ref="N111" si="153">N82/N$73</f>
        <v>0.13629569234950401</v>
      </c>
      <c r="P111" s="136"/>
      <c r="R111" s="163"/>
      <c r="S111" s="136"/>
    </row>
    <row r="112" spans="1:19">
      <c r="A112" s="5"/>
      <c r="B112" s="5"/>
      <c r="C112" s="1" t="s">
        <v>35</v>
      </c>
      <c r="D112" s="5"/>
      <c r="E112" s="5"/>
      <c r="F112" s="22">
        <f t="shared" ref="F112:G112" si="154">F83/F$73</f>
        <v>7.792963070660075E-2</v>
      </c>
      <c r="G112" s="22">
        <f t="shared" si="154"/>
        <v>7.7388672719412022E-2</v>
      </c>
      <c r="H112" s="22">
        <f t="shared" ref="H112:I112" si="155">H83/H$73</f>
        <v>8.0412076119616538E-2</v>
      </c>
      <c r="I112" s="22">
        <f t="shared" si="155"/>
        <v>8.6789226165027794E-2</v>
      </c>
      <c r="J112" s="22">
        <f t="shared" ref="J112:K112" si="156">J83/J$73</f>
        <v>8.874190436819622E-2</v>
      </c>
      <c r="K112" s="22">
        <f t="shared" si="156"/>
        <v>9.3436080913719549E-2</v>
      </c>
      <c r="L112" s="22">
        <f t="shared" ref="L112:M112" si="157">L83/L$73</f>
        <v>9.6913838849322725E-2</v>
      </c>
      <c r="M112" s="341">
        <f t="shared" si="157"/>
        <v>9.3200000000000005E-2</v>
      </c>
      <c r="N112" s="22">
        <f t="shared" ref="N112" si="158">N83/N$73</f>
        <v>9.2539747248267426E-2</v>
      </c>
      <c r="P112" s="136"/>
      <c r="R112" s="163"/>
      <c r="S112" s="136"/>
    </row>
    <row r="113" spans="1:19">
      <c r="A113" s="5"/>
      <c r="B113" s="5"/>
      <c r="C113" s="5"/>
      <c r="D113" s="5" t="s">
        <v>0</v>
      </c>
      <c r="E113" s="5"/>
      <c r="F113" s="22">
        <f t="shared" ref="F113:G113" si="159">F84/F$73</f>
        <v>0.64379179994184355</v>
      </c>
      <c r="G113" s="22">
        <f t="shared" si="159"/>
        <v>0.63308834125954749</v>
      </c>
      <c r="H113" s="22">
        <f t="shared" ref="H113:I113" si="160">H84/H$73</f>
        <v>0.64272428101302048</v>
      </c>
      <c r="I113" s="22">
        <f t="shared" si="160"/>
        <v>0.66837679920193815</v>
      </c>
      <c r="J113" s="22">
        <f t="shared" ref="J113:K113" si="161">J84/J$73</f>
        <v>0.67658812181342154</v>
      </c>
      <c r="K113" s="22">
        <f t="shared" si="161"/>
        <v>0.67813403054905741</v>
      </c>
      <c r="L113" s="22">
        <f t="shared" ref="L113:M113" si="162">L84/L$73</f>
        <v>0.68593771819578275</v>
      </c>
      <c r="M113" s="341">
        <f t="shared" si="162"/>
        <v>0.65639999999999998</v>
      </c>
      <c r="N113" s="22">
        <f t="shared" ref="N113" si="163">N84/N$73</f>
        <v>0.65307786384019573</v>
      </c>
      <c r="P113" s="136"/>
      <c r="R113" s="163"/>
      <c r="S113" s="136"/>
    </row>
    <row r="114" spans="1:19" ht="12.75">
      <c r="A114" s="6"/>
      <c r="B114" s="13" t="s">
        <v>1</v>
      </c>
      <c r="C114" s="557"/>
      <c r="D114" s="6"/>
      <c r="E114" s="6"/>
      <c r="F114" s="20">
        <f t="shared" ref="F114:G114" si="164">F85/F$73</f>
        <v>0.35620820005815645</v>
      </c>
      <c r="G114" s="20">
        <f t="shared" si="164"/>
        <v>0.36691165874045251</v>
      </c>
      <c r="H114" s="20">
        <f t="shared" ref="H114:I114" si="165">H85/H$73</f>
        <v>0.35727571898697952</v>
      </c>
      <c r="I114" s="20">
        <f t="shared" si="165"/>
        <v>0.33162320079806185</v>
      </c>
      <c r="J114" s="20">
        <f t="shared" ref="J114:K114" si="166">J85/J$73</f>
        <v>0.32341187818657846</v>
      </c>
      <c r="K114" s="20">
        <f t="shared" si="166"/>
        <v>0.32186596945094259</v>
      </c>
      <c r="L114" s="20">
        <f t="shared" ref="L114:M114" si="167">L85/L$73</f>
        <v>0.3140622818042173</v>
      </c>
      <c r="M114" s="342">
        <f t="shared" si="167"/>
        <v>0.34360000000000002</v>
      </c>
      <c r="N114" s="20">
        <f t="shared" ref="N114" si="168">N85/N$73</f>
        <v>0.34692213615980433</v>
      </c>
      <c r="P114" s="136"/>
      <c r="R114" s="163"/>
      <c r="S114" s="136"/>
    </row>
    <row r="115" spans="1:19" ht="12.75">
      <c r="A115" s="7"/>
      <c r="B115" s="133" t="s">
        <v>118</v>
      </c>
      <c r="C115" s="7"/>
      <c r="D115" s="7"/>
      <c r="E115" s="7"/>
      <c r="F115" s="21">
        <f t="shared" ref="F115:G115" si="169">F86/F$73</f>
        <v>2.7915091596394302E-2</v>
      </c>
      <c r="G115" s="21">
        <f t="shared" si="169"/>
        <v>2.3202190517365613E-2</v>
      </c>
      <c r="H115" s="21">
        <f t="shared" ref="H115:I115" si="170">H86/H$73</f>
        <v>2.0746887966804978E-2</v>
      </c>
      <c r="I115" s="21">
        <f t="shared" si="170"/>
        <v>1.9809035200228017E-2</v>
      </c>
      <c r="J115" s="21">
        <f t="shared" ref="J115:K115" si="171">J86/J$73</f>
        <v>1.8051536447567865E-2</v>
      </c>
      <c r="K115" s="21">
        <f t="shared" si="171"/>
        <v>1.6925829090408698E-2</v>
      </c>
      <c r="L115" s="21">
        <f t="shared" ref="L115:M115" si="172">L86/L$73</f>
        <v>1.3964530093562352E-2</v>
      </c>
      <c r="M115" s="340">
        <f t="shared" si="172"/>
        <v>9.1999999999999998E-3</v>
      </c>
      <c r="N115" s="21">
        <f t="shared" ref="N115" si="173">N86/N$73</f>
        <v>6.1149612719119447E-3</v>
      </c>
      <c r="O115" s="281"/>
      <c r="P115" s="136"/>
      <c r="R115" s="163"/>
      <c r="S115" s="136"/>
    </row>
    <row r="116" spans="1:19">
      <c r="A116" s="7"/>
      <c r="B116" s="133" t="s">
        <v>190</v>
      </c>
      <c r="C116" s="7"/>
      <c r="D116" s="7"/>
      <c r="E116" s="7"/>
      <c r="F116" s="22">
        <f t="shared" ref="F116:G116" si="174">F87/F$73</f>
        <v>0</v>
      </c>
      <c r="G116" s="22">
        <f t="shared" si="174"/>
        <v>0</v>
      </c>
      <c r="H116" s="22">
        <f t="shared" ref="H116:I116" si="175">H87/H$73</f>
        <v>0</v>
      </c>
      <c r="I116" s="22">
        <f t="shared" si="175"/>
        <v>0</v>
      </c>
      <c r="J116" s="22">
        <f t="shared" ref="J116:K116" si="176">J87/J$73</f>
        <v>0</v>
      </c>
      <c r="K116" s="22">
        <f t="shared" si="176"/>
        <v>0</v>
      </c>
      <c r="L116" s="22">
        <f t="shared" ref="L116:M116" si="177">L87/L$73</f>
        <v>0</v>
      </c>
      <c r="M116" s="341">
        <f t="shared" si="177"/>
        <v>0</v>
      </c>
      <c r="N116" s="22">
        <f t="shared" ref="N116" si="178">N87/N$73</f>
        <v>0</v>
      </c>
      <c r="P116" s="136"/>
      <c r="R116" s="163"/>
      <c r="S116" s="136"/>
    </row>
    <row r="117" spans="1:19" ht="12.75">
      <c r="A117" s="7"/>
      <c r="B117" s="11" t="s">
        <v>112</v>
      </c>
      <c r="C117" s="559"/>
      <c r="D117" s="7"/>
      <c r="E117" s="7"/>
      <c r="F117" s="21">
        <f t="shared" ref="F117:G117" si="179">F88/F$73</f>
        <v>0.32829310846176213</v>
      </c>
      <c r="G117" s="21">
        <f t="shared" si="179"/>
        <v>0.3437094682230869</v>
      </c>
      <c r="H117" s="21">
        <f t="shared" ref="H117:I117" si="180">H88/H$73</f>
        <v>0.33652883102017456</v>
      </c>
      <c r="I117" s="21">
        <f t="shared" si="180"/>
        <v>0.31181416559783381</v>
      </c>
      <c r="J117" s="21">
        <f t="shared" ref="J117:K117" si="181">J88/J$73</f>
        <v>0.30536034173901061</v>
      </c>
      <c r="K117" s="21">
        <f t="shared" si="181"/>
        <v>0.30494014036053391</v>
      </c>
      <c r="L117" s="21">
        <f t="shared" ref="L117:M117" si="182">L88/L$73</f>
        <v>0.30009775171065495</v>
      </c>
      <c r="M117" s="340">
        <f t="shared" si="182"/>
        <v>0.33439999999999998</v>
      </c>
      <c r="N117" s="21">
        <f t="shared" ref="N117" si="183">N88/N$73</f>
        <v>0.34080717488789236</v>
      </c>
      <c r="P117" s="136"/>
      <c r="R117" s="163"/>
      <c r="S117" s="136"/>
    </row>
    <row r="118" spans="1:19">
      <c r="A118" s="7"/>
      <c r="B118" s="560" t="s">
        <v>113</v>
      </c>
      <c r="C118" s="559"/>
      <c r="D118" s="7"/>
      <c r="E118" s="7"/>
      <c r="F118" s="22">
        <f t="shared" ref="F118:G118" si="184">F89/F$73</f>
        <v>7.3277115440535043E-2</v>
      </c>
      <c r="G118" s="22">
        <f t="shared" si="184"/>
        <v>7.9838593457270499E-2</v>
      </c>
      <c r="H118" s="22">
        <f t="shared" ref="H118:I118" si="185">H89/H$73</f>
        <v>7.6405780512233512E-2</v>
      </c>
      <c r="I118" s="22">
        <f t="shared" si="185"/>
        <v>6.9972922901524862E-2</v>
      </c>
      <c r="J118" s="22">
        <f t="shared" ref="J118:K118" si="186">J89/J$73</f>
        <v>6.3524872536860968E-2</v>
      </c>
      <c r="K118" s="22">
        <f t="shared" si="186"/>
        <v>5.573138846841888E-2</v>
      </c>
      <c r="L118" s="22">
        <f t="shared" ref="L118:M118" si="187">L89/L$73</f>
        <v>5.1808406647116327E-2</v>
      </c>
      <c r="M118" s="341">
        <f t="shared" si="187"/>
        <v>5.4533333333333336E-2</v>
      </c>
      <c r="N118" s="22">
        <f t="shared" ref="N118" si="188">N89/N$73</f>
        <v>5.5714091588531051E-2</v>
      </c>
      <c r="P118" s="136"/>
      <c r="R118" s="163"/>
      <c r="S118" s="136"/>
    </row>
    <row r="119" spans="1:19">
      <c r="A119" s="4"/>
      <c r="B119" s="13" t="s">
        <v>2</v>
      </c>
      <c r="C119" s="4"/>
      <c r="D119" s="4"/>
      <c r="E119" s="4"/>
      <c r="F119" s="23">
        <f t="shared" ref="F119:G119" si="189">F90/F$73</f>
        <v>0.25501599302122713</v>
      </c>
      <c r="G119" s="23">
        <f t="shared" si="189"/>
        <v>0.26387087476581639</v>
      </c>
      <c r="H119" s="23">
        <f t="shared" ref="H119:I119" si="190">H90/H$73</f>
        <v>0.26012305050794104</v>
      </c>
      <c r="I119" s="23">
        <f t="shared" si="190"/>
        <v>0.24184124269630897</v>
      </c>
      <c r="J119" s="23">
        <f t="shared" ref="J119:K119" si="191">J90/J$73</f>
        <v>0.24183546920214966</v>
      </c>
      <c r="K119" s="23">
        <f t="shared" si="191"/>
        <v>0.24920875189211503</v>
      </c>
      <c r="L119" s="23">
        <f t="shared" ref="L119:M119" si="192">L90/L$73</f>
        <v>0.24828934506353861</v>
      </c>
      <c r="M119" s="331">
        <f t="shared" si="192"/>
        <v>0.27986666666666665</v>
      </c>
      <c r="N119" s="23">
        <f t="shared" ref="N119" si="193">N90/N$73</f>
        <v>0.28509308329936134</v>
      </c>
      <c r="P119" s="136"/>
      <c r="R119" s="163"/>
      <c r="S119" s="136"/>
    </row>
    <row r="120" spans="1:19">
      <c r="M120" s="343"/>
      <c r="P120" s="136"/>
      <c r="R120" s="163"/>
      <c r="S120" s="136"/>
    </row>
    <row r="121" spans="1:19">
      <c r="A121" s="14"/>
      <c r="B121" s="1" t="s">
        <v>86</v>
      </c>
      <c r="M121" s="343"/>
      <c r="P121" s="136"/>
      <c r="R121" s="163"/>
      <c r="S121" s="136"/>
    </row>
    <row r="122" spans="1:19">
      <c r="M122" s="343"/>
      <c r="P122" s="136"/>
      <c r="R122" s="163"/>
      <c r="S122" s="136"/>
    </row>
    <row r="123" spans="1:19">
      <c r="A123" s="10" t="s">
        <v>148</v>
      </c>
      <c r="B123" s="12"/>
      <c r="C123" s="571"/>
      <c r="D123" s="12"/>
      <c r="E123" s="12"/>
      <c r="M123" s="343"/>
      <c r="R123" s="163"/>
      <c r="S123" s="136"/>
    </row>
    <row r="124" spans="1:19">
      <c r="A124" s="10"/>
      <c r="B124" s="12"/>
      <c r="C124" s="571"/>
      <c r="D124" s="12"/>
      <c r="E124" s="12"/>
      <c r="M124" s="343"/>
      <c r="R124" s="163"/>
      <c r="S124" s="136"/>
    </row>
    <row r="125" spans="1:19" ht="12.75">
      <c r="A125" s="12"/>
      <c r="B125" s="571"/>
      <c r="C125" s="571"/>
      <c r="D125" s="12"/>
      <c r="E125" s="12"/>
      <c r="F125" s="9" t="str">
        <f t="shared" ref="F125:G125" si="194">F69</f>
        <v>Q1</v>
      </c>
      <c r="G125" s="9" t="str">
        <f t="shared" si="194"/>
        <v>Q2</v>
      </c>
      <c r="H125" s="9" t="str">
        <f t="shared" ref="H125:I125" si="195">H69</f>
        <v>Q3</v>
      </c>
      <c r="I125" s="9" t="str">
        <f t="shared" si="195"/>
        <v>Q4</v>
      </c>
      <c r="J125" s="9" t="str">
        <f t="shared" ref="J125:K125" si="196">J69</f>
        <v>Q1</v>
      </c>
      <c r="K125" s="9" t="str">
        <f t="shared" si="196"/>
        <v>Q2</v>
      </c>
      <c r="L125" s="9" t="str">
        <f t="shared" ref="L125:M125" si="197">L69</f>
        <v>Q3</v>
      </c>
      <c r="M125" s="339" t="str">
        <f t="shared" si="197"/>
        <v>Q4</v>
      </c>
      <c r="N125" s="675" t="str">
        <f t="shared" ref="N125" si="198">N69</f>
        <v>Q1</v>
      </c>
      <c r="R125" s="163"/>
      <c r="S125" s="136"/>
    </row>
    <row r="126" spans="1:19" ht="12.75">
      <c r="A126" s="12"/>
      <c r="B126" s="571"/>
      <c r="C126" s="571"/>
      <c r="D126" s="590"/>
      <c r="E126" s="590"/>
      <c r="F126" s="9" t="str">
        <f t="shared" ref="F126:G126" si="199">F70</f>
        <v>CY17</v>
      </c>
      <c r="G126" s="9" t="str">
        <f t="shared" si="199"/>
        <v>CY17</v>
      </c>
      <c r="H126" s="9" t="str">
        <f t="shared" ref="H126:I126" si="200">H70</f>
        <v>CY17</v>
      </c>
      <c r="I126" s="9" t="str">
        <f t="shared" si="200"/>
        <v>CY17</v>
      </c>
      <c r="J126" s="9" t="str">
        <f t="shared" ref="J126:K126" si="201">J70</f>
        <v>CY18</v>
      </c>
      <c r="K126" s="9" t="str">
        <f t="shared" si="201"/>
        <v>CY18</v>
      </c>
      <c r="L126" s="9" t="str">
        <f t="shared" ref="L126:M126" si="202">L70</f>
        <v>CY18</v>
      </c>
      <c r="M126" s="339" t="str">
        <f t="shared" si="202"/>
        <v>CY18</v>
      </c>
      <c r="N126" s="675" t="str">
        <f t="shared" ref="N126" si="203">N70</f>
        <v>CY19</v>
      </c>
      <c r="R126" s="163"/>
      <c r="S126" s="136"/>
    </row>
    <row r="127" spans="1:19" ht="12.75">
      <c r="A127" s="12"/>
      <c r="B127" s="591"/>
      <c r="C127" s="591"/>
      <c r="D127" s="590"/>
      <c r="E127" s="590"/>
      <c r="F127" s="25" t="str">
        <f t="shared" ref="F127:G127" si="204">F71</f>
        <v>TTM</v>
      </c>
      <c r="G127" s="25" t="str">
        <f t="shared" si="204"/>
        <v>TTM</v>
      </c>
      <c r="H127" s="25" t="str">
        <f t="shared" ref="H127:I127" si="205">H71</f>
        <v>TTM</v>
      </c>
      <c r="I127" s="25" t="str">
        <f t="shared" si="205"/>
        <v>TTM</v>
      </c>
      <c r="J127" s="25" t="str">
        <f t="shared" ref="J127:K127" si="206">J71</f>
        <v>TTM</v>
      </c>
      <c r="K127" s="25" t="str">
        <f t="shared" si="206"/>
        <v>TTM</v>
      </c>
      <c r="L127" s="25" t="str">
        <f t="shared" ref="L127:M127" si="207">L71</f>
        <v>TTM</v>
      </c>
      <c r="M127" s="634" t="str">
        <f t="shared" si="207"/>
        <v>TTM</v>
      </c>
      <c r="N127" s="25" t="str">
        <f t="shared" ref="N127" si="208">N71</f>
        <v>TTM</v>
      </c>
      <c r="R127" s="163"/>
      <c r="S127" s="136"/>
    </row>
    <row r="128" spans="1:19">
      <c r="A128" s="11"/>
      <c r="B128" s="592"/>
      <c r="C128" s="592"/>
      <c r="D128" s="592"/>
      <c r="E128" s="592"/>
      <c r="F128" s="107"/>
      <c r="G128" s="107"/>
      <c r="H128" s="107"/>
      <c r="I128" s="107"/>
      <c r="J128" s="107"/>
      <c r="K128" s="107"/>
      <c r="L128" s="107"/>
      <c r="M128" s="495"/>
      <c r="N128" s="107"/>
      <c r="R128" s="163"/>
      <c r="S128" s="136"/>
    </row>
    <row r="129" spans="1:35" ht="12.75">
      <c r="A129" s="3"/>
      <c r="B129" s="575" t="s">
        <v>81</v>
      </c>
      <c r="C129" s="125"/>
      <c r="D129" s="125"/>
      <c r="E129" s="125"/>
      <c r="F129" s="163">
        <v>9</v>
      </c>
      <c r="G129" s="163">
        <f>SUM('QTD P&amp;L'!F120:I120)</f>
        <v>-243</v>
      </c>
      <c r="H129" s="163">
        <f>SUM('QTD P&amp;L'!G120:J120)</f>
        <v>-21</v>
      </c>
      <c r="I129" s="163">
        <v>139</v>
      </c>
      <c r="J129" s="163">
        <f>SUM('QTD P&amp;L'!I120:L120)</f>
        <v>87</v>
      </c>
      <c r="K129" s="163">
        <f>SUM('QTD P&amp;L'!J120:M120)</f>
        <v>44</v>
      </c>
      <c r="L129" s="163">
        <f>SUM('QTD P&amp;L'!K120:N120)</f>
        <v>-94</v>
      </c>
      <c r="M129" s="334">
        <v>-238</v>
      </c>
      <c r="N129" s="163">
        <f>SUM('QTD P&amp;L'!M120:P120)</f>
        <v>-223</v>
      </c>
      <c r="Q129" s="136"/>
      <c r="R129" s="136"/>
      <c r="S129" s="136"/>
      <c r="T129" s="136"/>
      <c r="U129" s="136"/>
      <c r="V129" s="136"/>
      <c r="W129" s="136"/>
      <c r="X129" s="136"/>
      <c r="Y129" s="136"/>
      <c r="AA129" s="137"/>
      <c r="AB129" s="137"/>
      <c r="AC129" s="137"/>
      <c r="AD129" s="137"/>
      <c r="AE129" s="137"/>
      <c r="AF129" s="137"/>
      <c r="AG129" s="137"/>
      <c r="AH129" s="137"/>
      <c r="AI129" s="137"/>
    </row>
    <row r="130" spans="1:35" ht="12.75">
      <c r="A130" s="3"/>
      <c r="B130" s="575" t="s">
        <v>80</v>
      </c>
      <c r="C130" s="125"/>
      <c r="D130" s="125"/>
      <c r="E130" s="125"/>
      <c r="F130" s="163"/>
      <c r="G130" s="163"/>
      <c r="H130" s="163"/>
      <c r="I130" s="163"/>
      <c r="J130" s="163"/>
      <c r="K130" s="163"/>
      <c r="L130" s="163"/>
      <c r="M130" s="334"/>
      <c r="N130" s="163"/>
      <c r="Q130" s="136"/>
      <c r="R130" s="136"/>
      <c r="S130" s="136"/>
      <c r="T130" s="136"/>
      <c r="U130" s="136"/>
      <c r="V130" s="136"/>
      <c r="W130" s="136"/>
      <c r="X130" s="136"/>
      <c r="Y130" s="136"/>
      <c r="AA130" s="137"/>
      <c r="AB130" s="137"/>
      <c r="AC130" s="137"/>
      <c r="AD130" s="137"/>
      <c r="AE130" s="137"/>
      <c r="AF130" s="137"/>
      <c r="AG130" s="137"/>
      <c r="AH130" s="137"/>
      <c r="AI130" s="137"/>
    </row>
    <row r="131" spans="1:35" ht="12.75">
      <c r="A131" s="3"/>
      <c r="B131" s="575"/>
      <c r="C131" s="575" t="s">
        <v>132</v>
      </c>
      <c r="D131" s="125"/>
      <c r="E131" s="125"/>
      <c r="F131" s="163"/>
      <c r="G131" s="163"/>
      <c r="H131" s="163"/>
      <c r="I131" s="163"/>
      <c r="J131" s="163"/>
      <c r="K131" s="163"/>
      <c r="L131" s="163"/>
      <c r="M131" s="334"/>
      <c r="N131" s="163"/>
      <c r="Q131" s="136"/>
      <c r="R131" s="136"/>
      <c r="S131" s="136"/>
      <c r="T131" s="136"/>
      <c r="U131" s="136"/>
      <c r="V131" s="136"/>
      <c r="W131" s="136"/>
      <c r="X131" s="136"/>
      <c r="Y131" s="136"/>
      <c r="AA131" s="137"/>
      <c r="AB131" s="137"/>
      <c r="AC131" s="137"/>
      <c r="AD131" s="137"/>
      <c r="AE131" s="137"/>
      <c r="AF131" s="137"/>
      <c r="AG131" s="137"/>
      <c r="AH131" s="137"/>
      <c r="AI131" s="137"/>
    </row>
    <row r="132" spans="1:35" ht="12.75">
      <c r="A132" s="5"/>
      <c r="B132" s="133"/>
      <c r="C132" s="576" t="s">
        <v>134</v>
      </c>
      <c r="D132" s="558"/>
      <c r="E132" s="558"/>
      <c r="F132" s="187">
        <v>-16</v>
      </c>
      <c r="G132" s="187">
        <f>SUM('QTD P&amp;L'!F123:I123)</f>
        <v>-16</v>
      </c>
      <c r="H132" s="187">
        <f>SUM('QTD P&amp;L'!G123:J123)</f>
        <v>30</v>
      </c>
      <c r="I132" s="187">
        <v>25</v>
      </c>
      <c r="J132" s="187">
        <f>SUM('QTD P&amp;L'!I123:L123)</f>
        <v>6</v>
      </c>
      <c r="K132" s="187">
        <f>SUM('QTD P&amp;L'!J123:M123)</f>
        <v>6</v>
      </c>
      <c r="L132" s="187">
        <f>SUM('QTD P&amp;L'!K123:N123)</f>
        <v>-27</v>
      </c>
      <c r="M132" s="336">
        <v>-48</v>
      </c>
      <c r="N132" s="187">
        <f>SUM('QTD P&amp;L'!M123:P123)</f>
        <v>-26</v>
      </c>
      <c r="Q132" s="136"/>
      <c r="R132" s="136"/>
      <c r="S132" s="136"/>
      <c r="T132" s="136"/>
      <c r="U132" s="136"/>
      <c r="V132" s="136"/>
      <c r="W132" s="136"/>
      <c r="X132" s="136"/>
      <c r="Y132" s="136"/>
      <c r="AA132" s="137"/>
      <c r="AB132" s="137"/>
      <c r="AC132" s="137"/>
      <c r="AD132" s="137"/>
      <c r="AE132" s="137"/>
      <c r="AF132" s="137"/>
      <c r="AG132" s="137"/>
      <c r="AH132" s="137"/>
      <c r="AI132" s="137"/>
    </row>
    <row r="133" spans="1:35" ht="12.75">
      <c r="A133" s="5"/>
      <c r="B133" s="133"/>
      <c r="C133" s="576" t="s">
        <v>135</v>
      </c>
      <c r="D133" s="558"/>
      <c r="E133" s="558"/>
      <c r="F133" s="187">
        <v>25</v>
      </c>
      <c r="G133" s="187">
        <f>SUM('QTD P&amp;L'!F124:I124)</f>
        <v>-9</v>
      </c>
      <c r="H133" s="187">
        <f>SUM('QTD P&amp;L'!G124:J124)</f>
        <v>83</v>
      </c>
      <c r="I133" s="187">
        <v>35</v>
      </c>
      <c r="J133" s="187">
        <f>SUM('QTD P&amp;L'!I124:L124)</f>
        <v>-16</v>
      </c>
      <c r="K133" s="187">
        <f>SUM('QTD P&amp;L'!J124:M124)</f>
        <v>6</v>
      </c>
      <c r="L133" s="187">
        <f>SUM('QTD P&amp;L'!K124:N124)</f>
        <v>-51</v>
      </c>
      <c r="M133" s="336">
        <v>-76</v>
      </c>
      <c r="N133" s="187">
        <f>SUM('QTD P&amp;L'!M124:P124)</f>
        <v>-23</v>
      </c>
      <c r="Q133" s="136"/>
      <c r="R133" s="136"/>
      <c r="S133" s="136"/>
      <c r="T133" s="136"/>
      <c r="U133" s="136"/>
      <c r="V133" s="136"/>
      <c r="W133" s="136"/>
      <c r="X133" s="136"/>
      <c r="Y133" s="136"/>
      <c r="AA133" s="137"/>
      <c r="AB133" s="137"/>
      <c r="AC133" s="137"/>
      <c r="AD133" s="137"/>
      <c r="AE133" s="137"/>
      <c r="AF133" s="137"/>
      <c r="AG133" s="137"/>
      <c r="AH133" s="137"/>
      <c r="AI133" s="137"/>
    </row>
    <row r="134" spans="1:35" ht="12.75">
      <c r="A134" s="5"/>
      <c r="B134" s="133"/>
      <c r="C134" s="575" t="s">
        <v>133</v>
      </c>
      <c r="D134" s="558"/>
      <c r="E134" s="558"/>
      <c r="F134" s="164"/>
      <c r="G134" s="164"/>
      <c r="H134" s="164"/>
      <c r="I134" s="164"/>
      <c r="J134" s="164"/>
      <c r="K134" s="164"/>
      <c r="L134" s="164"/>
      <c r="M134" s="335"/>
      <c r="N134" s="164"/>
      <c r="Q134" s="136"/>
      <c r="R134" s="136"/>
      <c r="S134" s="136"/>
      <c r="T134" s="136"/>
      <c r="U134" s="136"/>
      <c r="V134" s="136"/>
      <c r="W134" s="136"/>
      <c r="X134" s="136"/>
      <c r="Y134" s="136"/>
      <c r="AA134" s="137"/>
      <c r="AB134" s="137"/>
      <c r="AC134" s="137"/>
      <c r="AD134" s="137"/>
      <c r="AE134" s="137"/>
      <c r="AF134" s="137"/>
      <c r="AG134" s="137"/>
      <c r="AH134" s="137"/>
      <c r="AI134" s="137"/>
    </row>
    <row r="135" spans="1:35" ht="12.75">
      <c r="A135" s="5"/>
      <c r="B135" s="133"/>
      <c r="C135" s="576" t="s">
        <v>136</v>
      </c>
      <c r="D135" s="558"/>
      <c r="E135" s="558"/>
      <c r="F135" s="187">
        <v>13</v>
      </c>
      <c r="G135" s="187">
        <f>SUM('QTD P&amp;L'!F126:I126)</f>
        <v>7</v>
      </c>
      <c r="H135" s="187">
        <f>SUM('QTD P&amp;L'!G126:J126)</f>
        <v>5</v>
      </c>
      <c r="I135" s="187">
        <v>1</v>
      </c>
      <c r="J135" s="187">
        <f>SUM('QTD P&amp;L'!I126:L126)</f>
        <v>-1</v>
      </c>
      <c r="K135" s="187">
        <f>SUM('QTD P&amp;L'!J126:M126)</f>
        <v>-3</v>
      </c>
      <c r="L135" s="187">
        <f>SUM('QTD P&amp;L'!K126:N126)</f>
        <v>-1</v>
      </c>
      <c r="M135" s="336">
        <v>-2</v>
      </c>
      <c r="N135" s="187">
        <f>SUM('QTD P&amp;L'!M126:P126)</f>
        <v>-3</v>
      </c>
      <c r="Q135" s="136"/>
      <c r="R135" s="136"/>
      <c r="S135" s="136"/>
      <c r="T135" s="136"/>
      <c r="U135" s="136"/>
      <c r="V135" s="136"/>
      <c r="W135" s="136"/>
      <c r="X135" s="136"/>
      <c r="Y135" s="136"/>
      <c r="AA135" s="137"/>
      <c r="AB135" s="137"/>
      <c r="AC135" s="137"/>
      <c r="AD135" s="137"/>
      <c r="AE135" s="137"/>
      <c r="AF135" s="137"/>
      <c r="AG135" s="137"/>
      <c r="AH135" s="137"/>
      <c r="AI135" s="137"/>
    </row>
    <row r="136" spans="1:35" ht="12.75">
      <c r="A136" s="5"/>
      <c r="B136" s="133"/>
      <c r="C136" s="576" t="s">
        <v>135</v>
      </c>
      <c r="D136" s="558"/>
      <c r="E136" s="558"/>
      <c r="F136" s="187">
        <v>4</v>
      </c>
      <c r="G136" s="187">
        <f>SUM('QTD P&amp;L'!F127:I127)</f>
        <v>5</v>
      </c>
      <c r="H136" s="187">
        <f>SUM('QTD P&amp;L'!G127:J127)</f>
        <v>-8</v>
      </c>
      <c r="I136" s="187">
        <v>7</v>
      </c>
      <c r="J136" s="187">
        <f>SUM('QTD P&amp;L'!I127:L127)</f>
        <v>3</v>
      </c>
      <c r="K136" s="187">
        <f>SUM('QTD P&amp;L'!J127:M127)</f>
        <v>17</v>
      </c>
      <c r="L136" s="187">
        <f>SUM('QTD P&amp;L'!K127:N127)</f>
        <v>10</v>
      </c>
      <c r="M136" s="336">
        <v>-12</v>
      </c>
      <c r="N136" s="187">
        <f>SUM('QTD P&amp;L'!M127:P127)</f>
        <v>-5</v>
      </c>
      <c r="Q136" s="136"/>
      <c r="R136" s="136"/>
      <c r="S136" s="136"/>
      <c r="T136" s="136"/>
      <c r="U136" s="136"/>
      <c r="V136" s="136"/>
      <c r="W136" s="136"/>
      <c r="X136" s="136"/>
      <c r="Y136" s="136"/>
      <c r="AA136" s="137"/>
      <c r="AB136" s="137"/>
      <c r="AC136" s="137"/>
      <c r="AD136" s="137"/>
      <c r="AE136" s="137"/>
      <c r="AF136" s="137"/>
      <c r="AG136" s="137"/>
      <c r="AH136" s="137"/>
      <c r="AI136" s="137"/>
    </row>
    <row r="137" spans="1:35" ht="12.75">
      <c r="A137" s="5"/>
      <c r="B137" s="558"/>
      <c r="C137" s="85" t="s">
        <v>33</v>
      </c>
      <c r="D137" s="558"/>
      <c r="E137" s="558"/>
      <c r="F137" s="187">
        <v>0</v>
      </c>
      <c r="G137" s="187">
        <f>SUM('QTD P&amp;L'!F128:I128)</f>
        <v>0</v>
      </c>
      <c r="H137" s="187">
        <f>SUM('QTD P&amp;L'!G128:J128)</f>
        <v>0</v>
      </c>
      <c r="I137" s="187">
        <f>SUM('QTD P&amp;L'!H128:K128)</f>
        <v>0</v>
      </c>
      <c r="J137" s="187">
        <f>SUM('QTD P&amp;L'!I128:L128)</f>
        <v>0</v>
      </c>
      <c r="K137" s="187">
        <f>SUM('QTD P&amp;L'!J128:M128)</f>
        <v>0</v>
      </c>
      <c r="L137" s="187">
        <f>SUM('QTD P&amp;L'!K128:N128)</f>
        <v>0</v>
      </c>
      <c r="M137" s="336">
        <f>SUM('QTD P&amp;L'!L128:O128)</f>
        <v>0</v>
      </c>
      <c r="N137" s="187">
        <f>SUM('QTD P&amp;L'!M128:P128)</f>
        <v>0</v>
      </c>
      <c r="Q137" s="136"/>
      <c r="R137" s="136"/>
      <c r="S137" s="136"/>
      <c r="T137" s="136"/>
      <c r="U137" s="136"/>
      <c r="V137" s="136"/>
      <c r="W137" s="136"/>
      <c r="X137" s="136"/>
      <c r="Y137" s="136"/>
      <c r="AA137" s="137"/>
      <c r="AB137" s="137"/>
      <c r="AC137" s="137"/>
      <c r="AD137" s="137"/>
      <c r="AE137" s="137"/>
      <c r="AF137" s="137"/>
      <c r="AG137" s="137"/>
      <c r="AH137" s="137"/>
      <c r="AI137" s="137"/>
    </row>
    <row r="138" spans="1:35" ht="12.75">
      <c r="A138" s="5"/>
      <c r="B138" s="558"/>
      <c r="C138" s="85" t="s">
        <v>34</v>
      </c>
      <c r="D138" s="558"/>
      <c r="E138" s="558"/>
      <c r="F138" s="187">
        <v>0</v>
      </c>
      <c r="G138" s="187">
        <f>SUM('QTD P&amp;L'!F129:I129)</f>
        <v>0</v>
      </c>
      <c r="H138" s="187">
        <f>SUM('QTD P&amp;L'!G129:J129)</f>
        <v>0</v>
      </c>
      <c r="I138" s="187">
        <f>SUM('QTD P&amp;L'!H129:K129)</f>
        <v>0</v>
      </c>
      <c r="J138" s="187">
        <f>SUM('QTD P&amp;L'!I129:L129)</f>
        <v>0</v>
      </c>
      <c r="K138" s="187">
        <f>SUM('QTD P&amp;L'!J129:M129)</f>
        <v>0</v>
      </c>
      <c r="L138" s="187">
        <f>SUM('QTD P&amp;L'!K129:N129)</f>
        <v>0</v>
      </c>
      <c r="M138" s="336">
        <f>SUM('QTD P&amp;L'!L129:O129)</f>
        <v>0</v>
      </c>
      <c r="N138" s="187">
        <f>SUM('QTD P&amp;L'!M129:P129)</f>
        <v>0</v>
      </c>
      <c r="Q138" s="136"/>
      <c r="R138" s="136"/>
      <c r="S138" s="136"/>
      <c r="T138" s="136"/>
      <c r="U138" s="136"/>
      <c r="V138" s="136"/>
      <c r="W138" s="136"/>
      <c r="X138" s="136"/>
      <c r="Y138" s="136"/>
      <c r="AA138" s="137"/>
      <c r="AB138" s="137"/>
      <c r="AC138" s="137"/>
      <c r="AD138" s="137"/>
      <c r="AE138" s="137"/>
      <c r="AF138" s="137"/>
      <c r="AG138" s="137"/>
      <c r="AH138" s="137"/>
      <c r="AI138" s="137"/>
    </row>
    <row r="139" spans="1:35">
      <c r="A139" s="5"/>
      <c r="B139" s="558"/>
      <c r="C139" s="85" t="s">
        <v>35</v>
      </c>
      <c r="D139" s="558"/>
      <c r="E139" s="558"/>
      <c r="F139" s="189">
        <v>0</v>
      </c>
      <c r="G139" s="189">
        <f>SUM('QTD P&amp;L'!F130:I130)</f>
        <v>0</v>
      </c>
      <c r="H139" s="189">
        <f>SUM('QTD P&amp;L'!G130:J130)</f>
        <v>0</v>
      </c>
      <c r="I139" s="189">
        <f>SUM('QTD P&amp;L'!H130:K130)</f>
        <v>0</v>
      </c>
      <c r="J139" s="189">
        <f>SUM('QTD P&amp;L'!I130:L130)</f>
        <v>0</v>
      </c>
      <c r="K139" s="189">
        <f>SUM('QTD P&amp;L'!J130:M130)</f>
        <v>0</v>
      </c>
      <c r="L139" s="189">
        <f>SUM('QTD P&amp;L'!K130:N130)</f>
        <v>0</v>
      </c>
      <c r="M139" s="337">
        <f>SUM('QTD P&amp;L'!L130:O130)</f>
        <v>0</v>
      </c>
      <c r="N139" s="189">
        <f>SUM('QTD P&amp;L'!M130:P130)</f>
        <v>0</v>
      </c>
      <c r="Q139" s="136"/>
      <c r="R139" s="136"/>
      <c r="S139" s="136"/>
      <c r="T139" s="136"/>
      <c r="U139" s="136"/>
      <c r="V139" s="136"/>
      <c r="W139" s="136"/>
      <c r="X139" s="136"/>
      <c r="Y139" s="136"/>
      <c r="AA139" s="137"/>
      <c r="AB139" s="137"/>
      <c r="AC139" s="137"/>
      <c r="AD139" s="137"/>
      <c r="AE139" s="137"/>
      <c r="AF139" s="137"/>
      <c r="AG139" s="137"/>
      <c r="AH139" s="137"/>
      <c r="AI139" s="137"/>
    </row>
    <row r="140" spans="1:35">
      <c r="A140" s="5"/>
      <c r="B140" s="558"/>
      <c r="C140" s="558"/>
      <c r="D140" s="558" t="s">
        <v>79</v>
      </c>
      <c r="E140" s="558"/>
      <c r="F140" s="189">
        <f t="shared" ref="F140:N140" si="209">SUM(F132:F139)</f>
        <v>26</v>
      </c>
      <c r="G140" s="189">
        <f t="shared" si="209"/>
        <v>-13</v>
      </c>
      <c r="H140" s="189">
        <f t="shared" si="209"/>
        <v>110</v>
      </c>
      <c r="I140" s="189">
        <f t="shared" si="209"/>
        <v>68</v>
      </c>
      <c r="J140" s="189">
        <f t="shared" si="209"/>
        <v>-8</v>
      </c>
      <c r="K140" s="189">
        <f t="shared" si="209"/>
        <v>26</v>
      </c>
      <c r="L140" s="189">
        <f t="shared" si="209"/>
        <v>-69</v>
      </c>
      <c r="M140" s="189">
        <f t="shared" si="209"/>
        <v>-138</v>
      </c>
      <c r="N140" s="189">
        <f t="shared" si="209"/>
        <v>-57</v>
      </c>
      <c r="Q140" s="136"/>
      <c r="R140" s="136"/>
      <c r="S140" s="136"/>
      <c r="T140" s="136"/>
      <c r="U140" s="136"/>
      <c r="V140" s="136"/>
      <c r="W140" s="136"/>
      <c r="X140" s="136"/>
      <c r="Y140" s="136"/>
      <c r="AA140" s="137"/>
      <c r="AB140" s="137"/>
      <c r="AC140" s="137"/>
      <c r="AD140" s="137"/>
      <c r="AE140" s="137"/>
      <c r="AF140" s="137"/>
      <c r="AG140" s="137"/>
      <c r="AH140" s="137"/>
      <c r="AI140" s="137"/>
    </row>
    <row r="141" spans="1:35" ht="12.75">
      <c r="A141" s="6"/>
      <c r="B141" s="593" t="s">
        <v>1</v>
      </c>
      <c r="C141" s="594"/>
      <c r="D141" s="595"/>
      <c r="E141" s="595"/>
      <c r="F141" s="188">
        <f t="shared" ref="F141:N141" si="210">F129-F140</f>
        <v>-17</v>
      </c>
      <c r="G141" s="188">
        <f t="shared" si="210"/>
        <v>-230</v>
      </c>
      <c r="H141" s="188">
        <f t="shared" si="210"/>
        <v>-131</v>
      </c>
      <c r="I141" s="188">
        <f t="shared" si="210"/>
        <v>71</v>
      </c>
      <c r="J141" s="188">
        <f t="shared" si="210"/>
        <v>95</v>
      </c>
      <c r="K141" s="188">
        <f t="shared" si="210"/>
        <v>18</v>
      </c>
      <c r="L141" s="188">
        <f t="shared" si="210"/>
        <v>-25</v>
      </c>
      <c r="M141" s="188">
        <f t="shared" si="210"/>
        <v>-100</v>
      </c>
      <c r="N141" s="188">
        <f t="shared" si="210"/>
        <v>-166</v>
      </c>
      <c r="Q141" s="136"/>
      <c r="R141" s="136"/>
      <c r="S141" s="136"/>
      <c r="T141" s="136"/>
      <c r="U141" s="136"/>
      <c r="V141" s="136"/>
      <c r="W141" s="136"/>
      <c r="X141" s="136"/>
      <c r="Y141" s="136"/>
      <c r="AA141" s="137"/>
      <c r="AB141" s="137"/>
      <c r="AC141" s="137"/>
      <c r="AD141" s="137"/>
      <c r="AE141" s="137"/>
      <c r="AF141" s="137"/>
      <c r="AG141" s="137"/>
      <c r="AH141" s="137"/>
      <c r="AI141" s="137"/>
    </row>
    <row r="142" spans="1:35" ht="12.75">
      <c r="A142" s="7"/>
      <c r="B142" s="133" t="s">
        <v>118</v>
      </c>
      <c r="C142" s="7"/>
      <c r="D142" s="7"/>
      <c r="E142" s="7"/>
      <c r="F142" s="187">
        <v>0</v>
      </c>
      <c r="G142" s="187">
        <f>SUM('QTD P&amp;L'!F133:I133)</f>
        <v>0</v>
      </c>
      <c r="H142" s="187">
        <f>SUM('QTD P&amp;L'!G133:J133)</f>
        <v>0</v>
      </c>
      <c r="I142" s="187">
        <v>0</v>
      </c>
      <c r="J142" s="187">
        <f>SUM('QTD P&amp;L'!I133:L133)</f>
        <v>0</v>
      </c>
      <c r="K142" s="187">
        <f>SUM('QTD P&amp;L'!J133:M133)</f>
        <v>0</v>
      </c>
      <c r="L142" s="187">
        <f>SUM('QTD P&amp;L'!K133:N133)</f>
        <v>0</v>
      </c>
      <c r="M142" s="336">
        <v>0</v>
      </c>
      <c r="N142" s="187">
        <f>SUM('QTD P&amp;L'!M133:P133)</f>
        <v>0</v>
      </c>
      <c r="Q142" s="136"/>
      <c r="R142" s="136"/>
      <c r="S142" s="136"/>
      <c r="T142" s="136"/>
      <c r="U142" s="136"/>
      <c r="V142" s="136"/>
      <c r="W142" s="136"/>
      <c r="X142" s="136"/>
      <c r="Y142" s="136"/>
      <c r="AA142" s="137"/>
      <c r="AB142" s="137"/>
      <c r="AC142" s="137"/>
      <c r="AD142" s="137"/>
      <c r="AE142" s="137"/>
      <c r="AF142" s="137"/>
      <c r="AG142" s="137"/>
      <c r="AH142" s="137"/>
      <c r="AI142" s="137"/>
    </row>
    <row r="143" spans="1:35">
      <c r="A143" s="7"/>
      <c r="B143" s="133" t="s">
        <v>190</v>
      </c>
      <c r="C143" s="7"/>
      <c r="D143" s="7"/>
      <c r="E143" s="7"/>
      <c r="F143" s="81">
        <v>0</v>
      </c>
      <c r="G143" s="81">
        <v>0</v>
      </c>
      <c r="H143" s="81">
        <v>0</v>
      </c>
      <c r="I143" s="81">
        <v>0</v>
      </c>
      <c r="J143" s="81">
        <v>0</v>
      </c>
      <c r="K143" s="81">
        <v>0</v>
      </c>
      <c r="L143" s="81">
        <v>0</v>
      </c>
      <c r="M143" s="304">
        <v>0</v>
      </c>
      <c r="N143" s="81">
        <v>0</v>
      </c>
      <c r="Q143" s="136"/>
      <c r="R143" s="136"/>
      <c r="S143" s="136"/>
      <c r="T143" s="136"/>
      <c r="U143" s="136"/>
      <c r="V143" s="136"/>
      <c r="W143" s="136"/>
      <c r="X143" s="136"/>
      <c r="Y143" s="136"/>
      <c r="AA143" s="137"/>
      <c r="AB143" s="137"/>
      <c r="AC143" s="137"/>
      <c r="AD143" s="137"/>
      <c r="AE143" s="137"/>
      <c r="AF143" s="137"/>
      <c r="AG143" s="137"/>
      <c r="AH143" s="137"/>
      <c r="AI143" s="137"/>
    </row>
    <row r="144" spans="1:35" ht="12.75">
      <c r="A144" s="7"/>
      <c r="B144" s="11" t="s">
        <v>112</v>
      </c>
      <c r="C144" s="559"/>
      <c r="D144" s="7"/>
      <c r="E144" s="7"/>
      <c r="F144" s="187">
        <v>-17</v>
      </c>
      <c r="G144" s="187">
        <f>SUM('QTD P&amp;L'!F135:I135)</f>
        <v>-230</v>
      </c>
      <c r="H144" s="187">
        <f>SUM('QTD P&amp;L'!G135:J135)</f>
        <v>-131</v>
      </c>
      <c r="I144" s="187">
        <f>SUM(I141:I143)</f>
        <v>71</v>
      </c>
      <c r="J144" s="187">
        <f>SUM('QTD P&amp;L'!I135:L135)</f>
        <v>95</v>
      </c>
      <c r="K144" s="187">
        <f>SUM('QTD P&amp;L'!J135:M135)</f>
        <v>18</v>
      </c>
      <c r="L144" s="187">
        <f>SUM('QTD P&amp;L'!K135:N135)</f>
        <v>-25</v>
      </c>
      <c r="M144" s="336">
        <f>SUM(M141:M143)</f>
        <v>-100</v>
      </c>
      <c r="N144" s="187">
        <f>SUM('QTD P&amp;L'!M135:P135)</f>
        <v>-166</v>
      </c>
      <c r="Q144" s="136"/>
      <c r="R144" s="136"/>
      <c r="S144" s="136"/>
      <c r="T144" s="136"/>
      <c r="U144" s="136"/>
      <c r="V144" s="136"/>
      <c r="W144" s="136"/>
      <c r="X144" s="136"/>
      <c r="Y144" s="136"/>
      <c r="AA144" s="137"/>
      <c r="AB144" s="137"/>
      <c r="AC144" s="137"/>
      <c r="AD144" s="137"/>
      <c r="AE144" s="137"/>
      <c r="AF144" s="137"/>
      <c r="AG144" s="137"/>
      <c r="AH144" s="137"/>
      <c r="AI144" s="137"/>
    </row>
    <row r="145" spans="1:38">
      <c r="A145" s="7"/>
      <c r="B145" s="560" t="s">
        <v>113</v>
      </c>
      <c r="C145" s="559"/>
      <c r="D145" s="7"/>
      <c r="E145" s="7"/>
      <c r="F145" s="189">
        <v>4</v>
      </c>
      <c r="G145" s="189">
        <f>SUM('QTD P&amp;L'!F136:I136)</f>
        <v>-60</v>
      </c>
      <c r="H145" s="189">
        <f>SUM('QTD P&amp;L'!G136:J136)</f>
        <v>-35</v>
      </c>
      <c r="I145" s="189">
        <v>19</v>
      </c>
      <c r="J145" s="189">
        <f>SUM('QTD P&amp;L'!I136:L136)</f>
        <v>43</v>
      </c>
      <c r="K145" s="189">
        <f>SUM('QTD P&amp;L'!J136:M136)</f>
        <v>39</v>
      </c>
      <c r="L145" s="189">
        <f>SUM('QTD P&amp;L'!K136:N136)</f>
        <v>22</v>
      </c>
      <c r="M145" s="337">
        <v>-4</v>
      </c>
      <c r="N145" s="189">
        <f>SUM('QTD P&amp;L'!M136:P136)</f>
        <v>-18</v>
      </c>
      <c r="Q145" s="136"/>
      <c r="R145" s="136"/>
      <c r="S145" s="136"/>
      <c r="T145" s="136"/>
      <c r="U145" s="136"/>
      <c r="V145" s="136"/>
      <c r="W145" s="136"/>
      <c r="X145" s="136"/>
      <c r="Y145" s="136"/>
      <c r="AA145" s="137"/>
      <c r="AB145" s="137"/>
      <c r="AC145" s="137"/>
      <c r="AD145" s="137"/>
      <c r="AE145" s="137"/>
      <c r="AF145" s="137"/>
      <c r="AG145" s="137"/>
      <c r="AH145" s="137"/>
      <c r="AI145" s="137"/>
    </row>
    <row r="146" spans="1:38">
      <c r="A146" s="4"/>
      <c r="B146" s="13" t="s">
        <v>2</v>
      </c>
      <c r="C146" s="4"/>
      <c r="D146" s="4"/>
      <c r="E146" s="4"/>
      <c r="F146" s="8">
        <f t="shared" ref="F146:N146" si="211">F144-F145</f>
        <v>-21</v>
      </c>
      <c r="G146" s="8">
        <f t="shared" si="211"/>
        <v>-170</v>
      </c>
      <c r="H146" s="8">
        <f t="shared" si="211"/>
        <v>-96</v>
      </c>
      <c r="I146" s="8">
        <f t="shared" si="211"/>
        <v>52</v>
      </c>
      <c r="J146" s="8">
        <f t="shared" si="211"/>
        <v>52</v>
      </c>
      <c r="K146" s="8">
        <f t="shared" si="211"/>
        <v>-21</v>
      </c>
      <c r="L146" s="8">
        <f t="shared" si="211"/>
        <v>-47</v>
      </c>
      <c r="M146" s="8">
        <f t="shared" si="211"/>
        <v>-96</v>
      </c>
      <c r="N146" s="8">
        <f t="shared" si="211"/>
        <v>-148</v>
      </c>
      <c r="Q146" s="136"/>
      <c r="R146" s="136"/>
      <c r="S146" s="136"/>
      <c r="T146" s="136"/>
      <c r="U146" s="136"/>
      <c r="V146" s="136"/>
      <c r="W146" s="136"/>
      <c r="X146" s="136"/>
      <c r="Y146" s="136"/>
      <c r="AA146" s="137"/>
      <c r="AB146" s="137"/>
      <c r="AC146" s="137"/>
      <c r="AD146" s="137"/>
      <c r="AE146" s="137"/>
      <c r="AF146" s="137"/>
      <c r="AG146" s="137"/>
      <c r="AH146" s="137"/>
      <c r="AI146" s="137"/>
    </row>
    <row r="147" spans="1:38">
      <c r="M147" s="343"/>
      <c r="R147" s="136"/>
      <c r="S147" s="136"/>
      <c r="AA147" s="137"/>
      <c r="AB147" s="137"/>
      <c r="AC147" s="137"/>
      <c r="AD147" s="137"/>
      <c r="AE147" s="137"/>
      <c r="AF147" s="137"/>
      <c r="AG147" s="137"/>
      <c r="AH147" s="137"/>
      <c r="AI147" s="137"/>
    </row>
    <row r="148" spans="1:38" ht="12.75">
      <c r="B148" s="596"/>
      <c r="C148" s="596" t="s">
        <v>28</v>
      </c>
      <c r="F148" s="166">
        <v>-2.9999999999999971E-2</v>
      </c>
      <c r="G148" s="166">
        <f>SUM('QTD P&amp;L'!F139:I139)</f>
        <v>-0.21999999999999992</v>
      </c>
      <c r="H148" s="166">
        <f>SUM('QTD P&amp;L'!G139:J139)</f>
        <v>-0.10999999999999993</v>
      </c>
      <c r="I148" s="166">
        <v>7.0000000000000007E-2</v>
      </c>
      <c r="J148" s="166">
        <f>SUM('QTD P&amp;L'!I139:L139)</f>
        <v>7.0000000000000062E-2</v>
      </c>
      <c r="K148" s="166">
        <f>SUM('QTD P&amp;L'!J139:M139)</f>
        <v>-2.9999999999999888E-2</v>
      </c>
      <c r="L148" s="166">
        <f>SUM('QTD P&amp;L'!K139:N139)</f>
        <v>-7.999999999999996E-2</v>
      </c>
      <c r="M148" s="637">
        <v>-0.13</v>
      </c>
      <c r="N148" s="166">
        <f>SUM('QTD P&amp;L'!M139:P139)</f>
        <v>-0.19999999999999996</v>
      </c>
      <c r="Q148" s="137"/>
      <c r="R148" s="136"/>
      <c r="S148" s="136"/>
      <c r="T148" s="137"/>
      <c r="U148" s="137"/>
      <c r="V148" s="137"/>
      <c r="W148" s="137"/>
      <c r="X148" s="137"/>
      <c r="Y148" s="137"/>
      <c r="AA148" s="137"/>
      <c r="AB148" s="137"/>
      <c r="AC148" s="137"/>
      <c r="AD148" s="137"/>
      <c r="AE148" s="137"/>
      <c r="AF148" s="137"/>
      <c r="AG148" s="137"/>
      <c r="AH148" s="137"/>
      <c r="AI148" s="137"/>
    </row>
    <row r="149" spans="1:38" ht="12.75">
      <c r="B149" s="596"/>
      <c r="C149" s="596" t="s">
        <v>29</v>
      </c>
      <c r="F149" s="166">
        <v>-2.9999999999999971E-2</v>
      </c>
      <c r="G149" s="166">
        <f>SUM('QTD P&amp;L'!F140:I140)</f>
        <v>-0.22999999999999993</v>
      </c>
      <c r="H149" s="166">
        <f>SUM('QTD P&amp;L'!G140:J140)</f>
        <v>-0.12999999999999995</v>
      </c>
      <c r="I149" s="166">
        <v>7.0000000000000007E-2</v>
      </c>
      <c r="J149" s="166">
        <f>SUM('QTD P&amp;L'!I140:L140)</f>
        <v>0.06</v>
      </c>
      <c r="K149" s="166">
        <f>SUM('QTD P&amp;L'!J140:M140)</f>
        <v>-2.9999999999999943E-2</v>
      </c>
      <c r="L149" s="166">
        <f>SUM('QTD P&amp;L'!K140:N140)</f>
        <v>-0.06</v>
      </c>
      <c r="M149" s="637">
        <v>-0.12</v>
      </c>
      <c r="N149" s="166">
        <f>SUM('QTD P&amp;L'!M140:P140)</f>
        <v>-0.18999999999999995</v>
      </c>
      <c r="Q149" s="137"/>
      <c r="R149" s="136"/>
      <c r="S149" s="136"/>
      <c r="T149" s="137"/>
      <c r="U149" s="137"/>
      <c r="V149" s="137"/>
      <c r="W149" s="137"/>
      <c r="X149" s="137"/>
      <c r="Y149" s="137"/>
      <c r="AA149" s="137"/>
      <c r="AB149" s="137"/>
      <c r="AC149" s="137"/>
      <c r="AD149" s="137"/>
      <c r="AE149" s="137"/>
      <c r="AF149" s="137"/>
      <c r="AG149" s="137"/>
      <c r="AH149" s="137"/>
      <c r="AI149" s="137"/>
    </row>
    <row r="150" spans="1:38">
      <c r="M150" s="343"/>
      <c r="R150" s="136"/>
      <c r="S150" s="136"/>
    </row>
    <row r="151" spans="1:38">
      <c r="M151" s="343"/>
      <c r="R151" s="136"/>
      <c r="S151" s="136"/>
    </row>
    <row r="152" spans="1:38">
      <c r="A152" s="238" t="s">
        <v>137</v>
      </c>
      <c r="B152" s="587"/>
      <c r="C152" s="597"/>
      <c r="D152" s="587"/>
      <c r="E152" s="587"/>
      <c r="F152" s="260"/>
      <c r="G152" s="260"/>
      <c r="H152" s="260"/>
      <c r="I152" s="260"/>
      <c r="J152" s="260"/>
      <c r="K152" s="260"/>
      <c r="L152" s="260"/>
      <c r="M152" s="496"/>
      <c r="N152" s="260"/>
      <c r="R152" s="136"/>
      <c r="S152" s="136"/>
    </row>
    <row r="153" spans="1:38">
      <c r="A153" s="239"/>
      <c r="B153" s="587"/>
      <c r="C153" s="597"/>
      <c r="D153" s="587"/>
      <c r="E153" s="587"/>
      <c r="F153" s="260"/>
      <c r="G153" s="260"/>
      <c r="H153" s="260"/>
      <c r="I153" s="260"/>
      <c r="J153" s="260"/>
      <c r="K153" s="260"/>
      <c r="L153" s="260"/>
      <c r="M153" s="496"/>
      <c r="N153" s="260"/>
      <c r="R153" s="136"/>
      <c r="S153" s="136"/>
    </row>
    <row r="154" spans="1:38" ht="12.75">
      <c r="A154" s="239"/>
      <c r="B154" s="597"/>
      <c r="C154" s="597"/>
      <c r="D154" s="587"/>
      <c r="E154" s="241" t="str">
        <f>IF(E6=0,"",E6)</f>
        <v/>
      </c>
      <c r="F154" s="673"/>
      <c r="G154" s="673"/>
      <c r="H154" s="673"/>
      <c r="I154" s="673"/>
      <c r="J154" s="673"/>
      <c r="K154" s="673"/>
      <c r="L154" s="673"/>
      <c r="M154" s="673"/>
      <c r="N154" s="673"/>
      <c r="R154" s="136"/>
      <c r="S154" s="136"/>
    </row>
    <row r="155" spans="1:38" ht="12.75">
      <c r="A155" s="239"/>
      <c r="B155" s="597"/>
      <c r="C155" s="597"/>
      <c r="D155" s="587"/>
      <c r="E155" s="241" t="str">
        <f>IF(E7=0,"",E7)</f>
        <v/>
      </c>
      <c r="F155" s="673"/>
      <c r="G155" s="673"/>
      <c r="H155" s="673"/>
      <c r="I155" s="673"/>
      <c r="J155" s="673"/>
      <c r="K155" s="673"/>
      <c r="L155" s="673"/>
      <c r="M155" s="673"/>
      <c r="N155" s="673"/>
      <c r="R155" s="136"/>
      <c r="S155" s="136"/>
    </row>
    <row r="156" spans="1:38" ht="12.75">
      <c r="A156" s="239"/>
      <c r="B156" s="598"/>
      <c r="C156" s="598"/>
      <c r="D156" s="587"/>
      <c r="E156" s="673" t="str">
        <f>IF(E8=0,"",E8)</f>
        <v/>
      </c>
      <c r="F156" s="673"/>
      <c r="G156" s="673"/>
      <c r="H156" s="673"/>
      <c r="I156" s="673"/>
      <c r="J156" s="673"/>
      <c r="K156" s="673"/>
      <c r="L156" s="673"/>
      <c r="M156" s="673"/>
      <c r="N156" s="673"/>
      <c r="R156" s="136"/>
      <c r="S156" s="136"/>
    </row>
    <row r="157" spans="1:38">
      <c r="A157" s="239"/>
      <c r="B157" s="587"/>
      <c r="C157" s="587"/>
      <c r="D157" s="587"/>
      <c r="E157" s="661"/>
      <c r="F157" s="661"/>
      <c r="G157" s="661"/>
      <c r="H157" s="661"/>
      <c r="I157" s="661"/>
      <c r="J157" s="661"/>
      <c r="K157" s="661"/>
      <c r="L157" s="661"/>
      <c r="M157" s="661"/>
      <c r="N157" s="661"/>
      <c r="R157" s="136"/>
      <c r="S157" s="136"/>
    </row>
    <row r="158" spans="1:38" ht="12.75">
      <c r="A158" s="239"/>
      <c r="B158" s="582" t="s">
        <v>81</v>
      </c>
      <c r="C158" s="243"/>
      <c r="D158" s="243"/>
      <c r="E158" s="662" t="str">
        <f>IF((E73+E129)=0,"",(E73+E129))</f>
        <v/>
      </c>
      <c r="F158" s="662"/>
      <c r="G158" s="662"/>
      <c r="H158" s="662"/>
      <c r="I158" s="662"/>
      <c r="J158" s="662"/>
      <c r="K158" s="662"/>
      <c r="L158" s="662"/>
      <c r="M158" s="662"/>
      <c r="N158" s="662"/>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2.75">
      <c r="A159" s="239"/>
      <c r="B159" s="582" t="s">
        <v>80</v>
      </c>
      <c r="C159" s="243"/>
      <c r="D159" s="243"/>
      <c r="E159" s="662"/>
      <c r="F159" s="662"/>
      <c r="G159" s="662"/>
      <c r="H159" s="662"/>
      <c r="I159" s="662"/>
      <c r="J159" s="662"/>
      <c r="K159" s="662"/>
      <c r="L159" s="662"/>
      <c r="M159" s="662"/>
      <c r="N159" s="662"/>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2.75">
      <c r="A160" s="239"/>
      <c r="B160" s="582"/>
      <c r="C160" s="582" t="s">
        <v>132</v>
      </c>
      <c r="D160" s="243"/>
      <c r="E160" s="662"/>
      <c r="F160" s="662"/>
      <c r="G160" s="662"/>
      <c r="H160" s="662"/>
      <c r="I160" s="662"/>
      <c r="J160" s="662"/>
      <c r="K160" s="662"/>
      <c r="L160" s="662"/>
      <c r="M160" s="662"/>
      <c r="N160" s="662"/>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2.75">
      <c r="A161" s="239"/>
      <c r="B161" s="586"/>
      <c r="C161" s="583" t="s">
        <v>134</v>
      </c>
      <c r="D161" s="245"/>
      <c r="E161" s="662" t="str">
        <f>IF((E76+E132)=0,"",(E76+E132))</f>
        <v/>
      </c>
      <c r="F161" s="663"/>
      <c r="G161" s="663"/>
      <c r="H161" s="663"/>
      <c r="I161" s="663"/>
      <c r="J161" s="663"/>
      <c r="K161" s="663"/>
      <c r="L161" s="663"/>
      <c r="M161" s="663"/>
      <c r="N161" s="663"/>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2.75">
      <c r="A162" s="239"/>
      <c r="B162" s="586"/>
      <c r="C162" s="583" t="s">
        <v>135</v>
      </c>
      <c r="D162" s="245"/>
      <c r="E162" s="662" t="str">
        <f>IF((E77+E133)=0,"",(E77+E133))</f>
        <v/>
      </c>
      <c r="F162" s="663"/>
      <c r="G162" s="663"/>
      <c r="H162" s="663"/>
      <c r="I162" s="663"/>
      <c r="J162" s="663"/>
      <c r="K162" s="663"/>
      <c r="L162" s="663"/>
      <c r="M162" s="663"/>
      <c r="N162" s="663"/>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2.75">
      <c r="A163" s="239"/>
      <c r="B163" s="586"/>
      <c r="C163" s="582" t="s">
        <v>133</v>
      </c>
      <c r="D163" s="245"/>
      <c r="E163" s="663"/>
      <c r="F163" s="663"/>
      <c r="G163" s="663"/>
      <c r="H163" s="663"/>
      <c r="I163" s="663"/>
      <c r="J163" s="663"/>
      <c r="K163" s="663"/>
      <c r="L163" s="663"/>
      <c r="M163" s="663"/>
      <c r="N163" s="663"/>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2.75">
      <c r="A164" s="239"/>
      <c r="B164" s="586"/>
      <c r="C164" s="583" t="s">
        <v>136</v>
      </c>
      <c r="D164" s="245"/>
      <c r="E164" s="663" t="str">
        <f t="shared" ref="E164:E175" si="212">IF((E79+E135)=0,"",(E79+E135))</f>
        <v/>
      </c>
      <c r="F164" s="663"/>
      <c r="G164" s="663"/>
      <c r="H164" s="663"/>
      <c r="I164" s="663"/>
      <c r="J164" s="663"/>
      <c r="K164" s="663"/>
      <c r="L164" s="663"/>
      <c r="M164" s="663"/>
      <c r="N164" s="663"/>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2.75">
      <c r="A165" s="239"/>
      <c r="B165" s="586"/>
      <c r="C165" s="583" t="s">
        <v>135</v>
      </c>
      <c r="D165" s="245"/>
      <c r="E165" s="663" t="str">
        <f t="shared" si="212"/>
        <v/>
      </c>
      <c r="F165" s="663"/>
      <c r="G165" s="663"/>
      <c r="H165" s="663"/>
      <c r="I165" s="663"/>
      <c r="J165" s="663"/>
      <c r="K165" s="663"/>
      <c r="L165" s="663"/>
      <c r="M165" s="663"/>
      <c r="N165" s="663"/>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12.75">
      <c r="A166" s="239"/>
      <c r="B166" s="245"/>
      <c r="C166" s="239" t="s">
        <v>33</v>
      </c>
      <c r="D166" s="245"/>
      <c r="E166" s="664" t="str">
        <f t="shared" si="212"/>
        <v/>
      </c>
      <c r="F166" s="664"/>
      <c r="G166" s="664"/>
      <c r="H166" s="664"/>
      <c r="I166" s="664"/>
      <c r="J166" s="664"/>
      <c r="K166" s="664"/>
      <c r="L166" s="664"/>
      <c r="M166" s="664"/>
      <c r="N166" s="664"/>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ht="12.75">
      <c r="A167" s="239"/>
      <c r="B167" s="245"/>
      <c r="C167" s="239" t="s">
        <v>34</v>
      </c>
      <c r="D167" s="245"/>
      <c r="E167" s="664" t="str">
        <f t="shared" si="212"/>
        <v/>
      </c>
      <c r="F167" s="664"/>
      <c r="G167" s="664"/>
      <c r="H167" s="664"/>
      <c r="I167" s="664"/>
      <c r="J167" s="664"/>
      <c r="K167" s="664"/>
      <c r="L167" s="664"/>
      <c r="M167" s="664"/>
      <c r="N167" s="664"/>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c r="A168" s="239"/>
      <c r="B168" s="245"/>
      <c r="C168" s="239" t="s">
        <v>35</v>
      </c>
      <c r="D168" s="245"/>
      <c r="E168" s="665" t="str">
        <f t="shared" si="212"/>
        <v/>
      </c>
      <c r="F168" s="665"/>
      <c r="G168" s="665"/>
      <c r="H168" s="665"/>
      <c r="I168" s="665"/>
      <c r="J168" s="665"/>
      <c r="K168" s="665"/>
      <c r="L168" s="665"/>
      <c r="M168" s="665"/>
      <c r="N168" s="665"/>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c r="A169" s="239"/>
      <c r="B169" s="245"/>
      <c r="C169" s="245"/>
      <c r="D169" s="245" t="s">
        <v>79</v>
      </c>
      <c r="E169" s="665" t="str">
        <f t="shared" si="212"/>
        <v/>
      </c>
      <c r="F169" s="665"/>
      <c r="G169" s="665"/>
      <c r="H169" s="665"/>
      <c r="I169" s="665"/>
      <c r="J169" s="665"/>
      <c r="K169" s="665"/>
      <c r="L169" s="665"/>
      <c r="M169" s="665"/>
      <c r="N169" s="665"/>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ht="12.75">
      <c r="A170" s="239"/>
      <c r="B170" s="584" t="s">
        <v>1</v>
      </c>
      <c r="C170" s="585"/>
      <c r="D170" s="248"/>
      <c r="E170" s="666" t="str">
        <f t="shared" si="212"/>
        <v/>
      </c>
      <c r="F170" s="666"/>
      <c r="G170" s="666"/>
      <c r="H170" s="666"/>
      <c r="I170" s="666"/>
      <c r="J170" s="666"/>
      <c r="K170" s="666"/>
      <c r="L170" s="666"/>
      <c r="M170" s="666"/>
      <c r="N170" s="66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2.75">
      <c r="A171" s="239"/>
      <c r="B171" s="586" t="s">
        <v>118</v>
      </c>
      <c r="C171" s="245"/>
      <c r="D171" s="245"/>
      <c r="E171" s="664" t="str">
        <f t="shared" si="212"/>
        <v/>
      </c>
      <c r="F171" s="664"/>
      <c r="G171" s="664"/>
      <c r="H171" s="664"/>
      <c r="I171" s="664"/>
      <c r="J171" s="664"/>
      <c r="K171" s="664"/>
      <c r="L171" s="664"/>
      <c r="M171" s="664"/>
      <c r="N171" s="664"/>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c r="A172" s="239"/>
      <c r="B172" s="586" t="s">
        <v>190</v>
      </c>
      <c r="C172" s="245"/>
      <c r="D172" s="245"/>
      <c r="E172" s="665" t="str">
        <f t="shared" si="212"/>
        <v/>
      </c>
      <c r="F172" s="665"/>
      <c r="G172" s="665"/>
      <c r="H172" s="665"/>
      <c r="I172" s="665"/>
      <c r="J172" s="665"/>
      <c r="K172" s="665"/>
      <c r="L172" s="665"/>
      <c r="M172" s="665"/>
      <c r="N172" s="665"/>
      <c r="O172" s="247">
        <f t="shared" ref="O172" si="213">O143+O87</f>
        <v>0</v>
      </c>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ht="12.75">
      <c r="A173" s="239"/>
      <c r="B173" s="587" t="s">
        <v>112</v>
      </c>
      <c r="C173" s="588"/>
      <c r="D173" s="245"/>
      <c r="E173" s="664" t="str">
        <f t="shared" si="212"/>
        <v/>
      </c>
      <c r="F173" s="664"/>
      <c r="G173" s="664"/>
      <c r="H173" s="664"/>
      <c r="I173" s="664"/>
      <c r="J173" s="664"/>
      <c r="K173" s="664"/>
      <c r="L173" s="664"/>
      <c r="M173" s="664"/>
      <c r="N173" s="664"/>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c r="A174" s="239"/>
      <c r="B174" s="586" t="s">
        <v>113</v>
      </c>
      <c r="C174" s="588"/>
      <c r="D174" s="245"/>
      <c r="E174" s="665" t="str">
        <f t="shared" si="212"/>
        <v/>
      </c>
      <c r="F174" s="665"/>
      <c r="G174" s="665"/>
      <c r="H174" s="665"/>
      <c r="I174" s="665"/>
      <c r="J174" s="665"/>
      <c r="K174" s="665"/>
      <c r="L174" s="665"/>
      <c r="M174" s="665"/>
      <c r="N174" s="665"/>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c r="A175" s="239"/>
      <c r="B175" s="584" t="s">
        <v>2</v>
      </c>
      <c r="C175" s="243"/>
      <c r="D175" s="243"/>
      <c r="E175" s="667" t="str">
        <f t="shared" si="212"/>
        <v/>
      </c>
      <c r="F175" s="667"/>
      <c r="G175" s="667"/>
      <c r="H175" s="667"/>
      <c r="I175" s="667"/>
      <c r="J175" s="667"/>
      <c r="K175" s="667"/>
      <c r="L175" s="667"/>
      <c r="M175" s="667"/>
      <c r="N175" s="667"/>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row>
    <row r="176" spans="1:38" ht="37.9" customHeight="1">
      <c r="A176" s="239"/>
      <c r="B176" s="709" t="s">
        <v>101</v>
      </c>
      <c r="C176" s="709"/>
      <c r="D176" s="709"/>
      <c r="E176" s="668"/>
      <c r="F176" s="668"/>
      <c r="G176" s="668"/>
      <c r="H176" s="668"/>
      <c r="I176" s="668"/>
      <c r="J176" s="668"/>
      <c r="K176" s="668"/>
      <c r="L176" s="668"/>
      <c r="M176" s="668"/>
      <c r="N176" s="668"/>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row>
    <row r="177" spans="1:35">
      <c r="A177" s="239"/>
      <c r="B177" s="239"/>
      <c r="C177" s="239"/>
      <c r="D177" s="239"/>
      <c r="E177" s="669"/>
      <c r="F177" s="669"/>
      <c r="G177" s="669"/>
      <c r="H177" s="669"/>
      <c r="I177" s="669"/>
      <c r="J177" s="669"/>
      <c r="K177" s="669"/>
      <c r="L177" s="669"/>
      <c r="M177" s="669"/>
      <c r="N177" s="669"/>
      <c r="R177" s="136"/>
      <c r="S177" s="136"/>
      <c r="AA177" s="136"/>
      <c r="AB177" s="136"/>
      <c r="AC177" s="136"/>
      <c r="AD177" s="136"/>
      <c r="AE177" s="136"/>
      <c r="AF177" s="136"/>
      <c r="AG177" s="136"/>
      <c r="AH177" s="136"/>
      <c r="AI177" s="136"/>
    </row>
    <row r="178" spans="1:35" ht="12.75">
      <c r="A178" s="239"/>
      <c r="B178" s="589" t="s">
        <v>140</v>
      </c>
      <c r="C178" s="589"/>
      <c r="D178" s="589"/>
      <c r="E178" s="670"/>
      <c r="F178" s="670"/>
      <c r="G178" s="670"/>
      <c r="H178" s="670"/>
      <c r="I178" s="670"/>
      <c r="J178" s="670"/>
      <c r="K178" s="670"/>
      <c r="L178" s="670"/>
      <c r="M178" s="670"/>
      <c r="N178" s="670"/>
      <c r="R178" s="136"/>
      <c r="S178" s="136"/>
      <c r="AA178" s="136"/>
      <c r="AB178" s="136"/>
      <c r="AC178" s="136"/>
      <c r="AD178" s="136"/>
      <c r="AE178" s="136"/>
      <c r="AF178" s="136"/>
      <c r="AG178" s="136"/>
      <c r="AH178" s="136"/>
      <c r="AI178" s="136"/>
    </row>
    <row r="179" spans="1:35" ht="12.75">
      <c r="A179" s="238"/>
      <c r="B179" s="589"/>
      <c r="C179" s="589" t="s">
        <v>28</v>
      </c>
      <c r="D179" s="589"/>
      <c r="E179" s="671" t="str">
        <f>IF((E94+E148)=0,"",(E94+E148))</f>
        <v/>
      </c>
      <c r="F179" s="671"/>
      <c r="G179" s="671"/>
      <c r="H179" s="671"/>
      <c r="I179" s="671"/>
      <c r="J179" s="671"/>
      <c r="K179" s="671"/>
      <c r="L179" s="671"/>
      <c r="M179" s="671"/>
      <c r="N179" s="671"/>
      <c r="R179" s="136"/>
      <c r="S179" s="136"/>
      <c r="AA179" s="136"/>
      <c r="AB179" s="136"/>
      <c r="AC179" s="136"/>
      <c r="AD179" s="136"/>
      <c r="AE179" s="136"/>
      <c r="AF179" s="136"/>
      <c r="AG179" s="136"/>
      <c r="AH179" s="136"/>
      <c r="AI179" s="136"/>
    </row>
    <row r="180" spans="1:35" ht="12.75">
      <c r="A180" s="239"/>
      <c r="B180" s="589"/>
      <c r="C180" s="589" t="s">
        <v>29</v>
      </c>
      <c r="D180" s="589"/>
      <c r="E180" s="671" t="str">
        <f>IF((E95+E149)=0,"",(E95+E149))</f>
        <v/>
      </c>
      <c r="F180" s="671"/>
      <c r="G180" s="671"/>
      <c r="H180" s="671"/>
      <c r="I180" s="671"/>
      <c r="J180" s="671"/>
      <c r="K180" s="671"/>
      <c r="L180" s="671"/>
      <c r="M180" s="671"/>
      <c r="N180" s="671"/>
      <c r="R180" s="136"/>
      <c r="S180" s="136"/>
      <c r="AA180" s="136"/>
      <c r="AB180" s="136"/>
      <c r="AC180" s="136"/>
      <c r="AD180" s="136"/>
      <c r="AE180" s="136"/>
      <c r="AF180" s="136"/>
      <c r="AG180" s="136"/>
      <c r="AH180" s="136"/>
      <c r="AI180" s="136"/>
    </row>
    <row r="181" spans="1:35">
      <c r="A181" s="239"/>
      <c r="B181" s="239"/>
      <c r="C181" s="239"/>
      <c r="D181" s="239"/>
      <c r="E181" s="669"/>
      <c r="F181" s="669"/>
      <c r="G181" s="669"/>
      <c r="H181" s="669"/>
      <c r="I181" s="669"/>
      <c r="J181" s="669"/>
      <c r="K181" s="669"/>
      <c r="L181" s="669"/>
      <c r="M181" s="669"/>
      <c r="N181" s="669"/>
      <c r="R181" s="136"/>
      <c r="S181" s="136"/>
    </row>
    <row r="182" spans="1:35">
      <c r="A182" s="239"/>
      <c r="B182" s="239"/>
      <c r="C182" s="239"/>
      <c r="D182" s="239"/>
      <c r="E182" s="669"/>
      <c r="F182" s="669"/>
      <c r="G182" s="669"/>
      <c r="H182" s="669"/>
      <c r="I182" s="669"/>
      <c r="J182" s="669"/>
      <c r="K182" s="669"/>
      <c r="L182" s="669"/>
      <c r="M182" s="669"/>
      <c r="N182" s="669"/>
      <c r="R182" s="136"/>
      <c r="S182" s="136"/>
    </row>
    <row r="183" spans="1:35">
      <c r="A183" s="239"/>
      <c r="B183" s="239"/>
      <c r="C183" s="239"/>
      <c r="D183" s="239"/>
      <c r="E183" s="669"/>
      <c r="F183" s="669"/>
      <c r="G183" s="669"/>
      <c r="H183" s="669"/>
      <c r="I183" s="669"/>
      <c r="J183" s="669"/>
      <c r="K183" s="669"/>
      <c r="L183" s="669"/>
      <c r="M183" s="669"/>
      <c r="N183" s="669"/>
      <c r="R183" s="136"/>
      <c r="S183" s="136"/>
    </row>
    <row r="184" spans="1:35" ht="12.75">
      <c r="A184" s="238" t="s">
        <v>138</v>
      </c>
      <c r="B184" s="261"/>
      <c r="C184" s="239"/>
      <c r="D184" s="261"/>
      <c r="E184" s="672"/>
      <c r="F184" s="672"/>
      <c r="G184" s="672"/>
      <c r="H184" s="672"/>
      <c r="I184" s="672"/>
      <c r="J184" s="672"/>
      <c r="K184" s="672"/>
      <c r="L184" s="672"/>
      <c r="M184" s="672"/>
      <c r="N184" s="672"/>
      <c r="R184" s="136"/>
      <c r="S184" s="136"/>
    </row>
    <row r="185" spans="1:35" ht="12.75">
      <c r="A185" s="255"/>
      <c r="B185" s="261"/>
      <c r="C185" s="239"/>
      <c r="D185" s="261"/>
      <c r="E185" s="673" t="str">
        <f>IF(E6=0,"",E6)</f>
        <v/>
      </c>
      <c r="F185" s="673"/>
      <c r="G185" s="673"/>
      <c r="H185" s="673"/>
      <c r="I185" s="673"/>
      <c r="J185" s="673"/>
      <c r="K185" s="673"/>
      <c r="L185" s="673"/>
      <c r="M185" s="673"/>
      <c r="N185" s="673"/>
      <c r="P185" s="9"/>
      <c r="R185" s="136"/>
      <c r="S185" s="136"/>
    </row>
    <row r="186" spans="1:35" ht="12.75">
      <c r="A186" s="241"/>
      <c r="B186" s="241"/>
      <c r="C186" s="241"/>
      <c r="D186" s="241"/>
      <c r="E186" s="673" t="str">
        <f>IF(E7=0,"",E7)</f>
        <v/>
      </c>
      <c r="F186" s="673"/>
      <c r="G186" s="673"/>
      <c r="H186" s="673"/>
      <c r="I186" s="673"/>
      <c r="J186" s="673"/>
      <c r="K186" s="673"/>
      <c r="L186" s="673"/>
      <c r="M186" s="673"/>
      <c r="N186" s="673"/>
      <c r="P186" s="9"/>
      <c r="R186" s="136"/>
      <c r="S186" s="136"/>
    </row>
    <row r="187" spans="1:35" ht="12.75">
      <c r="A187" s="255"/>
      <c r="B187" s="261"/>
      <c r="C187" s="239"/>
      <c r="D187" s="261"/>
      <c r="E187" s="673" t="str">
        <f>IF(E8=0,"",E8)</f>
        <v/>
      </c>
      <c r="F187" s="673"/>
      <c r="G187" s="673"/>
      <c r="H187" s="673"/>
      <c r="I187" s="673"/>
      <c r="J187" s="673"/>
      <c r="K187" s="673"/>
      <c r="L187" s="673"/>
      <c r="M187" s="673"/>
      <c r="N187" s="673"/>
      <c r="P187" s="9"/>
      <c r="R187" s="136"/>
      <c r="S187" s="136"/>
    </row>
    <row r="188" spans="1:35" ht="12.75">
      <c r="A188" s="255"/>
      <c r="B188" s="261"/>
      <c r="C188" s="239"/>
      <c r="D188" s="261"/>
      <c r="E188" s="672"/>
      <c r="F188" s="672"/>
      <c r="G188" s="672"/>
      <c r="H188" s="672"/>
      <c r="I188" s="672"/>
      <c r="J188" s="672"/>
      <c r="K188" s="672"/>
      <c r="L188" s="672"/>
      <c r="M188" s="672"/>
      <c r="N188" s="672"/>
      <c r="R188" s="136"/>
      <c r="S188" s="136"/>
    </row>
    <row r="189" spans="1:35" ht="12.75">
      <c r="A189" s="255"/>
      <c r="B189" s="582" t="s">
        <v>80</v>
      </c>
      <c r="C189" s="239"/>
      <c r="D189" s="261"/>
      <c r="E189" s="239"/>
      <c r="F189" s="672"/>
      <c r="G189" s="672"/>
      <c r="H189" s="672"/>
      <c r="I189" s="672"/>
      <c r="J189" s="672"/>
      <c r="K189" s="672"/>
      <c r="L189" s="672"/>
      <c r="M189" s="672"/>
      <c r="N189" s="672"/>
      <c r="R189" s="136"/>
      <c r="S189" s="136"/>
    </row>
    <row r="190" spans="1:35" ht="12.75">
      <c r="A190" s="255"/>
      <c r="B190" s="582"/>
      <c r="C190" s="582" t="s">
        <v>132</v>
      </c>
      <c r="D190" s="243"/>
      <c r="E190" s="239"/>
      <c r="F190" s="672"/>
      <c r="G190" s="672"/>
      <c r="H190" s="672"/>
      <c r="I190" s="672"/>
      <c r="J190" s="672"/>
      <c r="K190" s="672"/>
      <c r="L190" s="672"/>
      <c r="M190" s="672"/>
      <c r="N190" s="672"/>
      <c r="R190" s="136"/>
      <c r="S190" s="136"/>
    </row>
    <row r="191" spans="1:35" ht="12.75">
      <c r="A191" s="245"/>
      <c r="B191" s="586"/>
      <c r="C191" s="583" t="s">
        <v>134</v>
      </c>
      <c r="D191" s="245"/>
      <c r="E191" s="256" t="str">
        <f>IF(E$158="","",(E161/E$158))</f>
        <v/>
      </c>
      <c r="F191" s="688"/>
      <c r="G191" s="688"/>
      <c r="H191" s="688"/>
      <c r="I191" s="688"/>
      <c r="J191" s="688"/>
      <c r="K191" s="688"/>
      <c r="L191" s="688"/>
      <c r="M191" s="688"/>
      <c r="N191" s="688"/>
      <c r="P191" s="21"/>
      <c r="Q191" s="172"/>
      <c r="R191" s="136"/>
      <c r="S191" s="136"/>
      <c r="T191" s="172"/>
      <c r="U191" s="172"/>
      <c r="V191" s="172"/>
      <c r="W191" s="172"/>
      <c r="X191" s="172"/>
      <c r="Y191" s="172"/>
      <c r="AA191" s="172"/>
      <c r="AB191" s="172"/>
      <c r="AC191" s="172"/>
      <c r="AD191" s="172"/>
      <c r="AE191" s="172"/>
      <c r="AF191" s="172"/>
      <c r="AG191" s="172"/>
      <c r="AH191" s="172"/>
      <c r="AI191" s="172"/>
    </row>
    <row r="192" spans="1:35" ht="12.75">
      <c r="A192" s="245"/>
      <c r="B192" s="586"/>
      <c r="C192" s="583" t="s">
        <v>135</v>
      </c>
      <c r="D192" s="245"/>
      <c r="E192" s="256" t="str">
        <f>IF(E$158="","",(E162/E$158))</f>
        <v/>
      </c>
      <c r="F192" s="688"/>
      <c r="G192" s="688"/>
      <c r="H192" s="688"/>
      <c r="I192" s="688"/>
      <c r="J192" s="688"/>
      <c r="K192" s="688"/>
      <c r="L192" s="688"/>
      <c r="M192" s="688"/>
      <c r="N192" s="688"/>
      <c r="P192" s="21"/>
      <c r="Q192" s="172"/>
      <c r="R192" s="136"/>
      <c r="S192" s="136"/>
      <c r="T192" s="172"/>
      <c r="U192" s="172"/>
      <c r="V192" s="172"/>
      <c r="W192" s="172"/>
      <c r="X192" s="172"/>
      <c r="Y192" s="172"/>
      <c r="AA192" s="172"/>
      <c r="AB192" s="172"/>
      <c r="AC192" s="172"/>
      <c r="AD192" s="172"/>
      <c r="AE192" s="172"/>
      <c r="AF192" s="172"/>
      <c r="AG192" s="172"/>
      <c r="AH192" s="172"/>
      <c r="AI192" s="172"/>
    </row>
    <row r="193" spans="1:35" ht="12.75">
      <c r="A193" s="245"/>
      <c r="B193" s="586"/>
      <c r="C193" s="582" t="s">
        <v>133</v>
      </c>
      <c r="D193" s="245"/>
      <c r="E193" s="256"/>
      <c r="F193" s="688"/>
      <c r="G193" s="688"/>
      <c r="H193" s="688"/>
      <c r="I193" s="688"/>
      <c r="J193" s="688"/>
      <c r="K193" s="688"/>
      <c r="L193" s="688"/>
      <c r="M193" s="688"/>
      <c r="N193" s="688"/>
      <c r="P193" s="21"/>
      <c r="Q193" s="172"/>
      <c r="R193" s="136"/>
      <c r="S193" s="136"/>
      <c r="T193" s="172"/>
      <c r="U193" s="172"/>
      <c r="V193" s="172"/>
      <c r="W193" s="172"/>
      <c r="X193" s="172"/>
      <c r="Y193" s="172"/>
      <c r="AA193" s="172"/>
      <c r="AB193" s="172"/>
      <c r="AC193" s="172"/>
      <c r="AD193" s="172"/>
      <c r="AE193" s="172"/>
      <c r="AF193" s="172"/>
      <c r="AG193" s="172"/>
      <c r="AH193" s="172"/>
      <c r="AI193" s="172"/>
    </row>
    <row r="194" spans="1:35" ht="12.75">
      <c r="A194" s="245"/>
      <c r="B194" s="586"/>
      <c r="C194" s="583" t="s">
        <v>136</v>
      </c>
      <c r="D194" s="245"/>
      <c r="E194" s="256" t="str">
        <f t="shared" ref="E194:E205" si="214">IF(E$158="","",(E164/E$158))</f>
        <v/>
      </c>
      <c r="F194" s="688"/>
      <c r="G194" s="688"/>
      <c r="H194" s="688"/>
      <c r="I194" s="688"/>
      <c r="J194" s="688"/>
      <c r="K194" s="688"/>
      <c r="L194" s="688"/>
      <c r="M194" s="688"/>
      <c r="N194" s="688"/>
      <c r="P194" s="21"/>
      <c r="Q194" s="172"/>
      <c r="R194" s="136"/>
      <c r="S194" s="136"/>
      <c r="T194" s="172"/>
      <c r="U194" s="172"/>
      <c r="V194" s="172"/>
      <c r="W194" s="172"/>
      <c r="X194" s="172"/>
      <c r="Y194" s="172"/>
      <c r="AA194" s="172"/>
      <c r="AB194" s="172"/>
      <c r="AC194" s="172"/>
      <c r="AD194" s="172"/>
      <c r="AE194" s="172"/>
      <c r="AF194" s="172"/>
      <c r="AG194" s="172"/>
      <c r="AH194" s="172"/>
      <c r="AI194" s="172"/>
    </row>
    <row r="195" spans="1:35" ht="12.75">
      <c r="A195" s="245"/>
      <c r="B195" s="586"/>
      <c r="C195" s="583" t="s">
        <v>135</v>
      </c>
      <c r="D195" s="245"/>
      <c r="E195" s="256" t="str">
        <f t="shared" si="214"/>
        <v/>
      </c>
      <c r="F195" s="688"/>
      <c r="G195" s="688"/>
      <c r="H195" s="688"/>
      <c r="I195" s="688"/>
      <c r="J195" s="688"/>
      <c r="K195" s="688"/>
      <c r="L195" s="688"/>
      <c r="M195" s="688"/>
      <c r="N195" s="688"/>
      <c r="P195" s="21"/>
      <c r="Q195" s="172"/>
      <c r="R195" s="136"/>
      <c r="S195" s="136"/>
      <c r="T195" s="172"/>
      <c r="U195" s="172"/>
      <c r="V195" s="172"/>
      <c r="W195" s="172"/>
      <c r="X195" s="172"/>
      <c r="Y195" s="172"/>
      <c r="AA195" s="172"/>
      <c r="AB195" s="172"/>
      <c r="AC195" s="172"/>
      <c r="AD195" s="172"/>
      <c r="AE195" s="172"/>
      <c r="AF195" s="172"/>
      <c r="AG195" s="172"/>
      <c r="AH195" s="172"/>
      <c r="AI195" s="172"/>
    </row>
    <row r="196" spans="1:35" ht="12.75">
      <c r="A196" s="245"/>
      <c r="B196" s="245"/>
      <c r="C196" s="239" t="s">
        <v>33</v>
      </c>
      <c r="D196" s="245"/>
      <c r="E196" s="256" t="str">
        <f t="shared" si="214"/>
        <v/>
      </c>
      <c r="F196" s="688"/>
      <c r="G196" s="688"/>
      <c r="H196" s="688"/>
      <c r="I196" s="688"/>
      <c r="J196" s="688"/>
      <c r="K196" s="688"/>
      <c r="L196" s="688"/>
      <c r="M196" s="688"/>
      <c r="N196" s="688"/>
      <c r="P196" s="21"/>
      <c r="Q196" s="172"/>
      <c r="R196" s="136"/>
      <c r="S196" s="136"/>
      <c r="T196" s="172"/>
      <c r="U196" s="172"/>
      <c r="V196" s="172"/>
      <c r="W196" s="172"/>
      <c r="X196" s="172"/>
      <c r="Y196" s="172"/>
      <c r="AA196" s="172"/>
      <c r="AB196" s="172"/>
      <c r="AC196" s="172"/>
      <c r="AD196" s="172"/>
      <c r="AE196" s="172"/>
      <c r="AF196" s="172"/>
      <c r="AG196" s="172"/>
      <c r="AH196" s="172"/>
      <c r="AI196" s="172"/>
    </row>
    <row r="197" spans="1:35" ht="12.75">
      <c r="A197" s="245"/>
      <c r="B197" s="245"/>
      <c r="C197" s="239" t="s">
        <v>34</v>
      </c>
      <c r="D197" s="245"/>
      <c r="E197" s="256" t="str">
        <f t="shared" si="214"/>
        <v/>
      </c>
      <c r="F197" s="688"/>
      <c r="G197" s="688"/>
      <c r="H197" s="688"/>
      <c r="I197" s="688"/>
      <c r="J197" s="688"/>
      <c r="K197" s="688"/>
      <c r="L197" s="688"/>
      <c r="M197" s="688"/>
      <c r="N197" s="688"/>
      <c r="P197" s="21"/>
      <c r="Q197" s="172"/>
      <c r="R197" s="136"/>
      <c r="S197" s="136"/>
      <c r="T197" s="172"/>
      <c r="U197" s="172"/>
      <c r="V197" s="172"/>
      <c r="W197" s="172"/>
      <c r="X197" s="172"/>
      <c r="Y197" s="172"/>
      <c r="AA197" s="172"/>
      <c r="AB197" s="172"/>
      <c r="AC197" s="172"/>
      <c r="AD197" s="172"/>
      <c r="AE197" s="172"/>
      <c r="AF197" s="172"/>
      <c r="AG197" s="172"/>
      <c r="AH197" s="172"/>
      <c r="AI197" s="172"/>
    </row>
    <row r="198" spans="1:35">
      <c r="A198" s="245"/>
      <c r="B198" s="245"/>
      <c r="C198" s="239" t="s">
        <v>35</v>
      </c>
      <c r="D198" s="245"/>
      <c r="E198" s="257" t="str">
        <f t="shared" si="214"/>
        <v/>
      </c>
      <c r="F198" s="689"/>
      <c r="G198" s="689"/>
      <c r="H198" s="689"/>
      <c r="I198" s="689"/>
      <c r="J198" s="689"/>
      <c r="K198" s="689"/>
      <c r="L198" s="689"/>
      <c r="M198" s="689"/>
      <c r="N198" s="689"/>
      <c r="P198" s="22"/>
      <c r="Q198" s="172"/>
      <c r="R198" s="136"/>
      <c r="S198" s="136"/>
      <c r="T198" s="172"/>
      <c r="U198" s="172"/>
      <c r="V198" s="172"/>
      <c r="W198" s="172"/>
      <c r="X198" s="172"/>
      <c r="Y198" s="172"/>
      <c r="AA198" s="172"/>
      <c r="AB198" s="172"/>
      <c r="AC198" s="172"/>
      <c r="AD198" s="172"/>
      <c r="AE198" s="172"/>
      <c r="AF198" s="172"/>
      <c r="AG198" s="172"/>
      <c r="AH198" s="172"/>
      <c r="AI198" s="172"/>
    </row>
    <row r="199" spans="1:35">
      <c r="A199" s="245"/>
      <c r="B199" s="245"/>
      <c r="C199" s="245"/>
      <c r="D199" s="245" t="s">
        <v>0</v>
      </c>
      <c r="E199" s="257" t="str">
        <f t="shared" si="214"/>
        <v/>
      </c>
      <c r="F199" s="689"/>
      <c r="G199" s="689"/>
      <c r="H199" s="689"/>
      <c r="I199" s="689"/>
      <c r="J199" s="689"/>
      <c r="K199" s="689"/>
      <c r="L199" s="689"/>
      <c r="M199" s="689"/>
      <c r="N199" s="689"/>
      <c r="P199" s="22"/>
      <c r="Q199" s="172"/>
      <c r="R199" s="136"/>
      <c r="S199" s="136"/>
      <c r="T199" s="172"/>
      <c r="U199" s="172"/>
      <c r="V199" s="172"/>
      <c r="W199" s="172"/>
      <c r="X199" s="172"/>
      <c r="Y199" s="172"/>
      <c r="AA199" s="172"/>
      <c r="AB199" s="172"/>
      <c r="AC199" s="172"/>
      <c r="AD199" s="172"/>
      <c r="AE199" s="172"/>
      <c r="AF199" s="172"/>
      <c r="AG199" s="172"/>
      <c r="AH199" s="172"/>
      <c r="AI199" s="172"/>
    </row>
    <row r="200" spans="1:35" ht="12.75">
      <c r="A200" s="248"/>
      <c r="B200" s="584" t="s">
        <v>1</v>
      </c>
      <c r="C200" s="585"/>
      <c r="D200" s="248"/>
      <c r="E200" s="258" t="str">
        <f t="shared" si="214"/>
        <v/>
      </c>
      <c r="F200" s="690"/>
      <c r="G200" s="690"/>
      <c r="H200" s="690"/>
      <c r="I200" s="690"/>
      <c r="J200" s="690"/>
      <c r="K200" s="690"/>
      <c r="L200" s="690"/>
      <c r="M200" s="690"/>
      <c r="N200" s="690"/>
      <c r="P200" s="20"/>
      <c r="Q200" s="172"/>
      <c r="R200" s="136"/>
      <c r="S200" s="136"/>
      <c r="T200" s="172"/>
      <c r="U200" s="172"/>
      <c r="V200" s="172"/>
      <c r="W200" s="172"/>
      <c r="X200" s="172"/>
      <c r="Y200" s="172"/>
      <c r="AA200" s="172"/>
      <c r="AB200" s="172"/>
      <c r="AC200" s="172"/>
      <c r="AD200" s="172"/>
      <c r="AE200" s="172"/>
      <c r="AF200" s="172"/>
      <c r="AG200" s="172"/>
      <c r="AH200" s="172"/>
      <c r="AI200" s="172"/>
    </row>
    <row r="201" spans="1:35">
      <c r="A201" s="245"/>
      <c r="B201" s="586" t="s">
        <v>118</v>
      </c>
      <c r="C201" s="245"/>
      <c r="D201" s="245"/>
      <c r="E201" s="256" t="str">
        <f t="shared" si="214"/>
        <v/>
      </c>
      <c r="F201" s="688"/>
      <c r="G201" s="688"/>
      <c r="H201" s="688"/>
      <c r="I201" s="688"/>
      <c r="J201" s="688"/>
      <c r="K201" s="688"/>
      <c r="L201" s="688"/>
      <c r="M201" s="688"/>
      <c r="N201" s="688"/>
      <c r="P201" s="22"/>
      <c r="Q201" s="172"/>
      <c r="R201" s="136"/>
      <c r="S201" s="136"/>
      <c r="T201" s="172"/>
      <c r="U201" s="172"/>
      <c r="V201" s="172"/>
      <c r="W201" s="172"/>
      <c r="X201" s="172"/>
      <c r="Y201" s="172"/>
      <c r="AA201" s="172"/>
      <c r="AB201" s="172"/>
      <c r="AC201" s="172"/>
      <c r="AD201" s="172"/>
      <c r="AE201" s="172"/>
      <c r="AF201" s="172"/>
      <c r="AG201" s="172"/>
      <c r="AH201" s="172"/>
      <c r="AI201" s="172"/>
    </row>
    <row r="202" spans="1:35">
      <c r="A202" s="245"/>
      <c r="B202" s="586" t="s">
        <v>190</v>
      </c>
      <c r="C202" s="245"/>
      <c r="D202" s="245"/>
      <c r="E202" s="257" t="str">
        <f t="shared" si="214"/>
        <v/>
      </c>
      <c r="F202" s="689"/>
      <c r="G202" s="689"/>
      <c r="H202" s="689"/>
      <c r="I202" s="689"/>
      <c r="J202" s="689"/>
      <c r="K202" s="689"/>
      <c r="L202" s="689"/>
      <c r="M202" s="689"/>
      <c r="N202" s="689"/>
      <c r="P202" s="22"/>
      <c r="Q202" s="172"/>
      <c r="R202" s="136"/>
      <c r="S202" s="136"/>
      <c r="T202" s="172"/>
      <c r="U202" s="172"/>
      <c r="V202" s="172"/>
      <c r="W202" s="172"/>
      <c r="X202" s="172"/>
      <c r="Y202" s="172"/>
      <c r="AA202" s="172"/>
      <c r="AB202" s="172"/>
      <c r="AC202" s="172"/>
      <c r="AD202" s="172"/>
      <c r="AE202" s="172"/>
      <c r="AF202" s="172"/>
      <c r="AG202" s="172"/>
      <c r="AH202" s="172"/>
      <c r="AI202" s="172"/>
    </row>
    <row r="203" spans="1:35" ht="12.75">
      <c r="A203" s="245"/>
      <c r="B203" s="587" t="s">
        <v>112</v>
      </c>
      <c r="C203" s="588"/>
      <c r="D203" s="245"/>
      <c r="E203" s="256" t="str">
        <f t="shared" si="214"/>
        <v/>
      </c>
      <c r="F203" s="688"/>
      <c r="G203" s="688"/>
      <c r="H203" s="688"/>
      <c r="I203" s="688"/>
      <c r="J203" s="688"/>
      <c r="K203" s="688"/>
      <c r="L203" s="688"/>
      <c r="M203" s="688"/>
      <c r="N203" s="688"/>
      <c r="P203" s="21"/>
      <c r="Q203" s="172"/>
      <c r="R203" s="136"/>
      <c r="S203" s="136"/>
      <c r="T203" s="172"/>
      <c r="U203" s="172"/>
      <c r="V203" s="172"/>
      <c r="W203" s="172"/>
      <c r="X203" s="172"/>
      <c r="Y203" s="172"/>
      <c r="AA203" s="172"/>
      <c r="AB203" s="172"/>
      <c r="AC203" s="172"/>
      <c r="AD203" s="172"/>
      <c r="AE203" s="172"/>
      <c r="AF203" s="172"/>
      <c r="AG203" s="172"/>
      <c r="AH203" s="172"/>
      <c r="AI203" s="172"/>
    </row>
    <row r="204" spans="1:35">
      <c r="A204" s="245"/>
      <c r="B204" s="586" t="s">
        <v>113</v>
      </c>
      <c r="C204" s="588"/>
      <c r="D204" s="245"/>
      <c r="E204" s="257" t="str">
        <f t="shared" si="214"/>
        <v/>
      </c>
      <c r="F204" s="689"/>
      <c r="G204" s="689"/>
      <c r="H204" s="689"/>
      <c r="I204" s="689"/>
      <c r="J204" s="689"/>
      <c r="K204" s="689"/>
      <c r="L204" s="689"/>
      <c r="M204" s="689"/>
      <c r="N204" s="689"/>
      <c r="P204" s="22"/>
      <c r="Q204" s="172"/>
      <c r="R204" s="136"/>
      <c r="S204" s="136"/>
      <c r="T204" s="172"/>
      <c r="U204" s="172"/>
      <c r="V204" s="172"/>
      <c r="W204" s="172"/>
      <c r="X204" s="172"/>
      <c r="Y204" s="172"/>
      <c r="AA204" s="172"/>
      <c r="AB204" s="172"/>
      <c r="AC204" s="172"/>
      <c r="AD204" s="172"/>
      <c r="AE204" s="172"/>
      <c r="AF204" s="172"/>
      <c r="AG204" s="172"/>
      <c r="AH204" s="172"/>
      <c r="AI204" s="172"/>
    </row>
    <row r="205" spans="1:35">
      <c r="A205" s="243"/>
      <c r="B205" s="584" t="s">
        <v>2</v>
      </c>
      <c r="C205" s="243"/>
      <c r="D205" s="243"/>
      <c r="E205" s="259" t="str">
        <f t="shared" si="214"/>
        <v/>
      </c>
      <c r="F205" s="691"/>
      <c r="G205" s="691"/>
      <c r="H205" s="691"/>
      <c r="I205" s="691"/>
      <c r="J205" s="691"/>
      <c r="K205" s="691"/>
      <c r="L205" s="691"/>
      <c r="M205" s="691"/>
      <c r="N205" s="691"/>
      <c r="P205" s="23"/>
      <c r="Q205" s="172"/>
      <c r="R205" s="136"/>
      <c r="S205" s="136"/>
      <c r="T205" s="172"/>
      <c r="U205" s="172"/>
      <c r="V205" s="172"/>
      <c r="W205" s="172"/>
      <c r="X205" s="172"/>
      <c r="Y205" s="172"/>
      <c r="AA205" s="172"/>
      <c r="AB205" s="172"/>
      <c r="AC205" s="172"/>
      <c r="AD205" s="172"/>
      <c r="AE205" s="172"/>
      <c r="AF205" s="172"/>
      <c r="AG205" s="172"/>
      <c r="AH205" s="172"/>
      <c r="AI205" s="172"/>
    </row>
    <row r="206" spans="1:35">
      <c r="R206" s="136"/>
    </row>
    <row r="207" spans="1:35" s="301" customFormat="1" ht="12.75">
      <c r="A207" s="346"/>
      <c r="B207" s="346"/>
      <c r="C207" s="346"/>
      <c r="D207" s="346"/>
      <c r="E207" s="346"/>
      <c r="F207" s="334"/>
      <c r="G207" s="334"/>
      <c r="H207" s="334"/>
      <c r="I207" s="334"/>
      <c r="J207" s="334"/>
      <c r="K207" s="334"/>
      <c r="L207" s="334"/>
      <c r="M207" s="334"/>
      <c r="N207" s="334"/>
      <c r="R207" s="416"/>
    </row>
    <row r="208" spans="1:35" s="301" customFormat="1" ht="12.75">
      <c r="A208" s="346"/>
      <c r="B208" s="346"/>
      <c r="C208" s="346"/>
      <c r="D208" s="346"/>
      <c r="E208" s="346"/>
      <c r="F208" s="498"/>
      <c r="G208" s="498"/>
      <c r="H208" s="498"/>
      <c r="I208" s="498"/>
      <c r="J208" s="498"/>
      <c r="K208" s="498"/>
      <c r="L208" s="498"/>
      <c r="M208" s="648"/>
      <c r="N208" s="498"/>
      <c r="O208" s="487"/>
      <c r="R208" s="416"/>
    </row>
    <row r="209" spans="1:18" s="301" customFormat="1" ht="12.75">
      <c r="A209" s="346"/>
      <c r="B209" s="346"/>
      <c r="C209" s="346"/>
      <c r="D209" s="346"/>
      <c r="E209" s="346"/>
      <c r="F209" s="498"/>
      <c r="G209" s="498"/>
      <c r="H209" s="498"/>
      <c r="I209" s="498"/>
      <c r="J209" s="498"/>
      <c r="K209" s="498"/>
      <c r="L209" s="498"/>
      <c r="M209" s="648"/>
      <c r="N209" s="498"/>
      <c r="O209" s="487"/>
      <c r="R209" s="416"/>
    </row>
    <row r="210" spans="1:18" s="301" customFormat="1" ht="12.75">
      <c r="A210" s="346"/>
      <c r="B210" s="346"/>
      <c r="C210" s="346"/>
      <c r="D210" s="346"/>
      <c r="E210" s="346"/>
      <c r="F210" s="334"/>
      <c r="G210" s="334"/>
      <c r="H210" s="334"/>
      <c r="I210" s="334"/>
      <c r="J210" s="334"/>
      <c r="K210" s="334"/>
      <c r="L210" s="334"/>
      <c r="M210" s="649"/>
      <c r="N210" s="334"/>
      <c r="O210" s="334"/>
      <c r="R210" s="416"/>
    </row>
    <row r="211" spans="1:18" s="301" customFormat="1">
      <c r="A211" s="346"/>
      <c r="B211" s="346"/>
      <c r="C211" s="346"/>
      <c r="D211" s="346"/>
      <c r="E211" s="346"/>
      <c r="F211" s="337"/>
      <c r="G211" s="337"/>
      <c r="H211" s="337"/>
      <c r="I211" s="337"/>
      <c r="J211" s="337"/>
      <c r="K211" s="337"/>
      <c r="L211" s="337"/>
      <c r="M211" s="650"/>
      <c r="N211" s="337"/>
      <c r="O211" s="334"/>
      <c r="R211" s="416"/>
    </row>
    <row r="212" spans="1:18" s="301" customFormat="1">
      <c r="A212" s="346"/>
      <c r="B212" s="346"/>
      <c r="C212" s="346"/>
      <c r="D212" s="346"/>
      <c r="E212" s="346"/>
      <c r="F212" s="337"/>
      <c r="G212" s="337"/>
      <c r="H212" s="337"/>
      <c r="I212" s="337"/>
      <c r="J212" s="337"/>
      <c r="K212" s="337"/>
      <c r="L212" s="337"/>
      <c r="M212" s="650"/>
      <c r="N212" s="337"/>
      <c r="O212" s="334"/>
    </row>
    <row r="213" spans="1:18" s="301" customFormat="1" ht="12.75">
      <c r="A213" s="346"/>
      <c r="B213" s="346"/>
      <c r="C213" s="346"/>
      <c r="D213" s="346"/>
      <c r="E213" s="346"/>
      <c r="F213" s="499"/>
      <c r="G213" s="499"/>
      <c r="H213" s="499"/>
      <c r="I213" s="499"/>
      <c r="J213" s="499"/>
      <c r="K213" s="499"/>
      <c r="L213" s="499"/>
      <c r="M213" s="649"/>
      <c r="N213" s="499"/>
      <c r="O213" s="334"/>
    </row>
    <row r="214" spans="1:18" s="301" customFormat="1" ht="12.75">
      <c r="A214" s="346"/>
      <c r="B214" s="346"/>
      <c r="C214" s="346"/>
      <c r="D214" s="346"/>
      <c r="E214" s="346"/>
      <c r="F214" s="499"/>
      <c r="G214" s="499"/>
      <c r="H214" s="499"/>
      <c r="I214" s="499"/>
      <c r="J214" s="499"/>
      <c r="K214" s="499"/>
      <c r="L214" s="499"/>
      <c r="M214" s="649"/>
      <c r="N214" s="499"/>
      <c r="O214" s="334"/>
    </row>
    <row r="215" spans="1:18" s="301" customFormat="1" ht="12.75">
      <c r="A215" s="346"/>
      <c r="B215" s="346"/>
      <c r="C215" s="346"/>
      <c r="D215" s="346"/>
      <c r="E215" s="346"/>
      <c r="F215" s="499"/>
      <c r="G215" s="499"/>
      <c r="H215" s="499"/>
      <c r="I215" s="499"/>
      <c r="J215" s="499"/>
      <c r="K215" s="499"/>
      <c r="L215" s="499"/>
      <c r="M215" s="649"/>
      <c r="N215" s="499"/>
      <c r="O215" s="334"/>
    </row>
    <row r="216" spans="1:18" s="301" customFormat="1" ht="12.75">
      <c r="A216" s="346"/>
      <c r="B216" s="346"/>
      <c r="C216" s="346"/>
      <c r="D216" s="346"/>
      <c r="E216" s="346"/>
      <c r="F216" s="499"/>
      <c r="G216" s="499"/>
      <c r="H216" s="499"/>
      <c r="I216" s="499"/>
      <c r="J216" s="499"/>
      <c r="K216" s="499"/>
      <c r="L216" s="499"/>
      <c r="M216" s="649"/>
      <c r="N216" s="499"/>
      <c r="O216" s="334"/>
    </row>
    <row r="217" spans="1:18" s="301" customFormat="1" ht="12.75">
      <c r="A217" s="346"/>
      <c r="B217" s="346"/>
      <c r="C217" s="346"/>
      <c r="D217" s="346"/>
      <c r="E217" s="346"/>
      <c r="F217" s="499"/>
      <c r="G217" s="499"/>
      <c r="H217" s="499"/>
      <c r="I217" s="499"/>
      <c r="J217" s="499"/>
      <c r="K217" s="499"/>
      <c r="L217" s="499"/>
      <c r="M217" s="649"/>
      <c r="N217" s="499"/>
      <c r="O217" s="334"/>
    </row>
    <row r="218" spans="1:18" s="301" customFormat="1" ht="12.75">
      <c r="A218" s="346"/>
      <c r="B218" s="346"/>
      <c r="C218" s="346"/>
      <c r="D218" s="346"/>
      <c r="E218" s="346"/>
      <c r="F218" s="499"/>
      <c r="G218" s="499"/>
      <c r="H218" s="499"/>
      <c r="I218" s="499"/>
      <c r="J218" s="499"/>
      <c r="K218" s="499"/>
      <c r="L218" s="499"/>
      <c r="M218" s="649"/>
      <c r="N218" s="499"/>
      <c r="O218" s="334"/>
    </row>
    <row r="219" spans="1:18" s="301" customFormat="1" ht="12.75">
      <c r="A219" s="346"/>
      <c r="B219" s="346"/>
      <c r="C219" s="346"/>
      <c r="D219" s="346"/>
      <c r="E219" s="346"/>
      <c r="F219" s="499"/>
      <c r="G219" s="499"/>
      <c r="H219" s="499"/>
      <c r="I219" s="499"/>
      <c r="J219" s="499"/>
      <c r="K219" s="499"/>
      <c r="L219" s="499"/>
      <c r="M219" s="649"/>
      <c r="N219" s="499"/>
      <c r="O219" s="334"/>
    </row>
    <row r="220" spans="1:18" s="301" customFormat="1" ht="12.75">
      <c r="A220" s="346"/>
      <c r="B220" s="346"/>
      <c r="C220" s="346"/>
      <c r="D220" s="346"/>
      <c r="E220" s="346"/>
      <c r="F220" s="499"/>
      <c r="G220" s="499"/>
      <c r="H220" s="499"/>
      <c r="I220" s="499"/>
      <c r="J220" s="499"/>
      <c r="K220" s="499"/>
      <c r="L220" s="499"/>
      <c r="M220" s="649"/>
      <c r="N220" s="499"/>
      <c r="O220" s="334"/>
    </row>
    <row r="221" spans="1:18" s="301" customFormat="1" ht="12.75">
      <c r="A221" s="346"/>
      <c r="B221" s="346"/>
      <c r="C221" s="346"/>
      <c r="D221" s="346"/>
      <c r="E221" s="346"/>
      <c r="F221" s="499"/>
      <c r="G221" s="499"/>
      <c r="H221" s="499"/>
      <c r="I221" s="499"/>
      <c r="J221" s="499"/>
      <c r="K221" s="499"/>
      <c r="L221" s="499"/>
      <c r="M221" s="649"/>
      <c r="N221" s="499"/>
      <c r="O221" s="334"/>
    </row>
    <row r="222" spans="1:18" s="301" customFormat="1" ht="12.75">
      <c r="A222" s="346"/>
      <c r="B222" s="346"/>
      <c r="C222" s="346"/>
      <c r="D222" s="346"/>
      <c r="E222" s="346"/>
      <c r="F222" s="499"/>
      <c r="G222" s="499"/>
      <c r="H222" s="499"/>
      <c r="I222" s="499"/>
      <c r="J222" s="499"/>
      <c r="K222" s="499"/>
      <c r="L222" s="499"/>
      <c r="M222" s="649"/>
      <c r="N222" s="499"/>
      <c r="O222" s="334"/>
    </row>
    <row r="223" spans="1:18" s="301" customFormat="1" ht="12.75">
      <c r="A223" s="346"/>
      <c r="B223" s="346"/>
      <c r="C223" s="346"/>
      <c r="D223" s="346"/>
      <c r="E223" s="346"/>
      <c r="F223" s="499"/>
      <c r="G223" s="499"/>
      <c r="H223" s="499"/>
      <c r="I223" s="499"/>
      <c r="J223" s="499"/>
      <c r="K223" s="499"/>
      <c r="L223" s="499"/>
      <c r="M223" s="649"/>
      <c r="N223" s="499"/>
      <c r="O223" s="334"/>
    </row>
    <row r="224" spans="1:18" s="301" customFormat="1" ht="12.75">
      <c r="A224" s="346"/>
      <c r="B224" s="346"/>
      <c r="C224" s="346"/>
      <c r="D224" s="346"/>
      <c r="E224" s="346"/>
      <c r="F224" s="499"/>
      <c r="G224" s="499"/>
      <c r="H224" s="499"/>
      <c r="I224" s="499"/>
      <c r="J224" s="499"/>
      <c r="K224" s="499"/>
      <c r="L224" s="499"/>
      <c r="M224" s="649"/>
      <c r="N224" s="499"/>
      <c r="O224" s="334"/>
    </row>
    <row r="225" spans="1:14" s="301" customFormat="1">
      <c r="A225" s="346"/>
      <c r="B225" s="346"/>
      <c r="C225" s="346"/>
      <c r="D225" s="346"/>
      <c r="E225" s="346"/>
      <c r="F225" s="500"/>
      <c r="G225" s="500"/>
      <c r="H225" s="500"/>
      <c r="I225" s="500"/>
      <c r="J225" s="500"/>
      <c r="K225" s="500"/>
      <c r="L225" s="500"/>
      <c r="M225" s="503"/>
      <c r="N225" s="500"/>
    </row>
    <row r="226" spans="1:14" s="301" customFormat="1">
      <c r="A226" s="346"/>
      <c r="B226" s="346"/>
      <c r="C226" s="346"/>
      <c r="D226" s="346"/>
      <c r="E226" s="346"/>
      <c r="F226" s="501"/>
      <c r="G226" s="501"/>
      <c r="H226" s="501"/>
      <c r="I226" s="501"/>
      <c r="J226" s="501"/>
      <c r="K226" s="501"/>
      <c r="L226" s="501"/>
      <c r="M226" s="501"/>
      <c r="N226" s="501"/>
    </row>
    <row r="227" spans="1:14" s="301" customFormat="1">
      <c r="A227" s="346"/>
      <c r="B227" s="346"/>
      <c r="C227" s="346"/>
      <c r="D227" s="346"/>
      <c r="E227" s="346"/>
      <c r="F227" s="500"/>
      <c r="G227" s="500"/>
      <c r="H227" s="500"/>
      <c r="I227" s="500"/>
      <c r="J227" s="500"/>
      <c r="K227" s="500"/>
      <c r="L227" s="500"/>
      <c r="M227" s="503"/>
      <c r="N227" s="500"/>
    </row>
    <row r="228" spans="1:14" s="301" customFormat="1">
      <c r="A228" s="346"/>
      <c r="B228" s="346"/>
      <c r="C228" s="346"/>
      <c r="D228" s="346"/>
      <c r="E228" s="346"/>
      <c r="F228" s="502"/>
      <c r="G228" s="502"/>
      <c r="H228" s="502"/>
      <c r="I228" s="502"/>
      <c r="J228" s="502"/>
      <c r="K228" s="502"/>
      <c r="L228" s="502"/>
      <c r="M228" s="503"/>
      <c r="N228" s="502"/>
    </row>
    <row r="229" spans="1:14" s="301" customFormat="1">
      <c r="A229" s="346"/>
      <c r="B229" s="346"/>
      <c r="C229" s="346"/>
      <c r="D229" s="346"/>
      <c r="E229" s="346"/>
      <c r="F229" s="502"/>
      <c r="G229" s="502"/>
      <c r="H229" s="502"/>
      <c r="I229" s="502"/>
      <c r="J229" s="502"/>
      <c r="K229" s="502"/>
      <c r="L229" s="502"/>
      <c r="M229" s="503"/>
      <c r="N229" s="502"/>
    </row>
    <row r="230" spans="1:14" s="301" customFormat="1">
      <c r="A230" s="346"/>
      <c r="B230" s="346"/>
      <c r="C230" s="346"/>
      <c r="D230" s="346"/>
      <c r="E230" s="346"/>
      <c r="F230" s="502"/>
      <c r="G230" s="502"/>
      <c r="H230" s="502"/>
      <c r="I230" s="502"/>
      <c r="J230" s="502"/>
      <c r="K230" s="502"/>
      <c r="L230" s="502"/>
      <c r="M230" s="503"/>
      <c r="N230" s="502"/>
    </row>
    <row r="231" spans="1:14" s="301" customFormat="1">
      <c r="A231" s="346"/>
      <c r="B231" s="346"/>
      <c r="C231" s="346"/>
      <c r="D231" s="346"/>
      <c r="E231" s="346"/>
      <c r="F231" s="503"/>
      <c r="G231" s="503"/>
      <c r="H231" s="503"/>
      <c r="I231" s="503"/>
      <c r="J231" s="503"/>
      <c r="K231" s="503"/>
      <c r="L231" s="503"/>
      <c r="M231" s="503"/>
      <c r="N231" s="503"/>
    </row>
    <row r="232" spans="1:14" s="301" customFormat="1">
      <c r="A232" s="346"/>
      <c r="B232" s="346"/>
      <c r="C232" s="346"/>
      <c r="D232" s="346"/>
      <c r="E232" s="346"/>
      <c r="F232" s="503"/>
      <c r="G232" s="503"/>
      <c r="H232" s="503"/>
      <c r="I232" s="503"/>
      <c r="J232" s="503"/>
      <c r="K232" s="503"/>
      <c r="L232" s="503"/>
      <c r="M232" s="503"/>
      <c r="N232" s="503"/>
    </row>
    <row r="233" spans="1:14" s="301" customFormat="1">
      <c r="A233" s="346"/>
      <c r="B233" s="346"/>
      <c r="C233" s="346"/>
      <c r="D233" s="346"/>
      <c r="E233" s="346"/>
      <c r="F233" s="504"/>
      <c r="G233" s="504"/>
      <c r="H233" s="504"/>
      <c r="I233" s="504"/>
      <c r="J233" s="504"/>
      <c r="K233" s="504"/>
      <c r="L233" s="504"/>
      <c r="M233" s="503"/>
      <c r="N233" s="504"/>
    </row>
    <row r="234" spans="1:14" s="301" customFormat="1">
      <c r="A234" s="346"/>
      <c r="B234" s="346"/>
      <c r="C234" s="346"/>
      <c r="D234" s="346"/>
      <c r="E234" s="346"/>
      <c r="F234" s="504"/>
      <c r="G234" s="504"/>
      <c r="H234" s="504"/>
      <c r="I234" s="504"/>
      <c r="J234" s="504"/>
      <c r="K234" s="504"/>
      <c r="L234" s="504"/>
      <c r="M234" s="503"/>
      <c r="N234" s="504"/>
    </row>
    <row r="235" spans="1:14" s="301" customFormat="1">
      <c r="A235" s="346"/>
      <c r="B235" s="346"/>
      <c r="C235" s="346"/>
      <c r="D235" s="346"/>
      <c r="E235" s="346"/>
      <c r="F235" s="504"/>
      <c r="G235" s="504"/>
      <c r="H235" s="504"/>
      <c r="I235" s="504"/>
      <c r="J235" s="504"/>
      <c r="K235" s="504"/>
      <c r="L235" s="504"/>
      <c r="M235" s="503"/>
      <c r="N235" s="504"/>
    </row>
    <row r="236" spans="1:14" s="301" customFormat="1">
      <c r="A236" s="346"/>
      <c r="B236" s="346"/>
      <c r="C236" s="346"/>
      <c r="D236" s="346"/>
      <c r="E236" s="346"/>
      <c r="F236" s="504"/>
      <c r="G236" s="504"/>
      <c r="H236" s="504"/>
      <c r="I236" s="504"/>
      <c r="J236" s="504"/>
      <c r="K236" s="504"/>
      <c r="L236" s="504"/>
      <c r="M236" s="503"/>
      <c r="N236" s="504"/>
    </row>
    <row r="237" spans="1:14" s="301" customFormat="1">
      <c r="A237" s="346"/>
      <c r="B237" s="346"/>
      <c r="C237" s="346"/>
      <c r="D237" s="346"/>
      <c r="E237" s="346"/>
      <c r="F237" s="503"/>
      <c r="G237" s="503"/>
      <c r="H237" s="503"/>
      <c r="I237" s="503"/>
      <c r="J237" s="503"/>
      <c r="K237" s="503"/>
      <c r="L237" s="503"/>
      <c r="M237" s="503"/>
      <c r="N237" s="503"/>
    </row>
    <row r="238" spans="1:14" s="301" customFormat="1">
      <c r="A238" s="346"/>
      <c r="B238" s="346"/>
      <c r="C238" s="346"/>
      <c r="D238" s="346"/>
      <c r="E238" s="346"/>
      <c r="F238" s="503"/>
      <c r="G238" s="503"/>
      <c r="H238" s="503"/>
      <c r="I238" s="503"/>
      <c r="J238" s="503"/>
      <c r="K238" s="503"/>
      <c r="L238" s="503"/>
      <c r="M238" s="503"/>
      <c r="N238" s="503"/>
    </row>
    <row r="239" spans="1:14" s="301" customFormat="1">
      <c r="A239" s="346"/>
      <c r="B239" s="346"/>
      <c r="C239" s="346"/>
      <c r="D239" s="346"/>
      <c r="E239" s="346"/>
      <c r="F239" s="503"/>
      <c r="G239" s="503"/>
      <c r="H239" s="503"/>
      <c r="I239" s="503"/>
      <c r="J239" s="503"/>
      <c r="K239" s="503"/>
      <c r="L239" s="503"/>
      <c r="M239" s="503"/>
      <c r="N239" s="503"/>
    </row>
    <row r="240" spans="1:14" s="301" customFormat="1">
      <c r="A240" s="346"/>
      <c r="B240" s="346"/>
      <c r="C240" s="346"/>
      <c r="D240" s="346"/>
      <c r="E240" s="346"/>
      <c r="F240" s="503"/>
      <c r="G240" s="503"/>
      <c r="H240" s="503"/>
      <c r="I240" s="503"/>
      <c r="J240" s="503"/>
      <c r="K240" s="503"/>
      <c r="L240" s="503"/>
      <c r="M240" s="503"/>
      <c r="N240" s="503"/>
    </row>
    <row r="241" spans="1:14" s="301" customFormat="1">
      <c r="A241" s="346"/>
      <c r="B241" s="346"/>
      <c r="C241" s="346"/>
      <c r="D241" s="346"/>
      <c r="E241" s="346"/>
      <c r="F241" s="343"/>
      <c r="G241" s="343"/>
      <c r="H241" s="343"/>
      <c r="I241" s="343"/>
      <c r="J241" s="343"/>
      <c r="K241" s="343"/>
      <c r="L241" s="343"/>
      <c r="M241" s="343"/>
      <c r="N241" s="343"/>
    </row>
    <row r="242" spans="1:14" s="301" customFormat="1">
      <c r="A242" s="346"/>
      <c r="B242" s="346"/>
      <c r="C242" s="346"/>
      <c r="D242" s="346"/>
      <c r="E242" s="346"/>
      <c r="F242" s="343"/>
      <c r="G242" s="343"/>
      <c r="H242" s="343"/>
      <c r="I242" s="343"/>
      <c r="J242" s="343"/>
      <c r="K242" s="343"/>
      <c r="L242" s="343"/>
      <c r="M242" s="343"/>
      <c r="N242" s="343"/>
    </row>
    <row r="243" spans="1:14" s="301" customFormat="1">
      <c r="A243" s="346"/>
      <c r="B243" s="346"/>
      <c r="C243" s="346"/>
      <c r="D243" s="346"/>
      <c r="E243" s="346"/>
      <c r="F243" s="343"/>
      <c r="G243" s="343"/>
      <c r="H243" s="343"/>
      <c r="I243" s="343"/>
      <c r="J243" s="343"/>
      <c r="K243" s="343"/>
      <c r="L243" s="343"/>
      <c r="M243" s="343"/>
      <c r="N243" s="343"/>
    </row>
    <row r="244" spans="1:14" s="301" customFormat="1">
      <c r="A244" s="346"/>
      <c r="B244" s="346"/>
      <c r="C244" s="346"/>
      <c r="D244" s="346"/>
      <c r="E244" s="346"/>
      <c r="F244" s="343"/>
      <c r="G244" s="343"/>
      <c r="H244" s="343"/>
      <c r="I244" s="343"/>
      <c r="J244" s="343"/>
      <c r="K244" s="343"/>
      <c r="L244" s="343"/>
      <c r="M244" s="343"/>
      <c r="N244" s="343"/>
    </row>
    <row r="245" spans="1:14" s="301" customFormat="1">
      <c r="A245" s="346"/>
      <c r="B245" s="346"/>
      <c r="C245" s="346"/>
      <c r="D245" s="346"/>
      <c r="E245" s="346"/>
      <c r="F245" s="505"/>
      <c r="G245" s="505"/>
      <c r="H245" s="505"/>
      <c r="I245" s="505"/>
      <c r="J245" s="505"/>
      <c r="K245" s="505"/>
      <c r="L245" s="505"/>
      <c r="M245" s="343"/>
      <c r="N245" s="505"/>
    </row>
    <row r="246" spans="1:14" s="301" customFormat="1">
      <c r="A246" s="346"/>
      <c r="B246" s="346"/>
      <c r="C246" s="346"/>
      <c r="D246" s="346"/>
      <c r="E246" s="346"/>
      <c r="F246" s="505"/>
      <c r="G246" s="505"/>
      <c r="H246" s="505"/>
      <c r="I246" s="505"/>
      <c r="J246" s="505"/>
      <c r="K246" s="505"/>
      <c r="L246" s="505"/>
      <c r="M246" s="343"/>
      <c r="N246" s="505"/>
    </row>
    <row r="247" spans="1:14" s="301" customFormat="1">
      <c r="A247" s="346"/>
      <c r="B247" s="346"/>
      <c r="C247" s="346"/>
      <c r="D247" s="346"/>
      <c r="E247" s="346"/>
      <c r="F247" s="505"/>
      <c r="G247" s="505"/>
      <c r="H247" s="505"/>
      <c r="I247" s="505"/>
      <c r="J247" s="505"/>
      <c r="K247" s="505"/>
      <c r="L247" s="505"/>
      <c r="M247" s="343"/>
      <c r="N247" s="505"/>
    </row>
    <row r="248" spans="1:14" s="301" customFormat="1">
      <c r="A248" s="346"/>
      <c r="B248" s="346"/>
      <c r="C248" s="346"/>
      <c r="D248" s="346"/>
      <c r="E248" s="346"/>
      <c r="F248" s="505"/>
      <c r="G248" s="505"/>
      <c r="H248" s="505"/>
      <c r="I248" s="505"/>
      <c r="J248" s="505"/>
      <c r="K248" s="505"/>
      <c r="L248" s="505"/>
      <c r="M248" s="343"/>
      <c r="N248" s="505"/>
    </row>
    <row r="249" spans="1:14" s="301" customFormat="1">
      <c r="A249" s="346"/>
      <c r="B249" s="346"/>
      <c r="C249" s="346"/>
      <c r="D249" s="346"/>
      <c r="E249" s="346"/>
      <c r="F249" s="505"/>
      <c r="G249" s="505"/>
      <c r="H249" s="505"/>
      <c r="I249" s="505"/>
      <c r="J249" s="505"/>
      <c r="K249" s="505"/>
      <c r="L249" s="505"/>
      <c r="M249" s="343"/>
      <c r="N249" s="505"/>
    </row>
    <row r="250" spans="1:14" s="301" customFormat="1">
      <c r="A250" s="346"/>
      <c r="B250" s="346"/>
      <c r="C250" s="346"/>
      <c r="D250" s="346"/>
      <c r="E250" s="346"/>
      <c r="F250" s="505"/>
      <c r="G250" s="505"/>
      <c r="H250" s="505"/>
      <c r="I250" s="505"/>
      <c r="J250" s="505"/>
      <c r="K250" s="505"/>
      <c r="L250" s="505"/>
      <c r="M250" s="343"/>
      <c r="N250" s="505"/>
    </row>
    <row r="251" spans="1:14" s="301" customFormat="1">
      <c r="A251" s="346"/>
      <c r="B251" s="346"/>
      <c r="C251" s="346"/>
      <c r="D251" s="346"/>
      <c r="E251" s="346"/>
      <c r="F251" s="505"/>
      <c r="G251" s="505"/>
      <c r="H251" s="505"/>
      <c r="I251" s="505"/>
      <c r="J251" s="505"/>
      <c r="K251" s="505"/>
      <c r="L251" s="505"/>
      <c r="M251" s="343"/>
      <c r="N251" s="505"/>
    </row>
    <row r="252" spans="1:14" s="301" customFormat="1">
      <c r="A252" s="346"/>
      <c r="B252" s="346"/>
      <c r="C252" s="346"/>
      <c r="D252" s="346"/>
      <c r="E252" s="346"/>
      <c r="F252" s="505"/>
      <c r="G252" s="505"/>
      <c r="H252" s="505"/>
      <c r="I252" s="505"/>
      <c r="J252" s="505"/>
      <c r="K252" s="505"/>
      <c r="L252" s="505"/>
      <c r="M252" s="343"/>
      <c r="N252" s="505"/>
    </row>
    <row r="253" spans="1:14" s="301" customFormat="1">
      <c r="A253" s="346"/>
      <c r="B253" s="346"/>
      <c r="C253" s="346"/>
      <c r="D253" s="346"/>
      <c r="E253" s="346"/>
      <c r="F253" s="505"/>
      <c r="G253" s="505"/>
      <c r="H253" s="505"/>
      <c r="I253" s="505"/>
      <c r="J253" s="505"/>
      <c r="K253" s="505"/>
      <c r="L253" s="505"/>
      <c r="M253" s="343"/>
      <c r="N253" s="505"/>
    </row>
    <row r="254" spans="1:14" s="301" customFormat="1">
      <c r="A254" s="346"/>
      <c r="B254" s="346"/>
      <c r="C254" s="346"/>
      <c r="D254" s="346"/>
      <c r="E254" s="346"/>
      <c r="F254" s="505"/>
      <c r="G254" s="505"/>
      <c r="H254" s="505"/>
      <c r="I254" s="505"/>
      <c r="J254" s="505"/>
      <c r="K254" s="505"/>
      <c r="L254" s="505"/>
      <c r="M254" s="343"/>
      <c r="N254" s="505"/>
    </row>
    <row r="255" spans="1:14" s="301" customFormat="1">
      <c r="A255" s="346"/>
      <c r="B255" s="346"/>
      <c r="C255" s="346"/>
      <c r="D255" s="346"/>
      <c r="E255" s="346"/>
      <c r="F255" s="505"/>
      <c r="G255" s="505"/>
      <c r="H255" s="505"/>
      <c r="I255" s="505"/>
      <c r="J255" s="505"/>
      <c r="K255" s="505"/>
      <c r="L255" s="505"/>
      <c r="M255" s="343"/>
      <c r="N255" s="505"/>
    </row>
    <row r="256" spans="1:14" s="301" customFormat="1">
      <c r="A256" s="346"/>
      <c r="B256" s="346"/>
      <c r="C256" s="346"/>
      <c r="D256" s="346"/>
      <c r="E256" s="346"/>
      <c r="F256" s="505"/>
      <c r="G256" s="505"/>
      <c r="H256" s="505"/>
      <c r="I256" s="505"/>
      <c r="J256" s="505"/>
      <c r="K256" s="505"/>
      <c r="L256" s="505"/>
      <c r="M256" s="343"/>
      <c r="N256" s="505"/>
    </row>
    <row r="257" spans="1:14" s="301" customFormat="1">
      <c r="A257" s="346"/>
      <c r="B257" s="346"/>
      <c r="C257" s="346"/>
      <c r="D257" s="346"/>
      <c r="E257" s="346"/>
      <c r="F257" s="505"/>
      <c r="G257" s="505"/>
      <c r="H257" s="505"/>
      <c r="I257" s="505"/>
      <c r="J257" s="505"/>
      <c r="K257" s="505"/>
      <c r="L257" s="505"/>
      <c r="M257" s="343"/>
      <c r="N257" s="505"/>
    </row>
    <row r="258" spans="1:14" s="301" customFormat="1">
      <c r="A258" s="346"/>
      <c r="B258" s="346"/>
      <c r="C258" s="346"/>
      <c r="D258" s="346"/>
      <c r="E258" s="346"/>
      <c r="F258" s="505"/>
      <c r="G258" s="505"/>
      <c r="H258" s="505"/>
      <c r="I258" s="505"/>
      <c r="J258" s="505"/>
      <c r="K258" s="505"/>
      <c r="L258" s="505"/>
      <c r="M258" s="343"/>
      <c r="N258" s="505"/>
    </row>
    <row r="259" spans="1:14" s="301" customFormat="1">
      <c r="A259" s="346"/>
      <c r="B259" s="346"/>
      <c r="C259" s="346"/>
      <c r="D259" s="346"/>
      <c r="E259" s="346"/>
      <c r="F259" s="505"/>
      <c r="G259" s="505"/>
      <c r="H259" s="505"/>
      <c r="I259" s="505"/>
      <c r="J259" s="505"/>
      <c r="K259" s="505"/>
      <c r="L259" s="505"/>
      <c r="M259" s="343"/>
      <c r="N259" s="505"/>
    </row>
    <row r="260" spans="1:14" s="301" customFormat="1">
      <c r="A260" s="346"/>
      <c r="B260" s="346"/>
      <c r="C260" s="346"/>
      <c r="D260" s="346"/>
      <c r="E260" s="346"/>
      <c r="F260" s="505"/>
      <c r="G260" s="505"/>
      <c r="H260" s="505"/>
      <c r="I260" s="505"/>
      <c r="J260" s="505"/>
      <c r="K260" s="505"/>
      <c r="L260" s="505"/>
      <c r="M260" s="343"/>
      <c r="N260" s="505"/>
    </row>
    <row r="261" spans="1:14" s="301" customFormat="1">
      <c r="A261" s="346"/>
      <c r="B261" s="346"/>
      <c r="C261" s="346"/>
      <c r="D261" s="346"/>
      <c r="E261" s="346"/>
      <c r="F261" s="505"/>
      <c r="G261" s="505"/>
      <c r="H261" s="505"/>
      <c r="I261" s="505"/>
      <c r="J261" s="505"/>
      <c r="K261" s="505"/>
      <c r="L261" s="505"/>
      <c r="M261" s="343"/>
      <c r="N261" s="505"/>
    </row>
    <row r="262" spans="1:14" s="301" customFormat="1">
      <c r="A262" s="346"/>
      <c r="B262" s="346"/>
      <c r="C262" s="346"/>
      <c r="D262" s="346"/>
      <c r="E262" s="346"/>
      <c r="F262" s="505"/>
      <c r="G262" s="505"/>
      <c r="H262" s="505"/>
      <c r="I262" s="505"/>
      <c r="J262" s="505"/>
      <c r="K262" s="505"/>
      <c r="L262" s="505"/>
      <c r="M262" s="343"/>
      <c r="N262" s="505"/>
    </row>
    <row r="263" spans="1:14" s="301" customFormat="1">
      <c r="A263" s="346"/>
      <c r="B263" s="346"/>
      <c r="C263" s="346"/>
      <c r="D263" s="346"/>
      <c r="E263" s="346"/>
      <c r="F263" s="343"/>
      <c r="G263" s="343"/>
      <c r="H263" s="343"/>
      <c r="I263" s="343"/>
      <c r="J263" s="343"/>
      <c r="K263" s="343"/>
      <c r="L263" s="343"/>
      <c r="M263" s="343"/>
      <c r="N263" s="343"/>
    </row>
    <row r="264" spans="1:14" s="301" customFormat="1">
      <c r="A264" s="346"/>
      <c r="B264" s="346"/>
      <c r="C264" s="346"/>
      <c r="D264" s="346"/>
      <c r="E264" s="346"/>
      <c r="F264" s="343"/>
      <c r="G264" s="343"/>
      <c r="H264" s="343"/>
      <c r="I264" s="343"/>
      <c r="J264" s="343"/>
      <c r="K264" s="343"/>
      <c r="L264" s="343"/>
      <c r="M264" s="343"/>
      <c r="N264" s="343"/>
    </row>
    <row r="265" spans="1:14" s="301" customFormat="1">
      <c r="A265" s="346"/>
      <c r="B265" s="346"/>
      <c r="C265" s="346"/>
      <c r="D265" s="346"/>
      <c r="E265" s="346"/>
      <c r="F265" s="343"/>
      <c r="G265" s="343"/>
      <c r="H265" s="343"/>
      <c r="I265" s="343"/>
      <c r="J265" s="343"/>
      <c r="K265" s="343"/>
      <c r="L265" s="343"/>
      <c r="M265" s="343"/>
      <c r="N265" s="343"/>
    </row>
    <row r="266" spans="1:14" s="301" customFormat="1">
      <c r="A266" s="346"/>
      <c r="B266" s="346"/>
      <c r="C266" s="346"/>
      <c r="D266" s="346"/>
      <c r="E266" s="346"/>
      <c r="F266" s="343"/>
      <c r="G266" s="343"/>
      <c r="H266" s="343"/>
      <c r="I266" s="343"/>
      <c r="J266" s="343"/>
      <c r="K266" s="343"/>
      <c r="L266" s="343"/>
      <c r="M266" s="343"/>
      <c r="N266" s="343"/>
    </row>
    <row r="267" spans="1:14" s="301" customFormat="1">
      <c r="A267" s="346"/>
      <c r="B267" s="346"/>
      <c r="C267" s="346"/>
      <c r="D267" s="346"/>
      <c r="E267" s="346"/>
      <c r="F267" s="343"/>
      <c r="G267" s="343"/>
      <c r="H267" s="343"/>
      <c r="I267" s="343"/>
      <c r="J267" s="343"/>
      <c r="K267" s="343"/>
      <c r="L267" s="343"/>
      <c r="M267" s="343"/>
      <c r="N267" s="343"/>
    </row>
    <row r="268" spans="1:14" s="301" customFormat="1">
      <c r="A268" s="346"/>
      <c r="B268" s="346"/>
      <c r="C268" s="346"/>
      <c r="D268" s="346"/>
      <c r="E268" s="346"/>
      <c r="F268" s="343"/>
      <c r="G268" s="343"/>
      <c r="H268" s="343"/>
      <c r="I268" s="343"/>
      <c r="J268" s="343"/>
      <c r="K268" s="343"/>
      <c r="L268" s="343"/>
      <c r="M268" s="343"/>
      <c r="N268" s="343"/>
    </row>
    <row r="269" spans="1:14" s="301" customFormat="1">
      <c r="A269" s="346"/>
      <c r="B269" s="346"/>
      <c r="C269" s="346"/>
      <c r="D269" s="346"/>
      <c r="E269" s="346"/>
      <c r="F269" s="497"/>
      <c r="G269" s="497"/>
      <c r="H269" s="497"/>
      <c r="I269" s="497"/>
      <c r="J269" s="497"/>
      <c r="K269" s="497"/>
      <c r="L269" s="497"/>
      <c r="M269" s="343"/>
      <c r="N269" s="497"/>
    </row>
    <row r="270" spans="1:14" s="301" customFormat="1">
      <c r="A270" s="346"/>
      <c r="B270" s="346"/>
      <c r="C270" s="346"/>
      <c r="D270" s="346"/>
      <c r="E270" s="346"/>
      <c r="F270" s="497"/>
      <c r="G270" s="497"/>
      <c r="H270" s="497"/>
      <c r="I270" s="497"/>
      <c r="J270" s="497"/>
      <c r="K270" s="497"/>
      <c r="L270" s="497"/>
      <c r="M270" s="343"/>
      <c r="N270" s="497"/>
    </row>
    <row r="271" spans="1:14" s="301" customFormat="1">
      <c r="A271" s="346"/>
      <c r="B271" s="346"/>
      <c r="C271" s="346"/>
      <c r="D271" s="346"/>
      <c r="E271" s="346"/>
      <c r="F271" s="497"/>
      <c r="G271" s="497"/>
      <c r="H271" s="497"/>
      <c r="I271" s="497"/>
      <c r="J271" s="497"/>
      <c r="K271" s="497"/>
      <c r="L271" s="497"/>
      <c r="M271" s="343"/>
      <c r="N271" s="497"/>
    </row>
    <row r="272" spans="1:14" s="301" customFormat="1">
      <c r="A272" s="346"/>
      <c r="B272" s="346"/>
      <c r="C272" s="346"/>
      <c r="D272" s="346"/>
      <c r="E272" s="346"/>
      <c r="F272" s="506"/>
      <c r="G272" s="506"/>
      <c r="H272" s="506"/>
      <c r="I272" s="506"/>
      <c r="J272" s="506"/>
      <c r="K272" s="506"/>
      <c r="L272" s="506"/>
      <c r="M272" s="343"/>
      <c r="N272" s="506"/>
    </row>
    <row r="273" spans="1:14" s="301" customFormat="1">
      <c r="A273" s="346"/>
      <c r="B273" s="346"/>
      <c r="C273" s="346"/>
      <c r="D273" s="346"/>
      <c r="E273" s="346"/>
      <c r="F273" s="506"/>
      <c r="G273" s="506"/>
      <c r="H273" s="506"/>
      <c r="I273" s="506"/>
      <c r="J273" s="506"/>
      <c r="K273" s="506"/>
      <c r="L273" s="506"/>
      <c r="M273" s="343"/>
      <c r="N273" s="506"/>
    </row>
    <row r="274" spans="1:14" s="301" customFormat="1">
      <c r="A274" s="346"/>
      <c r="B274" s="346"/>
      <c r="C274" s="346"/>
      <c r="D274" s="346"/>
      <c r="E274" s="346"/>
      <c r="F274" s="506"/>
      <c r="G274" s="506"/>
      <c r="H274" s="506"/>
      <c r="I274" s="506"/>
      <c r="J274" s="506"/>
      <c r="K274" s="506"/>
      <c r="L274" s="506"/>
      <c r="M274" s="343"/>
      <c r="N274" s="506"/>
    </row>
    <row r="275" spans="1:14" s="301" customFormat="1">
      <c r="A275" s="346"/>
      <c r="B275" s="346"/>
      <c r="C275" s="346"/>
      <c r="D275" s="346"/>
      <c r="E275" s="346"/>
      <c r="F275" s="506"/>
      <c r="G275" s="506"/>
      <c r="H275" s="506"/>
      <c r="I275" s="506"/>
      <c r="J275" s="506"/>
      <c r="K275" s="506"/>
      <c r="L275" s="506"/>
      <c r="M275" s="343"/>
      <c r="N275" s="506"/>
    </row>
    <row r="276" spans="1:14" s="301" customFormat="1">
      <c r="A276" s="346"/>
      <c r="B276" s="346"/>
      <c r="C276" s="346"/>
      <c r="D276" s="346"/>
      <c r="E276" s="346"/>
      <c r="F276" s="506"/>
      <c r="G276" s="506"/>
      <c r="H276" s="506"/>
      <c r="I276" s="506"/>
      <c r="J276" s="506"/>
      <c r="K276" s="506"/>
      <c r="L276" s="506"/>
      <c r="M276" s="343"/>
      <c r="N276" s="506"/>
    </row>
    <row r="277" spans="1:14" s="301" customFormat="1">
      <c r="A277" s="346"/>
      <c r="B277" s="346"/>
      <c r="C277" s="346"/>
      <c r="D277" s="346"/>
      <c r="E277" s="346"/>
      <c r="F277" s="506"/>
      <c r="G277" s="506"/>
      <c r="H277" s="506"/>
      <c r="I277" s="506"/>
      <c r="J277" s="506"/>
      <c r="K277" s="506"/>
      <c r="L277" s="506"/>
      <c r="M277" s="343"/>
      <c r="N277" s="506"/>
    </row>
    <row r="278" spans="1:14" s="301" customFormat="1">
      <c r="A278" s="346"/>
      <c r="B278" s="346"/>
      <c r="C278" s="346"/>
      <c r="D278" s="346"/>
      <c r="E278" s="346"/>
      <c r="F278" s="506"/>
      <c r="G278" s="506"/>
      <c r="H278" s="506"/>
      <c r="I278" s="506"/>
      <c r="J278" s="506"/>
      <c r="K278" s="506"/>
      <c r="L278" s="506"/>
      <c r="M278" s="343"/>
      <c r="N278" s="506"/>
    </row>
    <row r="279" spans="1:14" s="301" customFormat="1">
      <c r="A279" s="346"/>
      <c r="B279" s="346"/>
      <c r="C279" s="346"/>
      <c r="D279" s="346"/>
      <c r="E279" s="346"/>
      <c r="F279" s="506"/>
      <c r="G279" s="506"/>
      <c r="H279" s="506"/>
      <c r="I279" s="506"/>
      <c r="J279" s="506"/>
      <c r="K279" s="506"/>
      <c r="L279" s="506"/>
      <c r="M279" s="343"/>
      <c r="N279" s="506"/>
    </row>
    <row r="280" spans="1:14" s="301" customFormat="1">
      <c r="A280" s="346"/>
      <c r="B280" s="346"/>
      <c r="C280" s="346"/>
      <c r="D280" s="346"/>
      <c r="E280" s="346"/>
      <c r="F280" s="506"/>
      <c r="G280" s="506"/>
      <c r="H280" s="506"/>
      <c r="I280" s="506"/>
      <c r="J280" s="506"/>
      <c r="K280" s="506"/>
      <c r="L280" s="506"/>
      <c r="M280" s="343"/>
      <c r="N280" s="506"/>
    </row>
    <row r="281" spans="1:14" s="301" customFormat="1">
      <c r="A281" s="346"/>
      <c r="B281" s="346"/>
      <c r="C281" s="346"/>
      <c r="D281" s="346"/>
      <c r="E281" s="346"/>
      <c r="F281" s="506"/>
      <c r="G281" s="506"/>
      <c r="H281" s="506"/>
      <c r="I281" s="506"/>
      <c r="J281" s="506"/>
      <c r="K281" s="506"/>
      <c r="L281" s="506"/>
      <c r="M281" s="343"/>
      <c r="N281" s="506"/>
    </row>
    <row r="282" spans="1:14" s="301" customFormat="1">
      <c r="A282" s="346"/>
      <c r="B282" s="346"/>
      <c r="C282" s="346"/>
      <c r="D282" s="346"/>
      <c r="E282" s="346"/>
      <c r="F282" s="506"/>
      <c r="G282" s="506"/>
      <c r="H282" s="506"/>
      <c r="I282" s="506"/>
      <c r="J282" s="506"/>
      <c r="K282" s="506"/>
      <c r="L282" s="506"/>
      <c r="M282" s="343"/>
      <c r="N282" s="506"/>
    </row>
    <row r="283" spans="1:14" s="301" customFormat="1">
      <c r="A283" s="346"/>
      <c r="B283" s="346"/>
      <c r="C283" s="346"/>
      <c r="D283" s="346"/>
      <c r="E283" s="346"/>
      <c r="F283" s="506"/>
      <c r="G283" s="506"/>
      <c r="H283" s="506"/>
      <c r="I283" s="506"/>
      <c r="J283" s="506"/>
      <c r="K283" s="506"/>
      <c r="L283" s="506"/>
      <c r="M283" s="343"/>
      <c r="N283" s="506"/>
    </row>
    <row r="284" spans="1:14" s="301" customFormat="1">
      <c r="A284" s="346"/>
      <c r="B284" s="346"/>
      <c r="C284" s="346"/>
      <c r="D284" s="346"/>
      <c r="E284" s="346"/>
      <c r="F284" s="506"/>
      <c r="G284" s="506"/>
      <c r="H284" s="506"/>
      <c r="I284" s="506"/>
      <c r="J284" s="506"/>
      <c r="K284" s="506"/>
      <c r="L284" s="506"/>
      <c r="M284" s="343"/>
      <c r="N284" s="506"/>
    </row>
    <row r="285" spans="1:14" s="301" customFormat="1">
      <c r="A285" s="346"/>
      <c r="B285" s="346"/>
      <c r="C285" s="346"/>
      <c r="D285" s="346"/>
      <c r="E285" s="346"/>
      <c r="F285" s="506"/>
      <c r="G285" s="506"/>
      <c r="H285" s="506"/>
      <c r="I285" s="506"/>
      <c r="J285" s="506"/>
      <c r="K285" s="506"/>
      <c r="L285" s="506"/>
      <c r="M285" s="343"/>
      <c r="N285" s="506"/>
    </row>
    <row r="286" spans="1:14" s="301" customFormat="1">
      <c r="A286" s="346"/>
      <c r="B286" s="346"/>
      <c r="C286" s="346"/>
      <c r="D286" s="346"/>
      <c r="E286" s="346"/>
      <c r="F286" s="497"/>
      <c r="G286" s="497"/>
      <c r="H286" s="497"/>
      <c r="I286" s="497"/>
      <c r="J286" s="497"/>
      <c r="K286" s="497"/>
      <c r="L286" s="497"/>
      <c r="M286" s="343"/>
      <c r="N286" s="497"/>
    </row>
    <row r="287" spans="1:14" s="301" customFormat="1">
      <c r="A287" s="346"/>
      <c r="B287" s="346"/>
      <c r="C287" s="346"/>
      <c r="D287" s="346"/>
      <c r="E287" s="346"/>
      <c r="F287" s="507"/>
      <c r="G287" s="507"/>
      <c r="H287" s="507"/>
      <c r="I287" s="507"/>
      <c r="J287" s="507"/>
      <c r="K287" s="507"/>
      <c r="L287" s="507"/>
      <c r="M287" s="506"/>
      <c r="N287" s="507"/>
    </row>
    <row r="288" spans="1:14" s="301" customFormat="1">
      <c r="A288" s="346"/>
      <c r="B288" s="346"/>
      <c r="C288" s="346"/>
      <c r="D288" s="346"/>
      <c r="E288" s="346"/>
      <c r="F288" s="497"/>
      <c r="G288" s="497"/>
      <c r="H288" s="497"/>
      <c r="I288" s="497"/>
      <c r="J288" s="497"/>
      <c r="K288" s="497"/>
      <c r="L288" s="497"/>
      <c r="M288" s="343"/>
      <c r="N288" s="497"/>
    </row>
    <row r="289" spans="1:14" s="301" customFormat="1">
      <c r="A289" s="346"/>
      <c r="B289" s="346"/>
      <c r="C289" s="346"/>
      <c r="D289" s="346"/>
      <c r="E289" s="346"/>
      <c r="F289" s="508"/>
      <c r="G289" s="508"/>
      <c r="H289" s="508"/>
      <c r="I289" s="508"/>
      <c r="J289" s="508"/>
      <c r="K289" s="508"/>
      <c r="L289" s="508"/>
      <c r="M289" s="343"/>
      <c r="N289" s="508"/>
    </row>
    <row r="290" spans="1:14" s="301" customFormat="1">
      <c r="A290" s="346"/>
      <c r="B290" s="346"/>
      <c r="C290" s="346"/>
      <c r="D290" s="346"/>
      <c r="E290" s="346"/>
      <c r="F290" s="508"/>
      <c r="G290" s="508"/>
      <c r="H290" s="508"/>
      <c r="I290" s="508"/>
      <c r="J290" s="508"/>
      <c r="K290" s="508"/>
      <c r="L290" s="508"/>
      <c r="M290" s="343"/>
      <c r="N290" s="508"/>
    </row>
    <row r="291" spans="1:14" s="301" customFormat="1">
      <c r="A291" s="346"/>
      <c r="B291" s="346"/>
      <c r="C291" s="346"/>
      <c r="D291" s="346"/>
      <c r="E291" s="346"/>
      <c r="F291" s="508"/>
      <c r="G291" s="508"/>
      <c r="H291" s="508"/>
      <c r="I291" s="508"/>
      <c r="J291" s="508"/>
      <c r="K291" s="508"/>
      <c r="L291" s="508"/>
      <c r="M291" s="343"/>
      <c r="N291" s="508"/>
    </row>
    <row r="292" spans="1:14" s="301" customFormat="1">
      <c r="A292" s="346"/>
      <c r="B292" s="346"/>
      <c r="C292" s="346"/>
      <c r="D292" s="346"/>
      <c r="E292" s="346"/>
      <c r="F292" s="343"/>
      <c r="G292" s="343"/>
      <c r="H292" s="343"/>
      <c r="I292" s="343"/>
      <c r="J292" s="343"/>
      <c r="K292" s="343"/>
      <c r="L292" s="343"/>
      <c r="M292" s="343"/>
      <c r="N292" s="343"/>
    </row>
    <row r="293" spans="1:14" s="301" customFormat="1">
      <c r="A293" s="346"/>
      <c r="B293" s="346"/>
      <c r="C293" s="346"/>
      <c r="D293" s="346"/>
      <c r="E293" s="346"/>
      <c r="F293" s="343"/>
      <c r="G293" s="343"/>
      <c r="H293" s="343"/>
      <c r="I293" s="343"/>
      <c r="J293" s="343"/>
      <c r="K293" s="343"/>
      <c r="L293" s="343"/>
      <c r="M293" s="343"/>
      <c r="N293" s="343"/>
    </row>
    <row r="294" spans="1:14" s="301" customFormat="1">
      <c r="A294" s="346"/>
      <c r="B294" s="346"/>
      <c r="C294" s="346"/>
      <c r="D294" s="346"/>
      <c r="E294" s="346"/>
      <c r="F294" s="343"/>
      <c r="G294" s="343"/>
      <c r="H294" s="343"/>
      <c r="I294" s="343"/>
      <c r="J294" s="343"/>
      <c r="K294" s="343"/>
      <c r="L294" s="343"/>
      <c r="M294" s="343"/>
      <c r="N294" s="343"/>
    </row>
    <row r="295" spans="1:14" s="301" customFormat="1">
      <c r="A295" s="346"/>
      <c r="B295" s="346"/>
      <c r="C295" s="346"/>
      <c r="D295" s="346"/>
      <c r="E295" s="346"/>
      <c r="F295" s="343"/>
      <c r="G295" s="343"/>
      <c r="H295" s="343"/>
      <c r="I295" s="343"/>
      <c r="J295" s="343"/>
      <c r="K295" s="343"/>
      <c r="L295" s="343"/>
      <c r="M295" s="343"/>
      <c r="N295" s="343"/>
    </row>
    <row r="296" spans="1:14" s="301" customFormat="1">
      <c r="A296" s="346"/>
      <c r="B296" s="346"/>
      <c r="C296" s="346"/>
      <c r="D296" s="346"/>
      <c r="E296" s="346"/>
      <c r="F296" s="343"/>
      <c r="G296" s="343"/>
      <c r="H296" s="343"/>
      <c r="I296" s="343"/>
      <c r="J296" s="343"/>
      <c r="K296" s="343"/>
      <c r="L296" s="343"/>
      <c r="M296" s="343"/>
      <c r="N296" s="343"/>
    </row>
    <row r="297" spans="1:14" s="301" customFormat="1">
      <c r="A297" s="346"/>
      <c r="B297" s="346"/>
      <c r="C297" s="346"/>
      <c r="D297" s="346"/>
      <c r="E297" s="346"/>
      <c r="F297" s="343"/>
      <c r="G297" s="343"/>
      <c r="H297" s="343"/>
      <c r="I297" s="343"/>
      <c r="J297" s="343"/>
      <c r="K297" s="343"/>
      <c r="L297" s="343"/>
      <c r="M297" s="343"/>
      <c r="N297" s="343"/>
    </row>
    <row r="298" spans="1:14" s="301" customFormat="1">
      <c r="A298" s="346"/>
      <c r="B298" s="346"/>
      <c r="C298" s="346"/>
      <c r="D298" s="346"/>
      <c r="E298" s="346"/>
      <c r="F298" s="343"/>
      <c r="G298" s="343"/>
      <c r="H298" s="343"/>
      <c r="I298" s="343"/>
      <c r="J298" s="343"/>
      <c r="K298" s="343"/>
      <c r="L298" s="343"/>
      <c r="M298" s="343"/>
      <c r="N298" s="343"/>
    </row>
    <row r="299" spans="1:14" s="301" customFormat="1">
      <c r="A299" s="346"/>
      <c r="B299" s="346"/>
      <c r="C299" s="346"/>
      <c r="D299" s="346"/>
      <c r="E299" s="346"/>
      <c r="F299" s="343"/>
      <c r="G299" s="343"/>
      <c r="H299" s="343"/>
      <c r="I299" s="343"/>
      <c r="J299" s="343"/>
      <c r="K299" s="343"/>
      <c r="L299" s="343"/>
      <c r="M299" s="343"/>
      <c r="N299" s="343"/>
    </row>
    <row r="300" spans="1:14" s="301" customFormat="1">
      <c r="A300" s="346"/>
      <c r="B300" s="346"/>
      <c r="C300" s="346"/>
      <c r="D300" s="346"/>
      <c r="E300" s="346"/>
      <c r="F300" s="343"/>
      <c r="G300" s="343"/>
      <c r="H300" s="343"/>
      <c r="I300" s="343"/>
      <c r="J300" s="343"/>
      <c r="K300" s="343"/>
      <c r="L300" s="343"/>
      <c r="M300" s="343"/>
      <c r="N300" s="343"/>
    </row>
    <row r="301" spans="1:14" s="301" customFormat="1">
      <c r="A301" s="346"/>
      <c r="B301" s="346"/>
      <c r="C301" s="346"/>
      <c r="D301" s="346"/>
      <c r="E301" s="346"/>
      <c r="F301" s="505"/>
      <c r="G301" s="505"/>
      <c r="H301" s="505"/>
      <c r="I301" s="505"/>
      <c r="J301" s="505"/>
      <c r="K301" s="505"/>
      <c r="L301" s="505"/>
      <c r="M301" s="343"/>
      <c r="N301" s="505"/>
    </row>
    <row r="302" spans="1:14" s="301" customFormat="1">
      <c r="A302" s="346"/>
      <c r="B302" s="346"/>
      <c r="C302" s="346"/>
      <c r="D302" s="346"/>
      <c r="E302" s="346"/>
      <c r="F302" s="505"/>
      <c r="G302" s="505"/>
      <c r="H302" s="505"/>
      <c r="I302" s="505"/>
      <c r="J302" s="505"/>
      <c r="K302" s="505"/>
      <c r="L302" s="505"/>
      <c r="M302" s="343"/>
      <c r="N302" s="505"/>
    </row>
    <row r="303" spans="1:14" s="301" customFormat="1">
      <c r="A303" s="346"/>
      <c r="B303" s="346"/>
      <c r="C303" s="346"/>
      <c r="D303" s="346"/>
      <c r="E303" s="346"/>
      <c r="F303" s="505"/>
      <c r="G303" s="505"/>
      <c r="H303" s="505"/>
      <c r="I303" s="505"/>
      <c r="J303" s="505"/>
      <c r="K303" s="505"/>
      <c r="L303" s="505"/>
      <c r="M303" s="343"/>
      <c r="N303" s="505"/>
    </row>
    <row r="304" spans="1:14" s="301" customFormat="1">
      <c r="A304" s="346"/>
      <c r="B304" s="346"/>
      <c r="C304" s="346"/>
      <c r="D304" s="346"/>
      <c r="E304" s="346"/>
      <c r="F304" s="505"/>
      <c r="G304" s="505"/>
      <c r="H304" s="505"/>
      <c r="I304" s="505"/>
      <c r="J304" s="505"/>
      <c r="K304" s="505"/>
      <c r="L304" s="505"/>
      <c r="M304" s="343"/>
      <c r="N304" s="505"/>
    </row>
    <row r="305" spans="1:14" s="301" customFormat="1">
      <c r="A305" s="346"/>
      <c r="B305" s="346"/>
      <c r="C305" s="346"/>
      <c r="D305" s="346"/>
      <c r="E305" s="346"/>
      <c r="F305" s="505"/>
      <c r="G305" s="505"/>
      <c r="H305" s="505"/>
      <c r="I305" s="505"/>
      <c r="J305" s="505"/>
      <c r="K305" s="505"/>
      <c r="L305" s="505"/>
      <c r="M305" s="343"/>
      <c r="N305" s="505"/>
    </row>
    <row r="306" spans="1:14" s="301" customFormat="1">
      <c r="A306" s="346"/>
      <c r="B306" s="346"/>
      <c r="C306" s="346"/>
      <c r="D306" s="346"/>
      <c r="E306" s="346"/>
      <c r="F306" s="505"/>
      <c r="G306" s="505"/>
      <c r="H306" s="505"/>
      <c r="I306" s="505"/>
      <c r="J306" s="505"/>
      <c r="K306" s="505"/>
      <c r="L306" s="505"/>
      <c r="M306" s="343"/>
      <c r="N306" s="505"/>
    </row>
    <row r="307" spans="1:14" s="301" customFormat="1">
      <c r="A307" s="346"/>
      <c r="B307" s="346"/>
      <c r="C307" s="346"/>
      <c r="D307" s="346"/>
      <c r="E307" s="346"/>
      <c r="F307" s="505"/>
      <c r="G307" s="505"/>
      <c r="H307" s="505"/>
      <c r="I307" s="505"/>
      <c r="J307" s="505"/>
      <c r="K307" s="505"/>
      <c r="L307" s="505"/>
      <c r="M307" s="343"/>
      <c r="N307" s="505"/>
    </row>
    <row r="308" spans="1:14" s="301" customFormat="1">
      <c r="A308" s="346"/>
      <c r="B308" s="346"/>
      <c r="C308" s="346"/>
      <c r="D308" s="346"/>
      <c r="E308" s="346"/>
      <c r="F308" s="505"/>
      <c r="G308" s="505"/>
      <c r="H308" s="505"/>
      <c r="I308" s="505"/>
      <c r="J308" s="505"/>
      <c r="K308" s="505"/>
      <c r="L308" s="505"/>
      <c r="M308" s="343"/>
      <c r="N308" s="505"/>
    </row>
    <row r="309" spans="1:14" s="301" customFormat="1">
      <c r="A309" s="346"/>
      <c r="B309" s="346"/>
      <c r="C309" s="346"/>
      <c r="D309" s="346"/>
      <c r="E309" s="346"/>
      <c r="F309" s="505"/>
      <c r="G309" s="505"/>
      <c r="H309" s="505"/>
      <c r="I309" s="505"/>
      <c r="J309" s="505"/>
      <c r="K309" s="505"/>
      <c r="L309" s="505"/>
      <c r="M309" s="343"/>
      <c r="N309" s="505"/>
    </row>
    <row r="310" spans="1:14" s="301" customFormat="1">
      <c r="A310" s="346"/>
      <c r="B310" s="346"/>
      <c r="C310" s="346"/>
      <c r="D310" s="346"/>
      <c r="E310" s="346"/>
      <c r="F310" s="505"/>
      <c r="G310" s="505"/>
      <c r="H310" s="505"/>
      <c r="I310" s="505"/>
      <c r="J310" s="505"/>
      <c r="K310" s="505"/>
      <c r="L310" s="505"/>
      <c r="M310" s="343"/>
      <c r="N310" s="505"/>
    </row>
    <row r="311" spans="1:14" s="301" customFormat="1">
      <c r="A311" s="346"/>
      <c r="B311" s="346"/>
      <c r="C311" s="346"/>
      <c r="D311" s="346"/>
      <c r="E311" s="346"/>
      <c r="F311" s="505"/>
      <c r="G311" s="505"/>
      <c r="H311" s="505"/>
      <c r="I311" s="505"/>
      <c r="J311" s="505"/>
      <c r="K311" s="505"/>
      <c r="L311" s="505"/>
      <c r="M311" s="343"/>
      <c r="N311" s="505"/>
    </row>
    <row r="312" spans="1:14" s="301" customFormat="1">
      <c r="A312" s="346"/>
      <c r="B312" s="346"/>
      <c r="C312" s="346"/>
      <c r="D312" s="346"/>
      <c r="E312" s="346"/>
      <c r="F312" s="505"/>
      <c r="G312" s="505"/>
      <c r="H312" s="505"/>
      <c r="I312" s="505"/>
      <c r="J312" s="505"/>
      <c r="K312" s="505"/>
      <c r="L312" s="505"/>
      <c r="M312" s="343"/>
      <c r="N312" s="505"/>
    </row>
    <row r="313" spans="1:14" s="301" customFormat="1">
      <c r="A313" s="346"/>
      <c r="B313" s="346"/>
      <c r="C313" s="346"/>
      <c r="D313" s="346"/>
      <c r="E313" s="346"/>
      <c r="F313" s="505"/>
      <c r="G313" s="505"/>
      <c r="H313" s="505"/>
      <c r="I313" s="505"/>
      <c r="J313" s="505"/>
      <c r="K313" s="505"/>
      <c r="L313" s="505"/>
      <c r="M313" s="343"/>
      <c r="N313" s="505"/>
    </row>
    <row r="314" spans="1:14" s="301" customFormat="1">
      <c r="A314" s="346"/>
      <c r="B314" s="346"/>
      <c r="C314" s="346"/>
      <c r="D314" s="346"/>
      <c r="E314" s="346"/>
      <c r="F314" s="505"/>
      <c r="G314" s="505"/>
      <c r="H314" s="505"/>
      <c r="I314" s="505"/>
      <c r="J314" s="505"/>
      <c r="K314" s="505"/>
      <c r="L314" s="505"/>
      <c r="M314" s="343"/>
      <c r="N314" s="505"/>
    </row>
    <row r="315" spans="1:14" s="301" customFormat="1">
      <c r="A315" s="346"/>
      <c r="B315" s="346"/>
      <c r="C315" s="346"/>
      <c r="D315" s="346"/>
      <c r="E315" s="346"/>
      <c r="F315" s="505"/>
      <c r="G315" s="505"/>
      <c r="H315" s="505"/>
      <c r="I315" s="505"/>
      <c r="J315" s="505"/>
      <c r="K315" s="505"/>
      <c r="L315" s="505"/>
      <c r="M315" s="343"/>
      <c r="N315" s="505"/>
    </row>
    <row r="316" spans="1:14" s="301" customFormat="1">
      <c r="A316" s="346"/>
      <c r="B316" s="346"/>
      <c r="C316" s="346"/>
      <c r="D316" s="346"/>
      <c r="E316" s="346"/>
      <c r="F316" s="343"/>
      <c r="G316" s="343"/>
      <c r="H316" s="343"/>
      <c r="I316" s="343"/>
      <c r="J316" s="343"/>
      <c r="K316" s="343"/>
      <c r="L316" s="343"/>
      <c r="M316" s="343"/>
      <c r="N316" s="343"/>
    </row>
    <row r="317" spans="1:14" s="301" customFormat="1">
      <c r="A317" s="346"/>
      <c r="B317" s="346"/>
      <c r="C317" s="346"/>
      <c r="D317" s="346"/>
      <c r="E317" s="346"/>
      <c r="F317" s="343"/>
      <c r="G317" s="343"/>
      <c r="H317" s="343"/>
      <c r="I317" s="343"/>
      <c r="J317" s="343"/>
      <c r="K317" s="343"/>
      <c r="L317" s="343"/>
      <c r="M317" s="343"/>
      <c r="N317" s="343"/>
    </row>
    <row r="318" spans="1:14" s="301" customFormat="1">
      <c r="A318" s="346"/>
      <c r="B318" s="346"/>
      <c r="C318" s="346"/>
      <c r="D318" s="346"/>
      <c r="E318" s="346"/>
      <c r="F318" s="343"/>
      <c r="G318" s="343"/>
      <c r="H318" s="343"/>
      <c r="I318" s="343"/>
      <c r="J318" s="343"/>
      <c r="K318" s="343"/>
      <c r="L318" s="343"/>
      <c r="M318" s="343"/>
      <c r="N318" s="343"/>
    </row>
    <row r="319" spans="1:14" s="301" customFormat="1">
      <c r="A319" s="346"/>
      <c r="B319" s="346"/>
      <c r="C319" s="346"/>
      <c r="D319" s="346"/>
      <c r="E319" s="346"/>
      <c r="F319" s="343"/>
      <c r="G319" s="343"/>
      <c r="H319" s="343"/>
      <c r="I319" s="343"/>
      <c r="J319" s="343"/>
      <c r="K319" s="343"/>
      <c r="L319" s="343"/>
      <c r="M319" s="343"/>
      <c r="N319" s="343"/>
    </row>
    <row r="320" spans="1:14" s="301" customFormat="1">
      <c r="A320" s="346"/>
      <c r="B320" s="346"/>
      <c r="C320" s="346"/>
      <c r="D320" s="346"/>
      <c r="E320" s="346"/>
      <c r="F320" s="343"/>
      <c r="G320" s="343"/>
      <c r="H320" s="343"/>
      <c r="I320" s="343"/>
      <c r="J320" s="343"/>
      <c r="K320" s="343"/>
      <c r="L320" s="343"/>
      <c r="M320" s="343"/>
      <c r="N320" s="343"/>
    </row>
    <row r="321" spans="1:14" s="301" customFormat="1">
      <c r="A321" s="346"/>
      <c r="B321" s="346"/>
      <c r="C321" s="346"/>
      <c r="D321" s="346"/>
      <c r="E321" s="346"/>
      <c r="F321" s="343"/>
      <c r="G321" s="343"/>
      <c r="H321" s="343"/>
      <c r="I321" s="343"/>
      <c r="J321" s="343"/>
      <c r="K321" s="343"/>
      <c r="L321" s="343"/>
      <c r="M321" s="343"/>
      <c r="N321" s="343"/>
    </row>
    <row r="322" spans="1:14" s="301" customFormat="1">
      <c r="A322" s="346"/>
      <c r="B322" s="346"/>
      <c r="C322" s="346"/>
      <c r="D322" s="346"/>
      <c r="E322" s="346"/>
      <c r="F322" s="343"/>
      <c r="G322" s="343"/>
      <c r="H322" s="343"/>
      <c r="I322" s="343"/>
      <c r="J322" s="343"/>
      <c r="K322" s="343"/>
      <c r="L322" s="343"/>
      <c r="M322" s="343"/>
      <c r="N322" s="343"/>
    </row>
    <row r="323" spans="1:14" s="301" customFormat="1">
      <c r="A323" s="346"/>
      <c r="B323" s="346"/>
      <c r="C323" s="346"/>
      <c r="D323" s="346"/>
      <c r="E323" s="346"/>
      <c r="F323" s="343"/>
      <c r="G323" s="343"/>
      <c r="H323" s="343"/>
      <c r="I323" s="343"/>
      <c r="J323" s="343"/>
      <c r="K323" s="343"/>
      <c r="L323" s="343"/>
      <c r="M323" s="343"/>
      <c r="N323" s="343"/>
    </row>
    <row r="324" spans="1:14" s="301" customFormat="1">
      <c r="A324" s="346"/>
      <c r="B324" s="346"/>
      <c r="C324" s="346"/>
      <c r="D324" s="346"/>
      <c r="E324" s="346"/>
      <c r="F324" s="343"/>
      <c r="G324" s="343"/>
      <c r="H324" s="343"/>
      <c r="I324" s="343"/>
      <c r="J324" s="343"/>
      <c r="K324" s="343"/>
      <c r="L324" s="343"/>
      <c r="M324" s="343"/>
      <c r="N324" s="343"/>
    </row>
    <row r="325" spans="1:14" s="301" customFormat="1">
      <c r="A325" s="346"/>
      <c r="B325" s="346"/>
      <c r="C325" s="346"/>
      <c r="D325" s="346"/>
      <c r="E325" s="346"/>
      <c r="F325" s="497"/>
      <c r="G325" s="497"/>
      <c r="H325" s="497"/>
      <c r="I325" s="497"/>
      <c r="J325" s="497"/>
      <c r="K325" s="497"/>
      <c r="L325" s="497"/>
      <c r="M325" s="343"/>
      <c r="N325" s="497"/>
    </row>
    <row r="326" spans="1:14" s="301" customFormat="1">
      <c r="A326" s="346"/>
      <c r="B326" s="346"/>
      <c r="C326" s="346"/>
      <c r="D326" s="346"/>
      <c r="E326" s="346"/>
      <c r="F326" s="497"/>
      <c r="G326" s="497"/>
      <c r="H326" s="497"/>
      <c r="I326" s="497"/>
      <c r="J326" s="497"/>
      <c r="K326" s="497"/>
      <c r="L326" s="497"/>
      <c r="M326" s="343"/>
      <c r="N326" s="497"/>
    </row>
    <row r="327" spans="1:14" s="301" customFormat="1">
      <c r="A327" s="346"/>
      <c r="B327" s="346"/>
      <c r="C327" s="346"/>
      <c r="D327" s="346"/>
      <c r="E327" s="346"/>
      <c r="F327" s="497"/>
      <c r="G327" s="497"/>
      <c r="H327" s="497"/>
      <c r="I327" s="497"/>
      <c r="J327" s="497"/>
      <c r="K327" s="497"/>
      <c r="L327" s="497"/>
      <c r="M327" s="343"/>
      <c r="N327" s="497"/>
    </row>
    <row r="328" spans="1:14" s="301" customFormat="1">
      <c r="A328" s="346"/>
      <c r="B328" s="346"/>
      <c r="C328" s="346"/>
      <c r="D328" s="346"/>
      <c r="E328" s="346"/>
      <c r="F328" s="506"/>
      <c r="G328" s="506"/>
      <c r="H328" s="506"/>
      <c r="I328" s="506"/>
      <c r="J328" s="506"/>
      <c r="K328" s="506"/>
      <c r="L328" s="506"/>
      <c r="M328" s="343"/>
      <c r="N328" s="506"/>
    </row>
    <row r="329" spans="1:14" s="301" customFormat="1">
      <c r="A329" s="346"/>
      <c r="B329" s="346"/>
      <c r="C329" s="346"/>
      <c r="D329" s="346"/>
      <c r="E329" s="346"/>
      <c r="F329" s="506"/>
      <c r="G329" s="506"/>
      <c r="H329" s="506"/>
      <c r="I329" s="506"/>
      <c r="J329" s="506"/>
      <c r="K329" s="506"/>
      <c r="L329" s="506"/>
      <c r="M329" s="343"/>
      <c r="N329" s="506"/>
    </row>
    <row r="330" spans="1:14" s="301" customFormat="1">
      <c r="A330" s="346"/>
      <c r="B330" s="346"/>
      <c r="C330" s="346"/>
      <c r="D330" s="346"/>
      <c r="E330" s="346"/>
      <c r="F330" s="506"/>
      <c r="G330" s="506"/>
      <c r="H330" s="506"/>
      <c r="I330" s="506"/>
      <c r="J330" s="506"/>
      <c r="K330" s="506"/>
      <c r="L330" s="506"/>
      <c r="M330" s="343"/>
      <c r="N330" s="506"/>
    </row>
    <row r="331" spans="1:14" s="301" customFormat="1">
      <c r="A331" s="346"/>
      <c r="B331" s="346"/>
      <c r="C331" s="346"/>
      <c r="D331" s="346"/>
      <c r="E331" s="346"/>
      <c r="F331" s="506"/>
      <c r="G331" s="506"/>
      <c r="H331" s="506"/>
      <c r="I331" s="506"/>
      <c r="J331" s="506"/>
      <c r="K331" s="506"/>
      <c r="L331" s="506"/>
      <c r="M331" s="343"/>
      <c r="N331" s="506"/>
    </row>
    <row r="332" spans="1:14" s="301" customFormat="1">
      <c r="A332" s="346"/>
      <c r="B332" s="346"/>
      <c r="C332" s="346"/>
      <c r="D332" s="346"/>
      <c r="E332" s="346"/>
      <c r="F332" s="506"/>
      <c r="G332" s="506"/>
      <c r="H332" s="506"/>
      <c r="I332" s="506"/>
      <c r="J332" s="506"/>
      <c r="K332" s="506"/>
      <c r="L332" s="506"/>
      <c r="M332" s="343"/>
      <c r="N332" s="506"/>
    </row>
    <row r="333" spans="1:14" s="301" customFormat="1">
      <c r="A333" s="346"/>
      <c r="B333" s="346"/>
      <c r="C333" s="346"/>
      <c r="D333" s="346"/>
      <c r="E333" s="346"/>
      <c r="F333" s="506"/>
      <c r="G333" s="506"/>
      <c r="H333" s="506"/>
      <c r="I333" s="506"/>
      <c r="J333" s="506"/>
      <c r="K333" s="506"/>
      <c r="L333" s="506"/>
      <c r="M333" s="343"/>
      <c r="N333" s="506"/>
    </row>
    <row r="334" spans="1:14" s="301" customFormat="1">
      <c r="A334" s="346"/>
      <c r="B334" s="346"/>
      <c r="C334" s="346"/>
      <c r="D334" s="346"/>
      <c r="E334" s="346"/>
      <c r="F334" s="506"/>
      <c r="G334" s="506"/>
      <c r="H334" s="506"/>
      <c r="I334" s="506"/>
      <c r="J334" s="506"/>
      <c r="K334" s="506"/>
      <c r="L334" s="506"/>
      <c r="M334" s="343"/>
      <c r="N334" s="506"/>
    </row>
    <row r="335" spans="1:14" s="301" customFormat="1">
      <c r="A335" s="346"/>
      <c r="B335" s="346"/>
      <c r="C335" s="346"/>
      <c r="D335" s="346"/>
      <c r="E335" s="346"/>
      <c r="F335" s="506"/>
      <c r="G335" s="506"/>
      <c r="H335" s="506"/>
      <c r="I335" s="506"/>
      <c r="J335" s="506"/>
      <c r="K335" s="506"/>
      <c r="L335" s="506"/>
      <c r="M335" s="343"/>
      <c r="N335" s="506"/>
    </row>
    <row r="336" spans="1:14" s="301" customFormat="1">
      <c r="A336" s="346"/>
      <c r="B336" s="346"/>
      <c r="C336" s="346"/>
      <c r="D336" s="346"/>
      <c r="E336" s="346"/>
      <c r="F336" s="506"/>
      <c r="G336" s="506"/>
      <c r="H336" s="506"/>
      <c r="I336" s="506"/>
      <c r="J336" s="506"/>
      <c r="K336" s="506"/>
      <c r="L336" s="506"/>
      <c r="M336" s="343"/>
      <c r="N336" s="506"/>
    </row>
    <row r="337" spans="1:14" s="301" customFormat="1">
      <c r="A337" s="346"/>
      <c r="B337" s="346"/>
      <c r="C337" s="346"/>
      <c r="D337" s="346"/>
      <c r="E337" s="346"/>
      <c r="F337" s="506"/>
      <c r="G337" s="506"/>
      <c r="H337" s="506"/>
      <c r="I337" s="506"/>
      <c r="J337" s="506"/>
      <c r="K337" s="506"/>
      <c r="L337" s="506"/>
      <c r="M337" s="343"/>
      <c r="N337" s="506"/>
    </row>
    <row r="338" spans="1:14" s="301" customFormat="1">
      <c r="A338" s="346"/>
      <c r="B338" s="346"/>
      <c r="C338" s="346"/>
      <c r="D338" s="346"/>
      <c r="E338" s="346"/>
      <c r="F338" s="506"/>
      <c r="G338" s="506"/>
      <c r="H338" s="506"/>
      <c r="I338" s="506"/>
      <c r="J338" s="506"/>
      <c r="K338" s="506"/>
      <c r="L338" s="506"/>
      <c r="M338" s="343"/>
      <c r="N338" s="506"/>
    </row>
    <row r="339" spans="1:14" s="301" customFormat="1">
      <c r="A339" s="346"/>
      <c r="B339" s="346"/>
      <c r="C339" s="346"/>
      <c r="D339" s="346"/>
      <c r="E339" s="346"/>
      <c r="F339" s="506"/>
      <c r="G339" s="506"/>
      <c r="H339" s="506"/>
      <c r="I339" s="506"/>
      <c r="J339" s="506"/>
      <c r="K339" s="506"/>
      <c r="L339" s="506"/>
      <c r="M339" s="343"/>
      <c r="N339" s="506"/>
    </row>
    <row r="340" spans="1:14" s="301" customFormat="1">
      <c r="A340" s="346"/>
      <c r="B340" s="346"/>
      <c r="C340" s="346"/>
      <c r="D340" s="346"/>
      <c r="E340" s="346"/>
      <c r="F340" s="506"/>
      <c r="G340" s="506"/>
      <c r="H340" s="506"/>
      <c r="I340" s="506"/>
      <c r="J340" s="506"/>
      <c r="K340" s="506"/>
      <c r="L340" s="506"/>
      <c r="M340" s="343"/>
      <c r="N340" s="506"/>
    </row>
    <row r="341" spans="1:14" s="301" customFormat="1">
      <c r="A341" s="346"/>
      <c r="B341" s="346"/>
      <c r="C341" s="346"/>
      <c r="D341" s="346"/>
      <c r="E341" s="346"/>
      <c r="F341" s="506"/>
      <c r="G341" s="506"/>
      <c r="H341" s="506"/>
      <c r="I341" s="506"/>
      <c r="J341" s="506"/>
      <c r="K341" s="506"/>
      <c r="L341" s="506"/>
      <c r="M341" s="343"/>
      <c r="N341" s="506"/>
    </row>
    <row r="342" spans="1:14" s="301" customFormat="1">
      <c r="A342" s="346"/>
      <c r="B342" s="346"/>
      <c r="C342" s="346"/>
      <c r="D342" s="346"/>
      <c r="E342" s="346"/>
      <c r="F342" s="497"/>
      <c r="G342" s="497"/>
      <c r="H342" s="497"/>
      <c r="I342" s="497"/>
      <c r="J342" s="497"/>
      <c r="K342" s="497"/>
      <c r="L342" s="497"/>
      <c r="M342" s="343"/>
      <c r="N342" s="497"/>
    </row>
    <row r="343" spans="1:14" s="301" customFormat="1">
      <c r="A343" s="346"/>
      <c r="B343" s="346"/>
      <c r="C343" s="346"/>
      <c r="D343" s="346"/>
      <c r="E343" s="346"/>
      <c r="F343" s="343"/>
      <c r="G343" s="343"/>
      <c r="H343" s="343"/>
      <c r="I343" s="343"/>
      <c r="J343" s="343"/>
      <c r="K343" s="343"/>
      <c r="L343" s="343"/>
      <c r="M343" s="343"/>
      <c r="N343" s="343"/>
    </row>
    <row r="344" spans="1:14" s="301" customFormat="1">
      <c r="A344" s="346"/>
      <c r="B344" s="346"/>
      <c r="C344" s="346"/>
      <c r="D344" s="346"/>
      <c r="E344" s="346"/>
      <c r="F344" s="508"/>
      <c r="G344" s="508"/>
      <c r="H344" s="508"/>
      <c r="I344" s="508"/>
      <c r="J344" s="508"/>
      <c r="K344" s="508"/>
      <c r="L344" s="508"/>
      <c r="M344" s="343"/>
      <c r="N344" s="508"/>
    </row>
    <row r="345" spans="1:14" s="301" customFormat="1">
      <c r="A345" s="346"/>
      <c r="B345" s="346"/>
      <c r="C345" s="346"/>
      <c r="D345" s="346"/>
      <c r="E345" s="346"/>
      <c r="F345" s="508"/>
      <c r="G345" s="508"/>
      <c r="H345" s="508"/>
      <c r="I345" s="508"/>
      <c r="J345" s="508"/>
      <c r="K345" s="508"/>
      <c r="L345" s="508"/>
      <c r="M345" s="343"/>
      <c r="N345" s="508"/>
    </row>
    <row r="346" spans="1:14" s="301" customFormat="1">
      <c r="A346" s="346"/>
      <c r="B346" s="346"/>
      <c r="C346" s="346"/>
      <c r="D346" s="346"/>
      <c r="E346" s="346"/>
      <c r="F346" s="343"/>
      <c r="G346" s="343"/>
      <c r="H346" s="343"/>
      <c r="I346" s="343"/>
      <c r="J346" s="343"/>
      <c r="K346" s="343"/>
      <c r="L346" s="343"/>
      <c r="M346" s="343"/>
      <c r="N346" s="343"/>
    </row>
    <row r="347" spans="1:14" s="301" customFormat="1">
      <c r="A347" s="346"/>
      <c r="B347" s="346"/>
      <c r="C347" s="346"/>
      <c r="D347" s="346"/>
      <c r="E347" s="346"/>
      <c r="F347" s="343"/>
      <c r="G347" s="343"/>
      <c r="H347" s="343"/>
      <c r="I347" s="343"/>
      <c r="J347" s="343"/>
      <c r="K347" s="343"/>
      <c r="L347" s="343"/>
      <c r="M347" s="343"/>
      <c r="N347" s="343"/>
    </row>
    <row r="348" spans="1:14" s="301" customFormat="1">
      <c r="A348" s="346"/>
      <c r="B348" s="346"/>
      <c r="C348" s="346"/>
      <c r="D348" s="346"/>
      <c r="E348" s="346"/>
      <c r="F348" s="651"/>
      <c r="G348" s="651"/>
      <c r="H348" s="651"/>
      <c r="I348" s="651"/>
      <c r="J348" s="651"/>
      <c r="K348" s="651"/>
      <c r="L348" s="651"/>
      <c r="M348" s="343"/>
      <c r="N348" s="651"/>
    </row>
    <row r="349" spans="1:14" s="301" customFormat="1">
      <c r="A349" s="346"/>
      <c r="B349" s="346"/>
      <c r="C349" s="346"/>
      <c r="D349" s="346"/>
      <c r="E349" s="346"/>
      <c r="F349" s="651"/>
      <c r="G349" s="651"/>
      <c r="H349" s="651"/>
      <c r="I349" s="651"/>
      <c r="J349" s="651"/>
      <c r="K349" s="651"/>
      <c r="L349" s="651"/>
      <c r="M349" s="343"/>
      <c r="N349" s="651"/>
    </row>
    <row r="350" spans="1:14" s="301" customFormat="1">
      <c r="A350" s="346"/>
      <c r="B350" s="346"/>
      <c r="C350" s="346"/>
      <c r="D350" s="346"/>
      <c r="E350" s="346"/>
      <c r="F350" s="651"/>
      <c r="G350" s="651"/>
      <c r="H350" s="651"/>
      <c r="I350" s="651"/>
      <c r="J350" s="651"/>
      <c r="K350" s="651"/>
      <c r="L350" s="651"/>
      <c r="M350" s="343"/>
      <c r="N350" s="651"/>
    </row>
    <row r="351" spans="1:14" s="301" customFormat="1">
      <c r="A351" s="346"/>
      <c r="B351" s="346"/>
      <c r="C351" s="346"/>
      <c r="D351" s="346"/>
      <c r="E351" s="346"/>
      <c r="F351" s="651"/>
      <c r="G351" s="651"/>
      <c r="H351" s="651"/>
      <c r="I351" s="651"/>
      <c r="J351" s="651"/>
      <c r="K351" s="651"/>
      <c r="L351" s="651"/>
      <c r="M351" s="343"/>
      <c r="N351" s="651"/>
    </row>
    <row r="352" spans="1:14" s="301" customFormat="1">
      <c r="A352" s="346"/>
      <c r="B352" s="346"/>
      <c r="C352" s="346"/>
      <c r="D352" s="346"/>
      <c r="E352" s="346"/>
      <c r="F352" s="651"/>
      <c r="G352" s="651"/>
      <c r="H352" s="651"/>
      <c r="I352" s="651"/>
      <c r="J352" s="651"/>
      <c r="K352" s="651"/>
      <c r="L352" s="651"/>
      <c r="M352" s="343"/>
      <c r="N352" s="651"/>
    </row>
    <row r="353" spans="1:14" s="301" customFormat="1">
      <c r="A353" s="346"/>
      <c r="B353" s="346"/>
      <c r="C353" s="346"/>
      <c r="D353" s="346"/>
      <c r="E353" s="346"/>
      <c r="F353" s="651"/>
      <c r="G353" s="651"/>
      <c r="H353" s="651"/>
      <c r="I353" s="651"/>
      <c r="J353" s="651"/>
      <c r="K353" s="651"/>
      <c r="L353" s="651"/>
      <c r="M353" s="343"/>
      <c r="N353" s="651"/>
    </row>
    <row r="354" spans="1:14" s="301" customFormat="1">
      <c r="A354" s="346"/>
      <c r="B354" s="346"/>
      <c r="C354" s="346"/>
      <c r="D354" s="346"/>
      <c r="E354" s="346"/>
      <c r="F354" s="651"/>
      <c r="G354" s="651"/>
      <c r="H354" s="651"/>
      <c r="I354" s="651"/>
      <c r="J354" s="651"/>
      <c r="K354" s="651"/>
      <c r="L354" s="651"/>
      <c r="M354" s="343"/>
      <c r="N354" s="651"/>
    </row>
    <row r="355" spans="1:14" s="301" customFormat="1">
      <c r="A355" s="346"/>
      <c r="B355" s="346"/>
      <c r="C355" s="346"/>
      <c r="D355" s="346"/>
      <c r="E355" s="346"/>
      <c r="F355" s="651"/>
      <c r="G355" s="651"/>
      <c r="H355" s="651"/>
      <c r="I355" s="651"/>
      <c r="J355" s="651"/>
      <c r="K355" s="651"/>
      <c r="L355" s="651"/>
      <c r="M355" s="343"/>
      <c r="N355" s="651"/>
    </row>
    <row r="356" spans="1:14" s="301" customFormat="1">
      <c r="A356" s="346"/>
      <c r="B356" s="346"/>
      <c r="C356" s="346"/>
      <c r="D356" s="346"/>
      <c r="E356" s="346"/>
      <c r="F356" s="651"/>
      <c r="G356" s="651"/>
      <c r="H356" s="651"/>
      <c r="I356" s="651"/>
      <c r="J356" s="651"/>
      <c r="K356" s="651"/>
      <c r="L356" s="651"/>
      <c r="M356" s="343"/>
      <c r="N356" s="651"/>
    </row>
    <row r="357" spans="1:14" s="301" customFormat="1">
      <c r="A357" s="346"/>
      <c r="B357" s="346"/>
      <c r="C357" s="346"/>
      <c r="D357" s="346"/>
      <c r="E357" s="346"/>
      <c r="F357" s="651"/>
      <c r="G357" s="651"/>
      <c r="H357" s="651"/>
      <c r="I357" s="651"/>
      <c r="J357" s="651"/>
      <c r="K357" s="651"/>
      <c r="L357" s="651"/>
      <c r="M357" s="343"/>
      <c r="N357" s="651"/>
    </row>
    <row r="358" spans="1:14" s="301" customFormat="1">
      <c r="A358" s="346"/>
      <c r="B358" s="346"/>
      <c r="C358" s="346"/>
      <c r="D358" s="346"/>
      <c r="E358" s="346"/>
      <c r="F358" s="651"/>
      <c r="G358" s="651"/>
      <c r="H358" s="651"/>
      <c r="I358" s="651"/>
      <c r="J358" s="651"/>
      <c r="K358" s="651"/>
      <c r="L358" s="651"/>
      <c r="M358" s="343"/>
      <c r="N358" s="651"/>
    </row>
    <row r="359" spans="1:14" s="301" customFormat="1">
      <c r="A359" s="346"/>
      <c r="B359" s="346"/>
      <c r="C359" s="346"/>
      <c r="D359" s="346"/>
      <c r="E359" s="346"/>
      <c r="F359" s="651"/>
      <c r="G359" s="651"/>
      <c r="H359" s="651"/>
      <c r="I359" s="651"/>
      <c r="J359" s="651"/>
      <c r="K359" s="651"/>
      <c r="L359" s="651"/>
      <c r="M359" s="343"/>
      <c r="N359" s="651"/>
    </row>
    <row r="360" spans="1:14" s="301" customFormat="1">
      <c r="A360" s="346"/>
      <c r="B360" s="346"/>
      <c r="C360" s="346"/>
      <c r="D360" s="346"/>
      <c r="E360" s="346"/>
      <c r="F360" s="651"/>
      <c r="G360" s="651"/>
      <c r="H360" s="651"/>
      <c r="I360" s="651"/>
      <c r="J360" s="651"/>
      <c r="K360" s="651"/>
      <c r="L360" s="651"/>
      <c r="M360" s="343"/>
      <c r="N360" s="651"/>
    </row>
    <row r="361" spans="1:14" s="301" customFormat="1">
      <c r="A361" s="346"/>
      <c r="B361" s="346"/>
      <c r="C361" s="346"/>
      <c r="D361" s="346"/>
      <c r="E361" s="346"/>
      <c r="F361" s="651"/>
      <c r="G361" s="651"/>
      <c r="H361" s="651"/>
      <c r="I361" s="651"/>
      <c r="J361" s="651"/>
      <c r="K361" s="651"/>
      <c r="L361" s="651"/>
      <c r="M361" s="343"/>
      <c r="N361" s="651"/>
    </row>
    <row r="362" spans="1:14" s="301" customFormat="1">
      <c r="A362" s="346"/>
      <c r="B362" s="346"/>
      <c r="C362" s="346"/>
      <c r="D362" s="346"/>
      <c r="E362" s="346"/>
      <c r="F362" s="651"/>
      <c r="G362" s="651"/>
      <c r="H362" s="651"/>
      <c r="I362" s="651"/>
      <c r="J362" s="651"/>
      <c r="K362" s="651"/>
      <c r="L362" s="651"/>
      <c r="M362" s="343"/>
      <c r="N362" s="651"/>
    </row>
    <row r="363" spans="1:14" s="301" customFormat="1">
      <c r="A363" s="346"/>
      <c r="B363" s="346"/>
      <c r="C363" s="346"/>
      <c r="D363" s="346"/>
      <c r="E363" s="346"/>
      <c r="F363" s="651"/>
      <c r="G363" s="651"/>
      <c r="H363" s="651"/>
      <c r="I363" s="651"/>
      <c r="J363" s="651"/>
      <c r="K363" s="651"/>
      <c r="L363" s="651"/>
      <c r="M363" s="343"/>
      <c r="N363" s="651"/>
    </row>
    <row r="364" spans="1:14" s="301" customFormat="1">
      <c r="A364" s="346"/>
      <c r="B364" s="346"/>
      <c r="C364" s="346"/>
      <c r="D364" s="346"/>
      <c r="E364" s="346"/>
      <c r="F364" s="651"/>
      <c r="G364" s="651"/>
      <c r="H364" s="651"/>
      <c r="I364" s="651"/>
      <c r="J364" s="651"/>
      <c r="K364" s="651"/>
      <c r="L364" s="651"/>
      <c r="M364" s="343"/>
      <c r="N364" s="651"/>
    </row>
    <row r="365" spans="1:14" s="301" customFormat="1">
      <c r="A365" s="346"/>
      <c r="B365" s="346"/>
      <c r="C365" s="346"/>
      <c r="D365" s="346"/>
      <c r="E365" s="346"/>
      <c r="F365" s="651"/>
      <c r="G365" s="651"/>
      <c r="H365" s="651"/>
      <c r="I365" s="651"/>
      <c r="J365" s="651"/>
      <c r="K365" s="651"/>
      <c r="L365" s="651"/>
      <c r="M365" s="343"/>
      <c r="N365" s="651"/>
    </row>
    <row r="366" spans="1:14" s="301" customFormat="1">
      <c r="A366" s="346"/>
      <c r="B366" s="346"/>
      <c r="C366" s="346"/>
      <c r="D366" s="346"/>
      <c r="E366" s="346"/>
      <c r="F366" s="651"/>
      <c r="G366" s="651"/>
      <c r="H366" s="651"/>
      <c r="I366" s="651"/>
      <c r="J366" s="651"/>
      <c r="K366" s="651"/>
      <c r="L366" s="651"/>
      <c r="M366" s="343"/>
      <c r="N366" s="651"/>
    </row>
    <row r="367" spans="1:14" s="301" customFormat="1">
      <c r="A367" s="346"/>
      <c r="B367" s="346"/>
      <c r="C367" s="346"/>
      <c r="D367" s="346"/>
      <c r="E367" s="346"/>
      <c r="F367" s="651"/>
      <c r="G367" s="651"/>
      <c r="H367" s="651"/>
      <c r="I367" s="651"/>
      <c r="J367" s="651"/>
      <c r="K367" s="651"/>
      <c r="L367" s="651"/>
      <c r="M367" s="343"/>
      <c r="N367" s="651"/>
    </row>
    <row r="368" spans="1:14" s="301" customFormat="1">
      <c r="A368" s="346"/>
      <c r="B368" s="346"/>
      <c r="C368" s="346"/>
      <c r="D368" s="346"/>
      <c r="E368" s="346"/>
      <c r="F368" s="651"/>
      <c r="G368" s="651"/>
      <c r="H368" s="651"/>
      <c r="I368" s="651"/>
      <c r="J368" s="651"/>
      <c r="K368" s="651"/>
      <c r="L368" s="651"/>
      <c r="M368" s="343"/>
      <c r="N368" s="651"/>
    </row>
    <row r="369" spans="1:14" s="301" customFormat="1">
      <c r="A369" s="346"/>
      <c r="B369" s="346"/>
      <c r="C369" s="346"/>
      <c r="D369" s="346"/>
      <c r="E369" s="346"/>
      <c r="F369" s="651"/>
      <c r="G369" s="651"/>
      <c r="H369" s="651"/>
      <c r="I369" s="651"/>
      <c r="J369" s="651"/>
      <c r="K369" s="651"/>
      <c r="L369" s="651"/>
      <c r="M369" s="343"/>
      <c r="N369" s="651"/>
    </row>
    <row r="370" spans="1:14" s="301" customFormat="1">
      <c r="A370" s="346"/>
      <c r="B370" s="346"/>
      <c r="C370" s="346"/>
      <c r="D370" s="346"/>
      <c r="E370" s="346"/>
      <c r="F370" s="651"/>
      <c r="G370" s="651"/>
      <c r="H370" s="651"/>
      <c r="I370" s="651"/>
      <c r="J370" s="651"/>
      <c r="K370" s="651"/>
      <c r="L370" s="651"/>
      <c r="M370" s="343"/>
      <c r="N370" s="651"/>
    </row>
    <row r="371" spans="1:14" s="301" customFormat="1">
      <c r="A371" s="346"/>
      <c r="B371" s="346"/>
      <c r="C371" s="346"/>
      <c r="D371" s="346"/>
      <c r="E371" s="346"/>
      <c r="F371" s="651"/>
      <c r="G371" s="651"/>
      <c r="H371" s="651"/>
      <c r="I371" s="651"/>
      <c r="J371" s="651"/>
      <c r="K371" s="651"/>
      <c r="L371" s="651"/>
      <c r="M371" s="343"/>
      <c r="N371" s="651"/>
    </row>
    <row r="372" spans="1:14" s="301" customFormat="1">
      <c r="A372" s="346"/>
      <c r="B372" s="346"/>
      <c r="C372" s="346"/>
      <c r="D372" s="346"/>
      <c r="E372" s="346"/>
      <c r="F372" s="651"/>
      <c r="G372" s="651"/>
      <c r="H372" s="651"/>
      <c r="I372" s="651"/>
      <c r="J372" s="651"/>
      <c r="K372" s="651"/>
      <c r="L372" s="651"/>
      <c r="M372" s="343"/>
      <c r="N372" s="651"/>
    </row>
    <row r="373" spans="1:14" s="301" customFormat="1">
      <c r="A373" s="346"/>
      <c r="B373" s="346"/>
      <c r="C373" s="346"/>
      <c r="D373" s="346"/>
      <c r="E373" s="346"/>
      <c r="F373" s="651"/>
      <c r="G373" s="651"/>
      <c r="H373" s="651"/>
      <c r="I373" s="651"/>
      <c r="J373" s="651"/>
      <c r="K373" s="651"/>
      <c r="L373" s="651"/>
      <c r="M373" s="343"/>
      <c r="N373" s="651"/>
    </row>
    <row r="374" spans="1:14" s="301" customFormat="1">
      <c r="A374" s="346"/>
      <c r="B374" s="346"/>
      <c r="C374" s="346"/>
      <c r="D374" s="346"/>
      <c r="E374" s="346"/>
      <c r="F374" s="651"/>
      <c r="G374" s="651"/>
      <c r="H374" s="651"/>
      <c r="I374" s="651"/>
      <c r="J374" s="651"/>
      <c r="K374" s="651"/>
      <c r="L374" s="651"/>
      <c r="M374" s="343"/>
      <c r="N374" s="651"/>
    </row>
    <row r="375" spans="1:14" s="301" customFormat="1">
      <c r="A375" s="346"/>
      <c r="B375" s="346"/>
      <c r="C375" s="346"/>
      <c r="D375" s="346"/>
      <c r="E375" s="346"/>
      <c r="F375" s="651"/>
      <c r="G375" s="651"/>
      <c r="H375" s="651"/>
      <c r="I375" s="651"/>
      <c r="J375" s="651"/>
      <c r="K375" s="651"/>
      <c r="L375" s="651"/>
      <c r="M375" s="343"/>
      <c r="N375" s="651"/>
    </row>
    <row r="376" spans="1:14" s="301" customFormat="1">
      <c r="A376" s="346"/>
      <c r="B376" s="346"/>
      <c r="C376" s="346"/>
      <c r="D376" s="346"/>
      <c r="E376" s="346"/>
      <c r="F376" s="651"/>
      <c r="G376" s="651"/>
      <c r="H376" s="651"/>
      <c r="I376" s="651"/>
      <c r="J376" s="651"/>
      <c r="K376" s="651"/>
      <c r="L376" s="651"/>
      <c r="M376" s="343"/>
      <c r="N376" s="651"/>
    </row>
    <row r="377" spans="1:14" s="301" customFormat="1">
      <c r="A377" s="346"/>
      <c r="B377" s="346"/>
      <c r="C377" s="346"/>
      <c r="D377" s="346"/>
      <c r="E377" s="346"/>
      <c r="F377" s="651"/>
      <c r="G377" s="651"/>
      <c r="H377" s="651"/>
      <c r="I377" s="651"/>
      <c r="J377" s="651"/>
      <c r="K377" s="651"/>
      <c r="L377" s="651"/>
      <c r="M377" s="343"/>
      <c r="N377" s="651"/>
    </row>
    <row r="378" spans="1:14" s="301" customFormat="1">
      <c r="A378" s="346"/>
      <c r="B378" s="346"/>
      <c r="C378" s="346"/>
      <c r="D378" s="346"/>
      <c r="E378" s="346"/>
      <c r="F378" s="651"/>
      <c r="G378" s="651"/>
      <c r="H378" s="651"/>
      <c r="I378" s="651"/>
      <c r="J378" s="651"/>
      <c r="K378" s="651"/>
      <c r="L378" s="651"/>
      <c r="M378" s="343"/>
      <c r="N378" s="651"/>
    </row>
    <row r="379" spans="1:14" s="301" customFormat="1">
      <c r="A379" s="346"/>
      <c r="B379" s="346"/>
      <c r="C379" s="346"/>
      <c r="D379" s="346"/>
      <c r="E379" s="346"/>
      <c r="F379" s="651"/>
      <c r="G379" s="651"/>
      <c r="H379" s="651"/>
      <c r="I379" s="651"/>
      <c r="J379" s="651"/>
      <c r="K379" s="651"/>
      <c r="L379" s="651"/>
      <c r="M379" s="343"/>
      <c r="N379" s="651"/>
    </row>
    <row r="380" spans="1:14" s="301" customFormat="1">
      <c r="A380" s="346"/>
      <c r="B380" s="346"/>
      <c r="C380" s="346"/>
      <c r="D380" s="346"/>
      <c r="E380" s="346"/>
      <c r="F380" s="651"/>
      <c r="G380" s="651"/>
      <c r="H380" s="651"/>
      <c r="I380" s="651"/>
      <c r="J380" s="651"/>
      <c r="K380" s="651"/>
      <c r="L380" s="651"/>
      <c r="M380" s="343"/>
      <c r="N380" s="651"/>
    </row>
    <row r="381" spans="1:14" s="301" customFormat="1">
      <c r="A381" s="346"/>
      <c r="B381" s="346"/>
      <c r="C381" s="346"/>
      <c r="D381" s="346"/>
      <c r="E381" s="346"/>
      <c r="F381" s="651"/>
      <c r="G381" s="651"/>
      <c r="H381" s="651"/>
      <c r="I381" s="651"/>
      <c r="J381" s="651"/>
      <c r="K381" s="651"/>
      <c r="L381" s="651"/>
      <c r="M381" s="343"/>
      <c r="N381" s="651"/>
    </row>
    <row r="382" spans="1:14" s="301" customFormat="1">
      <c r="A382" s="346"/>
      <c r="B382" s="346"/>
      <c r="C382" s="346"/>
      <c r="D382" s="346"/>
      <c r="E382" s="346"/>
      <c r="F382" s="651"/>
      <c r="G382" s="651"/>
      <c r="H382" s="651"/>
      <c r="I382" s="651"/>
      <c r="J382" s="651"/>
      <c r="K382" s="651"/>
      <c r="L382" s="651"/>
      <c r="M382" s="343"/>
      <c r="N382" s="651"/>
    </row>
    <row r="383" spans="1:14" s="301" customFormat="1">
      <c r="A383" s="346"/>
      <c r="B383" s="346"/>
      <c r="C383" s="346"/>
      <c r="D383" s="346"/>
      <c r="E383" s="346"/>
      <c r="F383" s="651"/>
      <c r="G383" s="651"/>
      <c r="H383" s="651"/>
      <c r="I383" s="651"/>
      <c r="J383" s="651"/>
      <c r="K383" s="651"/>
      <c r="L383" s="651"/>
      <c r="M383" s="343"/>
      <c r="N383" s="651"/>
    </row>
    <row r="384" spans="1:14" s="301" customFormat="1">
      <c r="A384" s="346"/>
      <c r="B384" s="346"/>
      <c r="C384" s="346"/>
      <c r="D384" s="346"/>
      <c r="E384" s="346"/>
      <c r="F384" s="651"/>
      <c r="G384" s="651"/>
      <c r="H384" s="651"/>
      <c r="I384" s="651"/>
      <c r="J384" s="651"/>
      <c r="K384" s="651"/>
      <c r="L384" s="651"/>
      <c r="M384" s="343"/>
      <c r="N384" s="651"/>
    </row>
    <row r="385" spans="1:14" s="301" customFormat="1">
      <c r="A385" s="346"/>
      <c r="B385" s="346"/>
      <c r="C385" s="346"/>
      <c r="D385" s="346"/>
      <c r="E385" s="346"/>
      <c r="F385" s="651"/>
      <c r="G385" s="651"/>
      <c r="H385" s="651"/>
      <c r="I385" s="651"/>
      <c r="J385" s="651"/>
      <c r="K385" s="651"/>
      <c r="L385" s="651"/>
      <c r="M385" s="343"/>
      <c r="N385" s="651"/>
    </row>
    <row r="386" spans="1:14" s="301" customFormat="1">
      <c r="A386" s="346"/>
      <c r="B386" s="346"/>
      <c r="C386" s="346"/>
      <c r="D386" s="346"/>
      <c r="E386" s="346"/>
      <c r="F386" s="651"/>
      <c r="G386" s="651"/>
      <c r="H386" s="651"/>
      <c r="I386" s="651"/>
      <c r="J386" s="651"/>
      <c r="K386" s="651"/>
      <c r="L386" s="651"/>
      <c r="M386" s="343"/>
      <c r="N386" s="651"/>
    </row>
    <row r="387" spans="1:14" s="301" customFormat="1">
      <c r="A387" s="346"/>
      <c r="B387" s="346"/>
      <c r="C387" s="346"/>
      <c r="D387" s="346"/>
      <c r="E387" s="346"/>
      <c r="F387" s="651"/>
      <c r="G387" s="651"/>
      <c r="H387" s="651"/>
      <c r="I387" s="651"/>
      <c r="J387" s="651"/>
      <c r="K387" s="651"/>
      <c r="L387" s="651"/>
      <c r="M387" s="343"/>
      <c r="N387" s="651"/>
    </row>
    <row r="388" spans="1:14" s="301" customFormat="1">
      <c r="A388" s="346"/>
      <c r="B388" s="346"/>
      <c r="C388" s="346"/>
      <c r="D388" s="346"/>
      <c r="E388" s="346"/>
      <c r="F388" s="651"/>
      <c r="G388" s="651"/>
      <c r="H388" s="651"/>
      <c r="I388" s="651"/>
      <c r="J388" s="651"/>
      <c r="K388" s="651"/>
      <c r="L388" s="651"/>
      <c r="M388" s="343"/>
      <c r="N388" s="651"/>
    </row>
    <row r="389" spans="1:14" s="301" customFormat="1">
      <c r="A389" s="346"/>
      <c r="B389" s="346"/>
      <c r="C389" s="346"/>
      <c r="D389" s="346"/>
      <c r="E389" s="346"/>
      <c r="F389" s="651"/>
      <c r="G389" s="651"/>
      <c r="H389" s="651"/>
      <c r="I389" s="651"/>
      <c r="J389" s="651"/>
      <c r="K389" s="651"/>
      <c r="L389" s="651"/>
      <c r="M389" s="343"/>
      <c r="N389" s="651"/>
    </row>
    <row r="390" spans="1:14" s="301" customFormat="1">
      <c r="A390" s="346"/>
      <c r="B390" s="346"/>
      <c r="C390" s="346"/>
      <c r="D390" s="346"/>
      <c r="E390" s="346"/>
      <c r="F390" s="651"/>
      <c r="G390" s="651"/>
      <c r="H390" s="651"/>
      <c r="I390" s="651"/>
      <c r="J390" s="651"/>
      <c r="K390" s="651"/>
      <c r="L390" s="651"/>
      <c r="M390" s="343"/>
      <c r="N390" s="651"/>
    </row>
    <row r="391" spans="1:14" s="301" customFormat="1">
      <c r="A391" s="346"/>
      <c r="B391" s="346"/>
      <c r="C391" s="346"/>
      <c r="D391" s="346"/>
      <c r="E391" s="346"/>
      <c r="F391" s="651"/>
      <c r="G391" s="651"/>
      <c r="H391" s="651"/>
      <c r="I391" s="651"/>
      <c r="J391" s="651"/>
      <c r="K391" s="651"/>
      <c r="L391" s="651"/>
      <c r="M391" s="343"/>
      <c r="N391" s="651"/>
    </row>
    <row r="392" spans="1:14" s="301" customFormat="1">
      <c r="A392" s="346"/>
      <c r="B392" s="346"/>
      <c r="C392" s="346"/>
      <c r="D392" s="346"/>
      <c r="E392" s="346"/>
      <c r="F392" s="651"/>
      <c r="G392" s="651"/>
      <c r="H392" s="651"/>
      <c r="I392" s="651"/>
      <c r="J392" s="651"/>
      <c r="K392" s="651"/>
      <c r="L392" s="651"/>
      <c r="M392" s="343"/>
      <c r="N392" s="651"/>
    </row>
    <row r="393" spans="1:14" s="301" customFormat="1">
      <c r="A393" s="346"/>
      <c r="B393" s="346"/>
      <c r="C393" s="346"/>
      <c r="D393" s="346"/>
      <c r="E393" s="346"/>
      <c r="F393" s="651"/>
      <c r="G393" s="651"/>
      <c r="H393" s="651"/>
      <c r="I393" s="651"/>
      <c r="J393" s="651"/>
      <c r="K393" s="651"/>
      <c r="L393" s="651"/>
      <c r="M393" s="343"/>
      <c r="N393" s="651"/>
    </row>
    <row r="394" spans="1:14" s="301" customFormat="1">
      <c r="A394" s="346"/>
      <c r="B394" s="346"/>
      <c r="C394" s="346"/>
      <c r="D394" s="346"/>
      <c r="E394" s="346"/>
      <c r="F394" s="651"/>
      <c r="G394" s="651"/>
      <c r="H394" s="651"/>
      <c r="I394" s="651"/>
      <c r="J394" s="651"/>
      <c r="K394" s="651"/>
      <c r="L394" s="651"/>
      <c r="M394" s="343"/>
      <c r="N394" s="651"/>
    </row>
    <row r="395" spans="1:14" s="301" customFormat="1">
      <c r="A395" s="346"/>
      <c r="B395" s="346"/>
      <c r="C395" s="346"/>
      <c r="D395" s="346"/>
      <c r="E395" s="346"/>
      <c r="F395" s="651"/>
      <c r="G395" s="651"/>
      <c r="H395" s="651"/>
      <c r="I395" s="651"/>
      <c r="J395" s="651"/>
      <c r="K395" s="651"/>
      <c r="L395" s="651"/>
      <c r="M395" s="343"/>
      <c r="N395" s="651"/>
    </row>
    <row r="396" spans="1:14" s="301" customFormat="1">
      <c r="A396" s="346"/>
      <c r="B396" s="346"/>
      <c r="C396" s="346"/>
      <c r="D396" s="346"/>
      <c r="E396" s="346"/>
      <c r="F396" s="651"/>
      <c r="G396" s="651"/>
      <c r="H396" s="651"/>
      <c r="I396" s="651"/>
      <c r="J396" s="651"/>
      <c r="K396" s="651"/>
      <c r="L396" s="651"/>
      <c r="M396" s="343"/>
      <c r="N396" s="651"/>
    </row>
    <row r="397" spans="1:14" s="301" customFormat="1">
      <c r="A397" s="346"/>
      <c r="B397" s="346"/>
      <c r="C397" s="346"/>
      <c r="D397" s="346"/>
      <c r="E397" s="346"/>
      <c r="F397" s="651"/>
      <c r="G397" s="651"/>
      <c r="H397" s="651"/>
      <c r="I397" s="651"/>
      <c r="J397" s="651"/>
      <c r="K397" s="651"/>
      <c r="L397" s="651"/>
      <c r="M397" s="343"/>
      <c r="N397" s="651"/>
    </row>
    <row r="398" spans="1:14" s="301" customFormat="1">
      <c r="A398" s="346"/>
      <c r="B398" s="346"/>
      <c r="C398" s="346"/>
      <c r="D398" s="346"/>
      <c r="E398" s="346"/>
      <c r="F398" s="651"/>
      <c r="G398" s="651"/>
      <c r="H398" s="651"/>
      <c r="I398" s="651"/>
      <c r="J398" s="651"/>
      <c r="K398" s="651"/>
      <c r="L398" s="651"/>
      <c r="M398" s="343"/>
      <c r="N398" s="651"/>
    </row>
    <row r="399" spans="1:14" s="301" customFormat="1">
      <c r="A399" s="346"/>
      <c r="B399" s="346"/>
      <c r="C399" s="346"/>
      <c r="D399" s="346"/>
      <c r="E399" s="346"/>
      <c r="F399" s="651"/>
      <c r="G399" s="651"/>
      <c r="H399" s="651"/>
      <c r="I399" s="651"/>
      <c r="J399" s="651"/>
      <c r="K399" s="651"/>
      <c r="L399" s="651"/>
      <c r="M399" s="343"/>
      <c r="N399" s="651"/>
    </row>
    <row r="400" spans="1:14" s="301" customFormat="1">
      <c r="A400" s="346"/>
      <c r="B400" s="346"/>
      <c r="C400" s="346"/>
      <c r="D400" s="346"/>
      <c r="E400" s="346"/>
      <c r="F400" s="651"/>
      <c r="G400" s="651"/>
      <c r="H400" s="651"/>
      <c r="I400" s="651"/>
      <c r="J400" s="651"/>
      <c r="K400" s="651"/>
      <c r="L400" s="651"/>
      <c r="M400" s="343"/>
      <c r="N400" s="651"/>
    </row>
    <row r="401" spans="1:14" s="301" customFormat="1">
      <c r="A401" s="346"/>
      <c r="B401" s="346"/>
      <c r="C401" s="346"/>
      <c r="D401" s="346"/>
      <c r="E401" s="346"/>
      <c r="F401" s="651"/>
      <c r="G401" s="651"/>
      <c r="H401" s="651"/>
      <c r="I401" s="651"/>
      <c r="J401" s="651"/>
      <c r="K401" s="651"/>
      <c r="L401" s="651"/>
      <c r="M401" s="343"/>
      <c r="N401" s="651"/>
    </row>
    <row r="402" spans="1:14" s="301" customFormat="1">
      <c r="A402" s="346"/>
      <c r="B402" s="346"/>
      <c r="C402" s="346"/>
      <c r="D402" s="346"/>
      <c r="E402" s="346"/>
      <c r="F402" s="651"/>
      <c r="G402" s="651"/>
      <c r="H402" s="651"/>
      <c r="I402" s="651"/>
      <c r="J402" s="651"/>
      <c r="K402" s="651"/>
      <c r="L402" s="651"/>
      <c r="M402" s="343"/>
      <c r="N402" s="651"/>
    </row>
    <row r="403" spans="1:14" s="301" customFormat="1">
      <c r="A403" s="346"/>
      <c r="B403" s="346"/>
      <c r="C403" s="346"/>
      <c r="D403" s="346"/>
      <c r="E403" s="346"/>
      <c r="F403" s="651"/>
      <c r="G403" s="651"/>
      <c r="H403" s="651"/>
      <c r="I403" s="651"/>
      <c r="J403" s="651"/>
      <c r="K403" s="651"/>
      <c r="L403" s="651"/>
      <c r="M403" s="497"/>
      <c r="N403" s="651"/>
    </row>
    <row r="404" spans="1:14" s="301" customFormat="1">
      <c r="A404" s="346"/>
      <c r="B404" s="346"/>
      <c r="C404" s="346"/>
      <c r="D404" s="346"/>
      <c r="E404" s="346"/>
      <c r="F404" s="651"/>
      <c r="G404" s="651"/>
      <c r="H404" s="651"/>
      <c r="I404" s="651"/>
      <c r="J404" s="651"/>
      <c r="K404" s="651"/>
      <c r="L404" s="651"/>
      <c r="M404" s="343"/>
      <c r="N404" s="651"/>
    </row>
    <row r="405" spans="1:14" s="301" customFormat="1">
      <c r="A405" s="346"/>
      <c r="B405" s="346"/>
      <c r="C405" s="346"/>
      <c r="D405" s="346"/>
      <c r="E405" s="346"/>
      <c r="F405" s="651"/>
      <c r="G405" s="651"/>
      <c r="H405" s="651"/>
      <c r="I405" s="651"/>
      <c r="J405" s="651"/>
      <c r="K405" s="651"/>
      <c r="L405" s="651"/>
      <c r="M405" s="343"/>
      <c r="N405" s="651"/>
    </row>
    <row r="406" spans="1:14" s="301" customFormat="1">
      <c r="A406" s="346"/>
      <c r="B406" s="346"/>
      <c r="C406" s="346"/>
      <c r="D406" s="346"/>
      <c r="E406" s="346"/>
      <c r="F406" s="651"/>
      <c r="G406" s="651"/>
      <c r="H406" s="651"/>
      <c r="I406" s="651"/>
      <c r="J406" s="651"/>
      <c r="K406" s="651"/>
      <c r="L406" s="651"/>
      <c r="M406" s="343"/>
      <c r="N406" s="651"/>
    </row>
    <row r="407" spans="1:14" s="301" customFormat="1">
      <c r="A407" s="346"/>
      <c r="B407" s="346"/>
      <c r="C407" s="346"/>
      <c r="D407" s="346"/>
      <c r="E407" s="346"/>
      <c r="F407" s="651"/>
      <c r="G407" s="651"/>
      <c r="H407" s="651"/>
      <c r="I407" s="651"/>
      <c r="J407" s="651"/>
      <c r="K407" s="651"/>
      <c r="L407" s="651"/>
      <c r="M407" s="343"/>
      <c r="N407" s="651"/>
    </row>
    <row r="408" spans="1:14" s="301" customFormat="1">
      <c r="A408" s="346"/>
      <c r="B408" s="346"/>
      <c r="C408" s="346"/>
      <c r="D408" s="346"/>
      <c r="E408" s="346"/>
      <c r="F408" s="651"/>
      <c r="G408" s="651"/>
      <c r="H408" s="651"/>
      <c r="I408" s="651"/>
      <c r="J408" s="651"/>
      <c r="K408" s="651"/>
      <c r="L408" s="651"/>
      <c r="M408" s="343"/>
      <c r="N408" s="651"/>
    </row>
    <row r="409" spans="1:14" s="301" customFormat="1">
      <c r="A409" s="346"/>
      <c r="B409" s="346"/>
      <c r="C409" s="346"/>
      <c r="D409" s="346"/>
      <c r="E409" s="346"/>
      <c r="F409" s="651"/>
      <c r="G409" s="651"/>
      <c r="H409" s="651"/>
      <c r="I409" s="651"/>
      <c r="J409" s="651"/>
      <c r="K409" s="651"/>
      <c r="L409" s="651"/>
      <c r="M409" s="343"/>
      <c r="N409" s="651"/>
    </row>
    <row r="410" spans="1:14" s="301" customFormat="1">
      <c r="A410" s="346"/>
      <c r="B410" s="346"/>
      <c r="C410" s="346"/>
      <c r="D410" s="346"/>
      <c r="E410" s="346"/>
      <c r="F410" s="651"/>
      <c r="G410" s="651"/>
      <c r="H410" s="651"/>
      <c r="I410" s="651"/>
      <c r="J410" s="651"/>
      <c r="K410" s="651"/>
      <c r="L410" s="651"/>
      <c r="M410" s="343"/>
      <c r="N410" s="651"/>
    </row>
    <row r="411" spans="1:14" s="301" customFormat="1">
      <c r="A411" s="346"/>
      <c r="B411" s="346"/>
      <c r="C411" s="346"/>
      <c r="D411" s="346"/>
      <c r="E411" s="346"/>
      <c r="F411" s="651"/>
      <c r="G411" s="651"/>
      <c r="H411" s="651"/>
      <c r="I411" s="651"/>
      <c r="J411" s="651"/>
      <c r="K411" s="651"/>
      <c r="L411" s="651"/>
      <c r="M411" s="343"/>
      <c r="N411" s="651"/>
    </row>
    <row r="412" spans="1:14" s="301" customFormat="1">
      <c r="A412" s="346"/>
      <c r="B412" s="346"/>
      <c r="C412" s="346"/>
      <c r="D412" s="346"/>
      <c r="E412" s="346"/>
      <c r="F412" s="651"/>
      <c r="G412" s="651"/>
      <c r="H412" s="651"/>
      <c r="I412" s="651"/>
      <c r="J412" s="651"/>
      <c r="K412" s="651"/>
      <c r="L412" s="651"/>
      <c r="M412" s="343"/>
      <c r="N412" s="651"/>
    </row>
    <row r="413" spans="1:14" s="301" customFormat="1">
      <c r="A413" s="346"/>
      <c r="B413" s="346"/>
      <c r="C413" s="346"/>
      <c r="D413" s="346"/>
      <c r="E413" s="346"/>
      <c r="F413" s="651"/>
      <c r="G413" s="651"/>
      <c r="H413" s="651"/>
      <c r="I413" s="651"/>
      <c r="J413" s="651"/>
      <c r="K413" s="651"/>
      <c r="L413" s="651"/>
      <c r="M413" s="343"/>
      <c r="N413" s="651"/>
    </row>
    <row r="414" spans="1:14" s="301" customFormat="1">
      <c r="A414" s="346"/>
      <c r="B414" s="346"/>
      <c r="C414" s="346"/>
      <c r="D414" s="346"/>
      <c r="E414" s="346"/>
      <c r="F414" s="651"/>
      <c r="G414" s="651"/>
      <c r="H414" s="651"/>
      <c r="I414" s="651"/>
      <c r="J414" s="651"/>
      <c r="K414" s="651"/>
      <c r="L414" s="651"/>
      <c r="M414" s="343"/>
      <c r="N414" s="651"/>
    </row>
    <row r="415" spans="1:14" s="301" customFormat="1">
      <c r="A415" s="346"/>
      <c r="B415" s="346"/>
      <c r="C415" s="346"/>
      <c r="D415" s="346"/>
      <c r="E415" s="346"/>
      <c r="F415" s="651"/>
      <c r="G415" s="651"/>
      <c r="H415" s="651"/>
      <c r="I415" s="651"/>
      <c r="J415" s="651"/>
      <c r="K415" s="651"/>
      <c r="L415" s="651"/>
      <c r="M415" s="343"/>
      <c r="N415" s="651"/>
    </row>
    <row r="416" spans="1:14" s="301" customFormat="1">
      <c r="A416" s="346"/>
      <c r="B416" s="346"/>
      <c r="C416" s="346"/>
      <c r="D416" s="346"/>
      <c r="E416" s="346"/>
      <c r="F416" s="651"/>
      <c r="G416" s="651"/>
      <c r="H416" s="651"/>
      <c r="I416" s="651"/>
      <c r="J416" s="651"/>
      <c r="K416" s="651"/>
      <c r="L416" s="651"/>
      <c r="M416" s="343"/>
      <c r="N416" s="651"/>
    </row>
    <row r="417" spans="1:14" s="301" customFormat="1">
      <c r="A417" s="346"/>
      <c r="B417" s="346"/>
      <c r="C417" s="346"/>
      <c r="D417" s="346"/>
      <c r="E417" s="346"/>
      <c r="F417" s="651"/>
      <c r="G417" s="651"/>
      <c r="H417" s="651"/>
      <c r="I417" s="651"/>
      <c r="J417" s="651"/>
      <c r="K417" s="651"/>
      <c r="L417" s="651"/>
      <c r="M417" s="343"/>
      <c r="N417" s="651"/>
    </row>
    <row r="418" spans="1:14" s="301" customFormat="1">
      <c r="A418" s="346"/>
      <c r="B418" s="346"/>
      <c r="C418" s="346"/>
      <c r="D418" s="346"/>
      <c r="E418" s="346"/>
      <c r="F418" s="651"/>
      <c r="G418" s="651"/>
      <c r="H418" s="651"/>
      <c r="I418" s="651"/>
      <c r="J418" s="651"/>
      <c r="K418" s="651"/>
      <c r="L418" s="651"/>
      <c r="M418" s="343"/>
      <c r="N418" s="651"/>
    </row>
    <row r="419" spans="1:14" s="301" customFormat="1">
      <c r="A419" s="346"/>
      <c r="B419" s="346"/>
      <c r="C419" s="346"/>
      <c r="D419" s="346"/>
      <c r="E419" s="346"/>
      <c r="F419" s="651"/>
      <c r="G419" s="651"/>
      <c r="H419" s="651"/>
      <c r="I419" s="651"/>
      <c r="J419" s="651"/>
      <c r="K419" s="651"/>
      <c r="L419" s="651"/>
      <c r="M419" s="343"/>
      <c r="N419" s="651"/>
    </row>
    <row r="420" spans="1:14" s="301" customFormat="1">
      <c r="A420" s="346"/>
      <c r="B420" s="346"/>
      <c r="C420" s="346"/>
      <c r="D420" s="346"/>
      <c r="E420" s="346"/>
      <c r="F420" s="651"/>
      <c r="G420" s="651"/>
      <c r="H420" s="651"/>
      <c r="I420" s="651"/>
      <c r="J420" s="651"/>
      <c r="K420" s="651"/>
      <c r="L420" s="651"/>
      <c r="M420" s="343"/>
      <c r="N420" s="651"/>
    </row>
    <row r="421" spans="1:14" s="301" customFormat="1">
      <c r="A421" s="346"/>
      <c r="B421" s="346"/>
      <c r="C421" s="346"/>
      <c r="D421" s="346"/>
      <c r="E421" s="346"/>
      <c r="F421" s="651"/>
      <c r="G421" s="651"/>
      <c r="H421" s="651"/>
      <c r="I421" s="651"/>
      <c r="J421" s="651"/>
      <c r="K421" s="651"/>
      <c r="L421" s="651"/>
      <c r="M421" s="343"/>
      <c r="N421" s="651"/>
    </row>
    <row r="422" spans="1:14" s="301" customFormat="1">
      <c r="A422" s="346"/>
      <c r="B422" s="346"/>
      <c r="C422" s="346"/>
      <c r="D422" s="346"/>
      <c r="E422" s="346"/>
      <c r="F422" s="651"/>
      <c r="G422" s="651"/>
      <c r="H422" s="651"/>
      <c r="I422" s="651"/>
      <c r="J422" s="651"/>
      <c r="K422" s="651"/>
      <c r="L422" s="651"/>
      <c r="M422" s="343"/>
      <c r="N422" s="651"/>
    </row>
    <row r="423" spans="1:14" s="301" customFormat="1">
      <c r="A423" s="346"/>
      <c r="B423" s="346"/>
      <c r="C423" s="346"/>
      <c r="D423" s="346"/>
      <c r="E423" s="346"/>
      <c r="F423" s="651"/>
      <c r="G423" s="651"/>
      <c r="H423" s="651"/>
      <c r="I423" s="651"/>
      <c r="J423" s="651"/>
      <c r="K423" s="651"/>
      <c r="L423" s="651"/>
      <c r="M423" s="343"/>
      <c r="N423" s="651"/>
    </row>
    <row r="424" spans="1:14" s="301" customFormat="1">
      <c r="A424" s="346"/>
      <c r="B424" s="346"/>
      <c r="C424" s="346"/>
      <c r="D424" s="346"/>
      <c r="E424" s="346"/>
      <c r="F424" s="651"/>
      <c r="G424" s="651"/>
      <c r="H424" s="651"/>
      <c r="I424" s="651"/>
      <c r="J424" s="651"/>
      <c r="K424" s="651"/>
      <c r="L424" s="651"/>
      <c r="M424" s="343"/>
      <c r="N424" s="651"/>
    </row>
    <row r="425" spans="1:14" s="301" customFormat="1">
      <c r="A425" s="346"/>
      <c r="B425" s="346"/>
      <c r="C425" s="346"/>
      <c r="D425" s="346"/>
      <c r="E425" s="346"/>
      <c r="F425" s="651"/>
      <c r="G425" s="651"/>
      <c r="H425" s="651"/>
      <c r="I425" s="651"/>
      <c r="J425" s="651"/>
      <c r="K425" s="651"/>
      <c r="L425" s="651"/>
      <c r="M425" s="343"/>
      <c r="N425" s="651"/>
    </row>
    <row r="426" spans="1:14" s="301" customFormat="1">
      <c r="A426" s="346"/>
      <c r="B426" s="346"/>
      <c r="C426" s="346"/>
      <c r="D426" s="346"/>
      <c r="E426" s="346"/>
      <c r="F426" s="651"/>
      <c r="G426" s="651"/>
      <c r="H426" s="651"/>
      <c r="I426" s="651"/>
      <c r="J426" s="651"/>
      <c r="K426" s="651"/>
      <c r="L426" s="651"/>
      <c r="M426" s="343"/>
      <c r="N426" s="651"/>
    </row>
    <row r="427" spans="1:14" s="301" customFormat="1">
      <c r="A427" s="346"/>
      <c r="B427" s="346"/>
      <c r="C427" s="346"/>
      <c r="D427" s="346"/>
      <c r="E427" s="346"/>
      <c r="F427" s="651"/>
      <c r="G427" s="651"/>
      <c r="H427" s="651"/>
      <c r="I427" s="651"/>
      <c r="J427" s="651"/>
      <c r="K427" s="651"/>
      <c r="L427" s="651"/>
      <c r="M427" s="343"/>
      <c r="N427" s="651"/>
    </row>
    <row r="428" spans="1:14" s="301" customFormat="1">
      <c r="A428" s="346"/>
      <c r="B428" s="346"/>
      <c r="C428" s="346"/>
      <c r="D428" s="346"/>
      <c r="E428" s="346"/>
      <c r="F428" s="651"/>
      <c r="G428" s="651"/>
      <c r="H428" s="651"/>
      <c r="I428" s="651"/>
      <c r="J428" s="651"/>
      <c r="K428" s="651"/>
      <c r="L428" s="651"/>
      <c r="M428" s="343"/>
      <c r="N428" s="651"/>
    </row>
    <row r="429" spans="1:14" s="301" customFormat="1">
      <c r="A429" s="346"/>
      <c r="B429" s="346"/>
      <c r="C429" s="346"/>
      <c r="D429" s="346"/>
      <c r="E429" s="346"/>
      <c r="F429" s="651"/>
      <c r="G429" s="651"/>
      <c r="H429" s="651"/>
      <c r="I429" s="651"/>
      <c r="J429" s="651"/>
      <c r="K429" s="651"/>
      <c r="L429" s="651"/>
      <c r="M429" s="343"/>
      <c r="N429" s="651"/>
    </row>
    <row r="430" spans="1:14" s="301" customFormat="1">
      <c r="A430" s="346"/>
      <c r="B430" s="346"/>
      <c r="C430" s="346"/>
      <c r="D430" s="346"/>
      <c r="E430" s="346"/>
      <c r="F430" s="651"/>
      <c r="G430" s="651"/>
      <c r="H430" s="651"/>
      <c r="I430" s="651"/>
      <c r="J430" s="651"/>
      <c r="K430" s="651"/>
      <c r="L430" s="651"/>
      <c r="M430" s="343"/>
      <c r="N430" s="651"/>
    </row>
    <row r="431" spans="1:14" s="301" customFormat="1">
      <c r="A431" s="346"/>
      <c r="B431" s="346"/>
      <c r="C431" s="346"/>
      <c r="D431" s="346"/>
      <c r="E431" s="346"/>
      <c r="F431" s="651"/>
      <c r="G431" s="651"/>
      <c r="H431" s="651"/>
      <c r="I431" s="651"/>
      <c r="J431" s="651"/>
      <c r="K431" s="651"/>
      <c r="L431" s="651"/>
      <c r="M431" s="343"/>
      <c r="N431" s="651"/>
    </row>
    <row r="432" spans="1:14" s="301" customFormat="1">
      <c r="A432" s="346"/>
      <c r="B432" s="346"/>
      <c r="C432" s="346"/>
      <c r="D432" s="346"/>
      <c r="E432" s="346"/>
      <c r="F432" s="651"/>
      <c r="G432" s="651"/>
      <c r="H432" s="651"/>
      <c r="I432" s="651"/>
      <c r="J432" s="651"/>
      <c r="K432" s="651"/>
      <c r="L432" s="651"/>
      <c r="M432" s="343"/>
      <c r="N432" s="651"/>
    </row>
    <row r="433" spans="1:14" s="301" customFormat="1">
      <c r="A433" s="346"/>
      <c r="B433" s="346"/>
      <c r="C433" s="346"/>
      <c r="D433" s="346"/>
      <c r="E433" s="346"/>
      <c r="F433" s="651"/>
      <c r="G433" s="651"/>
      <c r="H433" s="651"/>
      <c r="I433" s="651"/>
      <c r="J433" s="651"/>
      <c r="K433" s="651"/>
      <c r="L433" s="651"/>
      <c r="M433" s="343"/>
      <c r="N433" s="651"/>
    </row>
    <row r="434" spans="1:14" s="301" customFormat="1">
      <c r="A434" s="346"/>
      <c r="B434" s="346"/>
      <c r="C434" s="346"/>
      <c r="D434" s="346"/>
      <c r="E434" s="346"/>
      <c r="F434" s="651"/>
      <c r="G434" s="651"/>
      <c r="H434" s="651"/>
      <c r="I434" s="651"/>
      <c r="J434" s="651"/>
      <c r="K434" s="651"/>
      <c r="L434" s="651"/>
      <c r="M434" s="343"/>
      <c r="N434" s="651"/>
    </row>
    <row r="435" spans="1:14" s="301" customFormat="1">
      <c r="A435" s="346"/>
      <c r="B435" s="346"/>
      <c r="C435" s="346"/>
      <c r="D435" s="346"/>
      <c r="E435" s="346"/>
      <c r="F435" s="651"/>
      <c r="G435" s="651"/>
      <c r="H435" s="651"/>
      <c r="I435" s="651"/>
      <c r="J435" s="651"/>
      <c r="K435" s="651"/>
      <c r="L435" s="651"/>
      <c r="M435" s="343"/>
      <c r="N435" s="651"/>
    </row>
    <row r="436" spans="1:14" s="301" customFormat="1">
      <c r="A436" s="346"/>
      <c r="B436" s="346"/>
      <c r="C436" s="346"/>
      <c r="D436" s="346"/>
      <c r="E436" s="346"/>
      <c r="F436" s="651"/>
      <c r="G436" s="651"/>
      <c r="H436" s="651"/>
      <c r="I436" s="651"/>
      <c r="J436" s="651"/>
      <c r="K436" s="651"/>
      <c r="L436" s="651"/>
      <c r="M436" s="343"/>
      <c r="N436" s="651"/>
    </row>
    <row r="437" spans="1:14" s="301" customFormat="1">
      <c r="A437" s="346"/>
      <c r="B437" s="346"/>
      <c r="C437" s="346"/>
      <c r="D437" s="346"/>
      <c r="E437" s="346"/>
      <c r="F437" s="651"/>
      <c r="G437" s="651"/>
      <c r="H437" s="651"/>
      <c r="I437" s="651"/>
      <c r="J437" s="651"/>
      <c r="K437" s="651"/>
      <c r="L437" s="651"/>
      <c r="M437" s="343"/>
      <c r="N437" s="651"/>
    </row>
    <row r="438" spans="1:14" s="301" customFormat="1">
      <c r="A438" s="346"/>
      <c r="B438" s="346"/>
      <c r="C438" s="346"/>
      <c r="D438" s="346"/>
      <c r="E438" s="346"/>
      <c r="F438" s="651"/>
      <c r="G438" s="651"/>
      <c r="H438" s="651"/>
      <c r="I438" s="651"/>
      <c r="J438" s="651"/>
      <c r="K438" s="651"/>
      <c r="L438" s="651"/>
      <c r="M438" s="343"/>
      <c r="N438" s="651"/>
    </row>
    <row r="439" spans="1:14" s="301" customFormat="1">
      <c r="A439" s="346"/>
      <c r="B439" s="346"/>
      <c r="C439" s="346"/>
      <c r="D439" s="346"/>
      <c r="E439" s="346"/>
      <c r="F439" s="651"/>
      <c r="G439" s="651"/>
      <c r="H439" s="651"/>
      <c r="I439" s="651"/>
      <c r="J439" s="651"/>
      <c r="K439" s="651"/>
      <c r="L439" s="651"/>
      <c r="M439" s="343"/>
      <c r="N439" s="651"/>
    </row>
    <row r="440" spans="1:14" s="301" customFormat="1">
      <c r="A440" s="346"/>
      <c r="B440" s="346"/>
      <c r="C440" s="346"/>
      <c r="D440" s="346"/>
      <c r="E440" s="346"/>
      <c r="F440" s="651"/>
      <c r="G440" s="651"/>
      <c r="H440" s="651"/>
      <c r="I440" s="651"/>
      <c r="J440" s="651"/>
      <c r="K440" s="651"/>
      <c r="L440" s="651"/>
      <c r="M440" s="343"/>
      <c r="N440" s="651"/>
    </row>
    <row r="441" spans="1:14" s="301" customFormat="1">
      <c r="A441" s="346"/>
      <c r="B441" s="346"/>
      <c r="C441" s="346"/>
      <c r="D441" s="346"/>
      <c r="E441" s="346"/>
      <c r="F441" s="651"/>
      <c r="G441" s="651"/>
      <c r="H441" s="651"/>
      <c r="I441" s="651"/>
      <c r="J441" s="651"/>
      <c r="K441" s="651"/>
      <c r="L441" s="651"/>
      <c r="M441" s="343"/>
      <c r="N441" s="651"/>
    </row>
    <row r="442" spans="1:14" s="301" customFormat="1">
      <c r="A442" s="346"/>
      <c r="B442" s="346"/>
      <c r="C442" s="346"/>
      <c r="D442" s="346"/>
      <c r="E442" s="346"/>
      <c r="F442" s="651"/>
      <c r="G442" s="651"/>
      <c r="H442" s="651"/>
      <c r="I442" s="651"/>
      <c r="J442" s="651"/>
      <c r="K442" s="651"/>
      <c r="L442" s="651"/>
      <c r="M442" s="343"/>
      <c r="N442" s="651"/>
    </row>
    <row r="443" spans="1:14" s="301" customFormat="1">
      <c r="A443" s="346"/>
      <c r="B443" s="346"/>
      <c r="C443" s="346"/>
      <c r="D443" s="346"/>
      <c r="E443" s="346"/>
      <c r="F443" s="651"/>
      <c r="G443" s="651"/>
      <c r="H443" s="651"/>
      <c r="I443" s="651"/>
      <c r="J443" s="651"/>
      <c r="K443" s="651"/>
      <c r="L443" s="651"/>
      <c r="M443" s="343"/>
      <c r="N443" s="651"/>
    </row>
    <row r="444" spans="1:14" s="301" customFormat="1">
      <c r="A444" s="346"/>
      <c r="B444" s="346"/>
      <c r="C444" s="346"/>
      <c r="D444" s="346"/>
      <c r="E444" s="346"/>
      <c r="F444" s="651"/>
      <c r="G444" s="651"/>
      <c r="H444" s="651"/>
      <c r="I444" s="651"/>
      <c r="J444" s="651"/>
      <c r="K444" s="651"/>
      <c r="L444" s="651"/>
      <c r="M444" s="343"/>
      <c r="N444" s="651"/>
    </row>
    <row r="445" spans="1:14" s="301" customFormat="1">
      <c r="A445" s="346"/>
      <c r="B445" s="346"/>
      <c r="C445" s="346"/>
      <c r="D445" s="346"/>
      <c r="E445" s="346"/>
      <c r="F445" s="651"/>
      <c r="G445" s="651"/>
      <c r="H445" s="651"/>
      <c r="I445" s="651"/>
      <c r="J445" s="651"/>
      <c r="K445" s="651"/>
      <c r="L445" s="651"/>
      <c r="M445" s="343"/>
      <c r="N445" s="651"/>
    </row>
    <row r="446" spans="1:14" s="301" customFormat="1">
      <c r="A446" s="346"/>
      <c r="B446" s="346"/>
      <c r="C446" s="346"/>
      <c r="D446" s="346"/>
      <c r="E446" s="346"/>
      <c r="F446" s="651"/>
      <c r="G446" s="651"/>
      <c r="H446" s="651"/>
      <c r="I446" s="651"/>
      <c r="J446" s="651"/>
      <c r="K446" s="651"/>
      <c r="L446" s="651"/>
      <c r="M446" s="343"/>
      <c r="N446" s="651"/>
    </row>
    <row r="447" spans="1:14" s="301" customFormat="1">
      <c r="A447" s="346"/>
      <c r="B447" s="346"/>
      <c r="C447" s="346"/>
      <c r="D447" s="346"/>
      <c r="E447" s="346"/>
      <c r="F447" s="651"/>
      <c r="G447" s="651"/>
      <c r="H447" s="651"/>
      <c r="I447" s="651"/>
      <c r="J447" s="651"/>
      <c r="K447" s="651"/>
      <c r="L447" s="651"/>
      <c r="M447" s="343"/>
      <c r="N447" s="651"/>
    </row>
    <row r="448" spans="1:14" s="301" customFormat="1">
      <c r="A448" s="346"/>
      <c r="B448" s="346"/>
      <c r="C448" s="346"/>
      <c r="D448" s="346"/>
      <c r="E448" s="346"/>
      <c r="F448" s="651"/>
      <c r="G448" s="651"/>
      <c r="H448" s="651"/>
      <c r="I448" s="651"/>
      <c r="J448" s="651"/>
      <c r="K448" s="651"/>
      <c r="L448" s="651"/>
      <c r="M448" s="343"/>
      <c r="N448" s="651"/>
    </row>
    <row r="449" spans="1:14" s="301" customFormat="1">
      <c r="A449" s="346"/>
      <c r="B449" s="346"/>
      <c r="C449" s="346"/>
      <c r="D449" s="346"/>
      <c r="E449" s="346"/>
      <c r="F449" s="651"/>
      <c r="G449" s="651"/>
      <c r="H449" s="651"/>
      <c r="I449" s="651"/>
      <c r="J449" s="651"/>
      <c r="K449" s="651"/>
      <c r="L449" s="651"/>
      <c r="M449" s="343"/>
      <c r="N449" s="651"/>
    </row>
    <row r="450" spans="1:14" s="301" customFormat="1">
      <c r="A450" s="346"/>
      <c r="B450" s="346"/>
      <c r="C450" s="346"/>
      <c r="D450" s="346"/>
      <c r="E450" s="346"/>
      <c r="F450" s="651"/>
      <c r="G450" s="651"/>
      <c r="H450" s="651"/>
      <c r="I450" s="651"/>
      <c r="J450" s="651"/>
      <c r="K450" s="651"/>
      <c r="L450" s="651"/>
      <c r="M450" s="343"/>
      <c r="N450" s="651"/>
    </row>
    <row r="451" spans="1:14" s="301" customFormat="1">
      <c r="A451" s="346"/>
      <c r="B451" s="346"/>
      <c r="C451" s="346"/>
      <c r="D451" s="346"/>
      <c r="E451" s="346"/>
      <c r="F451" s="651"/>
      <c r="G451" s="651"/>
      <c r="H451" s="651"/>
      <c r="I451" s="651"/>
      <c r="J451" s="651"/>
      <c r="K451" s="651"/>
      <c r="L451" s="651"/>
      <c r="M451" s="343"/>
      <c r="N451" s="651"/>
    </row>
    <row r="452" spans="1:14" s="301" customFormat="1">
      <c r="A452" s="346"/>
      <c r="B452" s="346"/>
      <c r="C452" s="346"/>
      <c r="D452" s="346"/>
      <c r="E452" s="346"/>
      <c r="F452" s="651"/>
      <c r="G452" s="651"/>
      <c r="H452" s="651"/>
      <c r="I452" s="651"/>
      <c r="J452" s="651"/>
      <c r="K452" s="651"/>
      <c r="L452" s="651"/>
      <c r="M452" s="343"/>
      <c r="N452" s="651"/>
    </row>
    <row r="453" spans="1:14" s="301" customFormat="1">
      <c r="A453" s="346"/>
      <c r="B453" s="346"/>
      <c r="C453" s="346"/>
      <c r="D453" s="346"/>
      <c r="E453" s="346"/>
      <c r="F453" s="651"/>
      <c r="G453" s="651"/>
      <c r="H453" s="651"/>
      <c r="I453" s="651"/>
      <c r="J453" s="651"/>
      <c r="K453" s="651"/>
      <c r="L453" s="651"/>
      <c r="M453" s="343"/>
      <c r="N453" s="651"/>
    </row>
    <row r="454" spans="1:14" s="301" customFormat="1">
      <c r="A454" s="346"/>
      <c r="B454" s="346"/>
      <c r="C454" s="346"/>
      <c r="D454" s="346"/>
      <c r="E454" s="346"/>
      <c r="F454" s="651"/>
      <c r="G454" s="651"/>
      <c r="H454" s="651"/>
      <c r="I454" s="651"/>
      <c r="J454" s="651"/>
      <c r="K454" s="651"/>
      <c r="L454" s="651"/>
      <c r="M454" s="343"/>
      <c r="N454" s="651"/>
    </row>
    <row r="455" spans="1:14" s="301" customFormat="1">
      <c r="A455" s="346"/>
      <c r="B455" s="346"/>
      <c r="C455" s="346"/>
      <c r="D455" s="346"/>
      <c r="E455" s="346"/>
      <c r="F455" s="651"/>
      <c r="G455" s="651"/>
      <c r="H455" s="651"/>
      <c r="I455" s="651"/>
      <c r="J455" s="651"/>
      <c r="K455" s="651"/>
      <c r="L455" s="651"/>
      <c r="M455" s="343"/>
      <c r="N455" s="651"/>
    </row>
    <row r="456" spans="1:14" s="301" customFormat="1">
      <c r="A456" s="346"/>
      <c r="B456" s="346"/>
      <c r="C456" s="346"/>
      <c r="D456" s="346"/>
      <c r="E456" s="346"/>
      <c r="F456" s="651"/>
      <c r="G456" s="651"/>
      <c r="H456" s="651"/>
      <c r="I456" s="651"/>
      <c r="J456" s="651"/>
      <c r="K456" s="651"/>
      <c r="L456" s="651"/>
      <c r="M456" s="343"/>
      <c r="N456" s="651"/>
    </row>
    <row r="457" spans="1:14" s="301" customFormat="1">
      <c r="A457" s="346"/>
      <c r="B457" s="346"/>
      <c r="C457" s="346"/>
      <c r="D457" s="346"/>
      <c r="E457" s="346"/>
      <c r="F457" s="651"/>
      <c r="G457" s="651"/>
      <c r="H457" s="651"/>
      <c r="I457" s="651"/>
      <c r="J457" s="651"/>
      <c r="K457" s="651"/>
      <c r="L457" s="651"/>
      <c r="M457" s="343"/>
      <c r="N457" s="651"/>
    </row>
    <row r="458" spans="1:14" s="301" customFormat="1">
      <c r="A458" s="346"/>
      <c r="B458" s="346"/>
      <c r="C458" s="346"/>
      <c r="D458" s="346"/>
      <c r="E458" s="346"/>
      <c r="F458" s="651"/>
      <c r="G458" s="651"/>
      <c r="H458" s="651"/>
      <c r="I458" s="651"/>
      <c r="J458" s="651"/>
      <c r="K458" s="651"/>
      <c r="L458" s="651"/>
      <c r="M458" s="343"/>
      <c r="N458" s="651"/>
    </row>
    <row r="459" spans="1:14" s="301" customFormat="1">
      <c r="A459" s="346"/>
      <c r="B459" s="346"/>
      <c r="C459" s="346"/>
      <c r="D459" s="346"/>
      <c r="E459" s="346"/>
      <c r="F459" s="651"/>
      <c r="G459" s="651"/>
      <c r="H459" s="651"/>
      <c r="I459" s="651"/>
      <c r="J459" s="651"/>
      <c r="K459" s="651"/>
      <c r="L459" s="651"/>
      <c r="M459" s="343"/>
      <c r="N459" s="651"/>
    </row>
    <row r="460" spans="1:14" s="301" customFormat="1">
      <c r="A460" s="346"/>
      <c r="B460" s="346"/>
      <c r="C460" s="346"/>
      <c r="D460" s="346"/>
      <c r="E460" s="346"/>
      <c r="F460" s="651"/>
      <c r="G460" s="651"/>
      <c r="H460" s="651"/>
      <c r="I460" s="651"/>
      <c r="J460" s="651"/>
      <c r="K460" s="651"/>
      <c r="L460" s="651"/>
      <c r="M460" s="343"/>
      <c r="N460" s="651"/>
    </row>
    <row r="461" spans="1:14" s="301" customFormat="1">
      <c r="A461" s="346"/>
      <c r="B461" s="346"/>
      <c r="C461" s="346"/>
      <c r="D461" s="346"/>
      <c r="E461" s="346"/>
      <c r="F461" s="651"/>
      <c r="G461" s="651"/>
      <c r="H461" s="651"/>
      <c r="I461" s="651"/>
      <c r="J461" s="651"/>
      <c r="K461" s="651"/>
      <c r="L461" s="651"/>
      <c r="M461" s="343"/>
      <c r="N461" s="651"/>
    </row>
    <row r="462" spans="1:14" s="301" customFormat="1">
      <c r="A462" s="346"/>
      <c r="B462" s="346"/>
      <c r="C462" s="346"/>
      <c r="D462" s="346"/>
      <c r="E462" s="346"/>
      <c r="F462" s="651"/>
      <c r="G462" s="651"/>
      <c r="H462" s="651"/>
      <c r="I462" s="651"/>
      <c r="J462" s="651"/>
      <c r="K462" s="651"/>
      <c r="L462" s="651"/>
      <c r="M462" s="343"/>
      <c r="N462" s="651"/>
    </row>
    <row r="463" spans="1:14" s="301" customFormat="1">
      <c r="A463" s="346"/>
      <c r="B463" s="346"/>
      <c r="C463" s="346"/>
      <c r="D463" s="346"/>
      <c r="E463" s="346"/>
      <c r="F463" s="651"/>
      <c r="G463" s="651"/>
      <c r="H463" s="651"/>
      <c r="I463" s="651"/>
      <c r="J463" s="651"/>
      <c r="K463" s="651"/>
      <c r="L463" s="651"/>
      <c r="M463" s="343"/>
      <c r="N463" s="651"/>
    </row>
    <row r="464" spans="1:14" s="301" customFormat="1">
      <c r="A464" s="346"/>
      <c r="B464" s="346"/>
      <c r="C464" s="346"/>
      <c r="D464" s="346"/>
      <c r="E464" s="346"/>
      <c r="F464" s="651"/>
      <c r="G464" s="651"/>
      <c r="H464" s="651"/>
      <c r="I464" s="651"/>
      <c r="J464" s="651"/>
      <c r="K464" s="651"/>
      <c r="L464" s="651"/>
      <c r="M464" s="343"/>
      <c r="N464" s="651"/>
    </row>
    <row r="465" spans="1:14" s="301" customFormat="1">
      <c r="A465" s="346"/>
      <c r="B465" s="346"/>
      <c r="C465" s="346"/>
      <c r="D465" s="346"/>
      <c r="E465" s="346"/>
      <c r="F465" s="651"/>
      <c r="G465" s="651"/>
      <c r="H465" s="651"/>
      <c r="I465" s="651"/>
      <c r="J465" s="651"/>
      <c r="K465" s="651"/>
      <c r="L465" s="651"/>
      <c r="M465" s="343"/>
      <c r="N465" s="651"/>
    </row>
    <row r="466" spans="1:14" s="301" customFormat="1">
      <c r="A466" s="346"/>
      <c r="B466" s="346"/>
      <c r="C466" s="346"/>
      <c r="D466" s="346"/>
      <c r="E466" s="346"/>
      <c r="F466" s="651"/>
      <c r="G466" s="651"/>
      <c r="H466" s="651"/>
      <c r="I466" s="651"/>
      <c r="J466" s="651"/>
      <c r="K466" s="651"/>
      <c r="L466" s="651"/>
      <c r="M466" s="343"/>
      <c r="N466" s="651"/>
    </row>
    <row r="467" spans="1:14" s="301" customFormat="1">
      <c r="A467" s="346"/>
      <c r="B467" s="346"/>
      <c r="C467" s="346"/>
      <c r="D467" s="346"/>
      <c r="E467" s="346"/>
      <c r="F467" s="651"/>
      <c r="G467" s="651"/>
      <c r="H467" s="651"/>
      <c r="I467" s="651"/>
      <c r="J467" s="651"/>
      <c r="K467" s="651"/>
      <c r="L467" s="651"/>
      <c r="M467" s="343"/>
      <c r="N467" s="651"/>
    </row>
    <row r="468" spans="1:14" s="301" customFormat="1">
      <c r="A468" s="346"/>
      <c r="B468" s="346"/>
      <c r="C468" s="346"/>
      <c r="D468" s="346"/>
      <c r="E468" s="346"/>
      <c r="F468" s="651"/>
      <c r="G468" s="651"/>
      <c r="H468" s="651"/>
      <c r="I468" s="651"/>
      <c r="J468" s="651"/>
      <c r="K468" s="651"/>
      <c r="L468" s="651"/>
      <c r="M468" s="343"/>
      <c r="N468" s="651"/>
    </row>
    <row r="469" spans="1:14" s="301" customFormat="1">
      <c r="A469" s="346"/>
      <c r="B469" s="346"/>
      <c r="C469" s="346"/>
      <c r="D469" s="346"/>
      <c r="E469" s="346"/>
      <c r="F469" s="651"/>
      <c r="G469" s="651"/>
      <c r="H469" s="651"/>
      <c r="I469" s="651"/>
      <c r="J469" s="651"/>
      <c r="K469" s="651"/>
      <c r="L469" s="651"/>
      <c r="M469" s="343"/>
      <c r="N469" s="651"/>
    </row>
    <row r="470" spans="1:14" s="301" customFormat="1">
      <c r="A470" s="346"/>
      <c r="B470" s="346"/>
      <c r="C470" s="346"/>
      <c r="D470" s="346"/>
      <c r="E470" s="346"/>
      <c r="F470" s="651"/>
      <c r="G470" s="651"/>
      <c r="H470" s="651"/>
      <c r="I470" s="651"/>
      <c r="J470" s="651"/>
      <c r="K470" s="651"/>
      <c r="L470" s="651"/>
      <c r="M470" s="343"/>
      <c r="N470" s="651"/>
    </row>
    <row r="471" spans="1:14" s="301" customFormat="1">
      <c r="A471" s="346"/>
      <c r="B471" s="346"/>
      <c r="C471" s="346"/>
      <c r="D471" s="346"/>
      <c r="E471" s="346"/>
      <c r="F471" s="651"/>
      <c r="G471" s="651"/>
      <c r="H471" s="651"/>
      <c r="I471" s="651"/>
      <c r="J471" s="651"/>
      <c r="K471" s="651"/>
      <c r="L471" s="651"/>
      <c r="M471" s="343"/>
      <c r="N471" s="651"/>
    </row>
    <row r="472" spans="1:14" s="301" customFormat="1">
      <c r="A472" s="346"/>
      <c r="B472" s="346"/>
      <c r="C472" s="346"/>
      <c r="D472" s="346"/>
      <c r="E472" s="346"/>
      <c r="F472" s="651"/>
      <c r="G472" s="651"/>
      <c r="H472" s="651"/>
      <c r="I472" s="651"/>
      <c r="J472" s="651"/>
      <c r="K472" s="651"/>
      <c r="L472" s="651"/>
      <c r="M472" s="343"/>
      <c r="N472" s="651"/>
    </row>
    <row r="473" spans="1:14" s="301" customFormat="1">
      <c r="A473" s="346"/>
      <c r="B473" s="346"/>
      <c r="C473" s="346"/>
      <c r="D473" s="346"/>
      <c r="E473" s="346"/>
      <c r="F473" s="651"/>
      <c r="G473" s="651"/>
      <c r="H473" s="651"/>
      <c r="I473" s="651"/>
      <c r="J473" s="651"/>
      <c r="K473" s="651"/>
      <c r="L473" s="651"/>
      <c r="M473" s="343"/>
      <c r="N473" s="651"/>
    </row>
    <row r="474" spans="1:14" s="301" customFormat="1">
      <c r="A474" s="346"/>
      <c r="B474" s="346"/>
      <c r="C474" s="346"/>
      <c r="D474" s="346"/>
      <c r="E474" s="346"/>
      <c r="F474" s="651"/>
      <c r="G474" s="651"/>
      <c r="H474" s="651"/>
      <c r="I474" s="651"/>
      <c r="J474" s="651"/>
      <c r="K474" s="651"/>
      <c r="L474" s="651"/>
      <c r="M474" s="343"/>
      <c r="N474" s="651"/>
    </row>
    <row r="475" spans="1:14" s="301" customFormat="1">
      <c r="A475" s="346"/>
      <c r="B475" s="346"/>
      <c r="C475" s="346"/>
      <c r="D475" s="346"/>
      <c r="E475" s="346"/>
      <c r="F475" s="651"/>
      <c r="G475" s="651"/>
      <c r="H475" s="651"/>
      <c r="I475" s="651"/>
      <c r="J475" s="651"/>
      <c r="K475" s="651"/>
      <c r="L475" s="651"/>
      <c r="M475" s="343"/>
      <c r="N475" s="651"/>
    </row>
    <row r="476" spans="1:14" s="301" customFormat="1">
      <c r="A476" s="346"/>
      <c r="B476" s="346"/>
      <c r="C476" s="346"/>
      <c r="D476" s="346"/>
      <c r="E476" s="346"/>
      <c r="F476" s="651"/>
      <c r="G476" s="651"/>
      <c r="H476" s="651"/>
      <c r="I476" s="651"/>
      <c r="J476" s="651"/>
      <c r="K476" s="651"/>
      <c r="L476" s="651"/>
      <c r="M476" s="343"/>
      <c r="N476" s="651"/>
    </row>
    <row r="477" spans="1:14" s="301" customFormat="1">
      <c r="A477" s="346"/>
      <c r="B477" s="346"/>
      <c r="C477" s="346"/>
      <c r="D477" s="346"/>
      <c r="E477" s="346"/>
      <c r="F477" s="651"/>
      <c r="G477" s="651"/>
      <c r="H477" s="651"/>
      <c r="I477" s="651"/>
      <c r="J477" s="651"/>
      <c r="K477" s="651"/>
      <c r="L477" s="651"/>
      <c r="M477" s="343"/>
      <c r="N477" s="651"/>
    </row>
    <row r="478" spans="1:14" s="301" customFormat="1">
      <c r="A478" s="346"/>
      <c r="B478" s="346"/>
      <c r="C478" s="346"/>
      <c r="D478" s="346"/>
      <c r="E478" s="346"/>
      <c r="F478" s="651"/>
      <c r="G478" s="651"/>
      <c r="H478" s="651"/>
      <c r="I478" s="651"/>
      <c r="J478" s="651"/>
      <c r="K478" s="651"/>
      <c r="L478" s="651"/>
      <c r="M478" s="343"/>
      <c r="N478" s="651"/>
    </row>
    <row r="479" spans="1:14" s="301" customFormat="1">
      <c r="A479" s="346"/>
      <c r="B479" s="346"/>
      <c r="C479" s="346"/>
      <c r="D479" s="346"/>
      <c r="E479" s="346"/>
      <c r="F479" s="651"/>
      <c r="G479" s="651"/>
      <c r="H479" s="651"/>
      <c r="I479" s="651"/>
      <c r="J479" s="651"/>
      <c r="K479" s="651"/>
      <c r="L479" s="651"/>
      <c r="M479" s="343"/>
      <c r="N479" s="651"/>
    </row>
    <row r="480" spans="1:14" s="301" customFormat="1">
      <c r="A480" s="346"/>
      <c r="B480" s="346"/>
      <c r="C480" s="346"/>
      <c r="D480" s="346"/>
      <c r="E480" s="346"/>
      <c r="F480" s="651"/>
      <c r="G480" s="651"/>
      <c r="H480" s="651"/>
      <c r="I480" s="651"/>
      <c r="J480" s="651"/>
      <c r="K480" s="651"/>
      <c r="L480" s="651"/>
      <c r="M480" s="343"/>
      <c r="N480" s="651"/>
    </row>
    <row r="481" spans="1:14" s="301" customFormat="1">
      <c r="A481" s="346"/>
      <c r="B481" s="346"/>
      <c r="C481" s="346"/>
      <c r="D481" s="346"/>
      <c r="E481" s="346"/>
      <c r="F481" s="651"/>
      <c r="G481" s="651"/>
      <c r="H481" s="651"/>
      <c r="I481" s="651"/>
      <c r="J481" s="651"/>
      <c r="K481" s="651"/>
      <c r="L481" s="651"/>
      <c r="M481" s="343"/>
      <c r="N481" s="651"/>
    </row>
    <row r="482" spans="1:14" s="301" customFormat="1">
      <c r="A482" s="346"/>
      <c r="B482" s="346"/>
      <c r="C482" s="346"/>
      <c r="D482" s="346"/>
      <c r="E482" s="346"/>
      <c r="F482" s="651"/>
      <c r="G482" s="651"/>
      <c r="H482" s="651"/>
      <c r="I482" s="651"/>
      <c r="J482" s="651"/>
      <c r="K482" s="651"/>
      <c r="L482" s="651"/>
      <c r="M482" s="343"/>
      <c r="N482" s="651"/>
    </row>
    <row r="483" spans="1:14" s="301" customFormat="1">
      <c r="A483" s="346"/>
      <c r="B483" s="346"/>
      <c r="C483" s="346"/>
      <c r="D483" s="346"/>
      <c r="E483" s="346"/>
      <c r="F483" s="651"/>
      <c r="G483" s="651"/>
      <c r="H483" s="651"/>
      <c r="I483" s="651"/>
      <c r="J483" s="651"/>
      <c r="K483" s="651"/>
      <c r="L483" s="651"/>
      <c r="M483" s="343"/>
      <c r="N483" s="651"/>
    </row>
    <row r="484" spans="1:14" s="301" customFormat="1">
      <c r="A484" s="346"/>
      <c r="B484" s="346"/>
      <c r="C484" s="346"/>
      <c r="D484" s="346"/>
      <c r="E484" s="346"/>
      <c r="F484" s="651"/>
      <c r="G484" s="651"/>
      <c r="H484" s="651"/>
      <c r="I484" s="651"/>
      <c r="J484" s="651"/>
      <c r="K484" s="651"/>
      <c r="L484" s="651"/>
      <c r="M484" s="343"/>
      <c r="N484" s="651"/>
    </row>
    <row r="485" spans="1:14" s="301" customFormat="1">
      <c r="A485" s="346"/>
      <c r="B485" s="346"/>
      <c r="C485" s="346"/>
      <c r="D485" s="346"/>
      <c r="E485" s="346"/>
      <c r="F485" s="651"/>
      <c r="G485" s="651"/>
      <c r="H485" s="651"/>
      <c r="I485" s="651"/>
      <c r="J485" s="651"/>
      <c r="K485" s="651"/>
      <c r="L485" s="651"/>
      <c r="M485" s="343"/>
      <c r="N485" s="651"/>
    </row>
    <row r="486" spans="1:14" s="301" customFormat="1">
      <c r="A486" s="346"/>
      <c r="B486" s="346"/>
      <c r="C486" s="346"/>
      <c r="D486" s="346"/>
      <c r="E486" s="346"/>
      <c r="F486" s="651"/>
      <c r="G486" s="651"/>
      <c r="H486" s="651"/>
      <c r="I486" s="651"/>
      <c r="J486" s="651"/>
      <c r="K486" s="651"/>
      <c r="L486" s="651"/>
      <c r="M486" s="343"/>
      <c r="N486" s="651"/>
    </row>
    <row r="487" spans="1:14" s="301" customFormat="1">
      <c r="A487" s="346"/>
      <c r="B487" s="346"/>
      <c r="C487" s="346"/>
      <c r="D487" s="346"/>
      <c r="E487" s="346"/>
      <c r="F487" s="651"/>
      <c r="G487" s="651"/>
      <c r="H487" s="651"/>
      <c r="I487" s="651"/>
      <c r="J487" s="651"/>
      <c r="K487" s="651"/>
      <c r="L487" s="651"/>
      <c r="M487" s="343"/>
      <c r="N487" s="651"/>
    </row>
    <row r="488" spans="1:14" s="301" customFormat="1">
      <c r="A488" s="346"/>
      <c r="B488" s="346"/>
      <c r="C488" s="346"/>
      <c r="D488" s="346"/>
      <c r="E488" s="346"/>
      <c r="F488" s="651"/>
      <c r="G488" s="651"/>
      <c r="H488" s="651"/>
      <c r="I488" s="651"/>
      <c r="J488" s="651"/>
      <c r="K488" s="651"/>
      <c r="L488" s="651"/>
      <c r="M488" s="343"/>
      <c r="N488" s="651"/>
    </row>
    <row r="489" spans="1:14" s="301" customFormat="1">
      <c r="A489" s="346"/>
      <c r="B489" s="346"/>
      <c r="C489" s="346"/>
      <c r="D489" s="346"/>
      <c r="E489" s="346"/>
      <c r="F489" s="651"/>
      <c r="G489" s="651"/>
      <c r="H489" s="651"/>
      <c r="I489" s="651"/>
      <c r="J489" s="651"/>
      <c r="K489" s="651"/>
      <c r="L489" s="651"/>
      <c r="M489" s="343"/>
      <c r="N489" s="651"/>
    </row>
    <row r="490" spans="1:14" s="301" customFormat="1">
      <c r="A490" s="346"/>
      <c r="B490" s="346"/>
      <c r="C490" s="346"/>
      <c r="D490" s="346"/>
      <c r="E490" s="346"/>
      <c r="F490" s="651"/>
      <c r="G490" s="651"/>
      <c r="H490" s="651"/>
      <c r="I490" s="651"/>
      <c r="J490" s="651"/>
      <c r="K490" s="651"/>
      <c r="L490" s="651"/>
      <c r="M490" s="343"/>
      <c r="N490" s="651"/>
    </row>
    <row r="491" spans="1:14" s="301" customFormat="1">
      <c r="A491" s="346"/>
      <c r="B491" s="346"/>
      <c r="C491" s="346"/>
      <c r="D491" s="346"/>
      <c r="E491" s="346"/>
      <c r="F491" s="651"/>
      <c r="G491" s="651"/>
      <c r="H491" s="651"/>
      <c r="I491" s="651"/>
      <c r="J491" s="651"/>
      <c r="K491" s="651"/>
      <c r="L491" s="651"/>
      <c r="M491" s="343"/>
      <c r="N491" s="651"/>
    </row>
    <row r="492" spans="1:14" s="301" customFormat="1">
      <c r="A492" s="346"/>
      <c r="B492" s="346"/>
      <c r="C492" s="346"/>
      <c r="D492" s="346"/>
      <c r="E492" s="346"/>
      <c r="F492" s="651"/>
      <c r="G492" s="651"/>
      <c r="H492" s="651"/>
      <c r="I492" s="651"/>
      <c r="J492" s="651"/>
      <c r="K492" s="651"/>
      <c r="L492" s="651"/>
      <c r="M492" s="343"/>
      <c r="N492" s="651"/>
    </row>
    <row r="493" spans="1:14" s="301" customFormat="1">
      <c r="A493" s="346"/>
      <c r="B493" s="346"/>
      <c r="C493" s="346"/>
      <c r="D493" s="346"/>
      <c r="E493" s="346"/>
      <c r="F493" s="651"/>
      <c r="G493" s="651"/>
      <c r="H493" s="651"/>
      <c r="I493" s="651"/>
      <c r="J493" s="651"/>
      <c r="K493" s="651"/>
      <c r="L493" s="651"/>
      <c r="M493" s="343"/>
      <c r="N493" s="651"/>
    </row>
    <row r="494" spans="1:14" s="301" customFormat="1">
      <c r="A494" s="346"/>
      <c r="B494" s="346"/>
      <c r="C494" s="346"/>
      <c r="D494" s="346"/>
      <c r="E494" s="346"/>
      <c r="F494" s="651"/>
      <c r="G494" s="651"/>
      <c r="H494" s="651"/>
      <c r="I494" s="651"/>
      <c r="J494" s="651"/>
      <c r="K494" s="651"/>
      <c r="L494" s="651"/>
      <c r="M494" s="343"/>
      <c r="N494" s="651"/>
    </row>
    <row r="495" spans="1:14" s="301" customFormat="1">
      <c r="A495" s="346"/>
      <c r="B495" s="346"/>
      <c r="C495" s="346"/>
      <c r="D495" s="346"/>
      <c r="E495" s="346"/>
      <c r="F495" s="651"/>
      <c r="G495" s="651"/>
      <c r="H495" s="651"/>
      <c r="I495" s="651"/>
      <c r="J495" s="651"/>
      <c r="K495" s="651"/>
      <c r="L495" s="651"/>
      <c r="M495" s="343"/>
      <c r="N495" s="651"/>
    </row>
    <row r="496" spans="1:14" s="301" customFormat="1">
      <c r="A496" s="346"/>
      <c r="B496" s="346"/>
      <c r="C496" s="346"/>
      <c r="D496" s="346"/>
      <c r="E496" s="346"/>
      <c r="F496" s="651"/>
      <c r="G496" s="651"/>
      <c r="H496" s="651"/>
      <c r="I496" s="651"/>
      <c r="J496" s="651"/>
      <c r="K496" s="651"/>
      <c r="L496" s="651"/>
      <c r="M496" s="343"/>
      <c r="N496" s="651"/>
    </row>
    <row r="497" spans="1:14" s="301" customFormat="1">
      <c r="A497" s="346"/>
      <c r="B497" s="346"/>
      <c r="C497" s="346"/>
      <c r="D497" s="346"/>
      <c r="E497" s="346"/>
      <c r="F497" s="651"/>
      <c r="G497" s="651"/>
      <c r="H497" s="651"/>
      <c r="I497" s="651"/>
      <c r="J497" s="651"/>
      <c r="K497" s="651"/>
      <c r="L497" s="651"/>
      <c r="M497" s="343"/>
      <c r="N497" s="651"/>
    </row>
    <row r="498" spans="1:14" s="301" customFormat="1">
      <c r="A498" s="346"/>
      <c r="B498" s="346"/>
      <c r="C498" s="346"/>
      <c r="D498" s="346"/>
      <c r="E498" s="346"/>
      <c r="F498" s="651"/>
      <c r="G498" s="651"/>
      <c r="H498" s="651"/>
      <c r="I498" s="651"/>
      <c r="J498" s="651"/>
      <c r="K498" s="651"/>
      <c r="L498" s="651"/>
      <c r="M498" s="343"/>
      <c r="N498" s="651"/>
    </row>
    <row r="499" spans="1:14" s="301" customFormat="1">
      <c r="A499" s="346"/>
      <c r="B499" s="346"/>
      <c r="C499" s="346"/>
      <c r="D499" s="346"/>
      <c r="E499" s="346"/>
      <c r="F499" s="651"/>
      <c r="G499" s="651"/>
      <c r="H499" s="651"/>
      <c r="I499" s="651"/>
      <c r="J499" s="651"/>
      <c r="K499" s="651"/>
      <c r="L499" s="651"/>
      <c r="M499" s="343"/>
      <c r="N499" s="651"/>
    </row>
    <row r="500" spans="1:14" s="301" customFormat="1">
      <c r="A500" s="346"/>
      <c r="B500" s="346"/>
      <c r="C500" s="346"/>
      <c r="D500" s="346"/>
      <c r="E500" s="346"/>
      <c r="F500" s="651"/>
      <c r="G500" s="651"/>
      <c r="H500" s="651"/>
      <c r="I500" s="651"/>
      <c r="J500" s="651"/>
      <c r="K500" s="651"/>
      <c r="L500" s="651"/>
      <c r="M500" s="343"/>
      <c r="N500" s="651"/>
    </row>
    <row r="501" spans="1:14" s="301" customFormat="1">
      <c r="A501" s="346"/>
      <c r="B501" s="346"/>
      <c r="C501" s="346"/>
      <c r="D501" s="346"/>
      <c r="E501" s="346"/>
      <c r="F501" s="651"/>
      <c r="G501" s="651"/>
      <c r="H501" s="651"/>
      <c r="I501" s="651"/>
      <c r="J501" s="651"/>
      <c r="K501" s="651"/>
      <c r="L501" s="651"/>
      <c r="M501" s="343"/>
      <c r="N501" s="651"/>
    </row>
    <row r="502" spans="1:14" s="301" customFormat="1">
      <c r="A502" s="346"/>
      <c r="B502" s="346"/>
      <c r="C502" s="346"/>
      <c r="D502" s="346"/>
      <c r="E502" s="346"/>
      <c r="F502" s="651"/>
      <c r="G502" s="651"/>
      <c r="H502" s="651"/>
      <c r="I502" s="651"/>
      <c r="J502" s="651"/>
      <c r="K502" s="651"/>
      <c r="L502" s="651"/>
      <c r="M502" s="343"/>
      <c r="N502" s="651"/>
    </row>
    <row r="503" spans="1:14" s="301" customFormat="1">
      <c r="A503" s="346"/>
      <c r="B503" s="346"/>
      <c r="C503" s="346"/>
      <c r="D503" s="346"/>
      <c r="E503" s="346"/>
      <c r="F503" s="651"/>
      <c r="G503" s="651"/>
      <c r="H503" s="651"/>
      <c r="I503" s="651"/>
      <c r="J503" s="651"/>
      <c r="K503" s="651"/>
      <c r="L503" s="651"/>
      <c r="M503" s="343"/>
      <c r="N503" s="651"/>
    </row>
    <row r="504" spans="1:14" s="301" customFormat="1">
      <c r="A504" s="346"/>
      <c r="B504" s="346"/>
      <c r="C504" s="346"/>
      <c r="D504" s="346"/>
      <c r="E504" s="346"/>
      <c r="F504" s="651"/>
      <c r="G504" s="651"/>
      <c r="H504" s="651"/>
      <c r="I504" s="651"/>
      <c r="J504" s="651"/>
      <c r="K504" s="651"/>
      <c r="L504" s="651"/>
      <c r="M504" s="343"/>
      <c r="N504" s="651"/>
    </row>
    <row r="505" spans="1:14" s="301" customFormat="1">
      <c r="A505" s="346"/>
      <c r="B505" s="346"/>
      <c r="C505" s="346"/>
      <c r="D505" s="346"/>
      <c r="E505" s="346"/>
      <c r="F505" s="651"/>
      <c r="G505" s="651"/>
      <c r="H505" s="651"/>
      <c r="I505" s="651"/>
      <c r="J505" s="651"/>
      <c r="K505" s="651"/>
      <c r="L505" s="651"/>
      <c r="M505" s="343"/>
      <c r="N505" s="651"/>
    </row>
    <row r="506" spans="1:14" s="301" customFormat="1">
      <c r="A506" s="346"/>
      <c r="B506" s="346"/>
      <c r="C506" s="346"/>
      <c r="D506" s="346"/>
      <c r="E506" s="346"/>
      <c r="F506" s="651"/>
      <c r="G506" s="651"/>
      <c r="H506" s="651"/>
      <c r="I506" s="651"/>
      <c r="J506" s="651"/>
      <c r="K506" s="651"/>
      <c r="L506" s="651"/>
      <c r="M506" s="343"/>
      <c r="N506" s="651"/>
    </row>
    <row r="507" spans="1:14" s="301" customFormat="1">
      <c r="A507" s="346"/>
      <c r="B507" s="346"/>
      <c r="C507" s="346"/>
      <c r="D507" s="346"/>
      <c r="E507" s="346"/>
      <c r="F507" s="651"/>
      <c r="G507" s="651"/>
      <c r="H507" s="651"/>
      <c r="I507" s="651"/>
      <c r="J507" s="651"/>
      <c r="K507" s="651"/>
      <c r="L507" s="651"/>
      <c r="M507" s="343"/>
      <c r="N507" s="651"/>
    </row>
    <row r="508" spans="1:14" s="301" customFormat="1">
      <c r="A508" s="346"/>
      <c r="B508" s="346"/>
      <c r="C508" s="346"/>
      <c r="D508" s="346"/>
      <c r="E508" s="346"/>
      <c r="F508" s="651"/>
      <c r="G508" s="651"/>
      <c r="H508" s="651"/>
      <c r="I508" s="651"/>
      <c r="J508" s="651"/>
      <c r="K508" s="651"/>
      <c r="L508" s="651"/>
      <c r="M508" s="343"/>
      <c r="N508" s="651"/>
    </row>
    <row r="509" spans="1:14" s="301" customFormat="1">
      <c r="A509" s="346"/>
      <c r="B509" s="346"/>
      <c r="C509" s="346"/>
      <c r="D509" s="346"/>
      <c r="E509" s="346"/>
      <c r="F509" s="651"/>
      <c r="G509" s="651"/>
      <c r="H509" s="651"/>
      <c r="I509" s="651"/>
      <c r="J509" s="651"/>
      <c r="K509" s="651"/>
      <c r="L509" s="651"/>
      <c r="M509" s="343"/>
      <c r="N509" s="651"/>
    </row>
    <row r="510" spans="1:14" s="301" customFormat="1">
      <c r="A510" s="346"/>
      <c r="B510" s="346"/>
      <c r="C510" s="346"/>
      <c r="D510" s="346"/>
      <c r="E510" s="346"/>
      <c r="F510" s="651"/>
      <c r="G510" s="651"/>
      <c r="H510" s="651"/>
      <c r="I510" s="651"/>
      <c r="J510" s="651"/>
      <c r="K510" s="651"/>
      <c r="L510" s="651"/>
      <c r="M510" s="343"/>
      <c r="N510" s="651"/>
    </row>
    <row r="511" spans="1:14" s="301" customFormat="1">
      <c r="A511" s="346"/>
      <c r="B511" s="346"/>
      <c r="C511" s="346"/>
      <c r="D511" s="346"/>
      <c r="E511" s="346"/>
      <c r="F511" s="651"/>
      <c r="G511" s="651"/>
      <c r="H511" s="651"/>
      <c r="I511" s="651"/>
      <c r="J511" s="651"/>
      <c r="K511" s="651"/>
      <c r="L511" s="651"/>
      <c r="M511" s="343"/>
      <c r="N511" s="651"/>
    </row>
    <row r="512" spans="1:14" s="301" customFormat="1">
      <c r="A512" s="346"/>
      <c r="B512" s="346"/>
      <c r="C512" s="346"/>
      <c r="D512" s="346"/>
      <c r="E512" s="346"/>
      <c r="F512" s="651"/>
      <c r="G512" s="651"/>
      <c r="H512" s="651"/>
      <c r="I512" s="651"/>
      <c r="J512" s="651"/>
      <c r="K512" s="651"/>
      <c r="L512" s="651"/>
      <c r="M512" s="343"/>
      <c r="N512" s="651"/>
    </row>
    <row r="513" spans="1:14" s="301" customFormat="1">
      <c r="A513" s="346"/>
      <c r="B513" s="346"/>
      <c r="C513" s="346"/>
      <c r="D513" s="346"/>
      <c r="E513" s="346"/>
      <c r="F513" s="651"/>
      <c r="G513" s="651"/>
      <c r="H513" s="651"/>
      <c r="I513" s="651"/>
      <c r="J513" s="651"/>
      <c r="K513" s="651"/>
      <c r="L513" s="651"/>
      <c r="M513" s="343"/>
      <c r="N513" s="651"/>
    </row>
    <row r="514" spans="1:14" s="301" customFormat="1">
      <c r="A514" s="346"/>
      <c r="B514" s="346"/>
      <c r="C514" s="346"/>
      <c r="D514" s="346"/>
      <c r="E514" s="346"/>
      <c r="F514" s="651"/>
      <c r="G514" s="651"/>
      <c r="H514" s="651"/>
      <c r="I514" s="651"/>
      <c r="J514" s="651"/>
      <c r="K514" s="651"/>
      <c r="L514" s="651"/>
      <c r="M514" s="343"/>
      <c r="N514" s="651"/>
    </row>
    <row r="515" spans="1:14" s="301" customFormat="1">
      <c r="A515" s="346"/>
      <c r="B515" s="346"/>
      <c r="C515" s="346"/>
      <c r="D515" s="346"/>
      <c r="E515" s="346"/>
      <c r="F515" s="651"/>
      <c r="G515" s="651"/>
      <c r="H515" s="651"/>
      <c r="I515" s="651"/>
      <c r="J515" s="651"/>
      <c r="K515" s="651"/>
      <c r="L515" s="651"/>
      <c r="M515" s="343"/>
      <c r="N515" s="651"/>
    </row>
    <row r="516" spans="1:14" s="301" customFormat="1">
      <c r="A516" s="346"/>
      <c r="B516" s="346"/>
      <c r="C516" s="346"/>
      <c r="D516" s="346"/>
      <c r="E516" s="346"/>
      <c r="F516" s="651"/>
      <c r="G516" s="651"/>
      <c r="H516" s="651"/>
      <c r="I516" s="651"/>
      <c r="J516" s="651"/>
      <c r="K516" s="651"/>
      <c r="L516" s="651"/>
      <c r="M516" s="343"/>
      <c r="N516" s="651"/>
    </row>
    <row r="517" spans="1:14" s="301" customFormat="1">
      <c r="A517" s="346"/>
      <c r="B517" s="346"/>
      <c r="C517" s="346"/>
      <c r="D517" s="346"/>
      <c r="E517" s="346"/>
      <c r="F517" s="651"/>
      <c r="G517" s="651"/>
      <c r="H517" s="651"/>
      <c r="I517" s="651"/>
      <c r="J517" s="651"/>
      <c r="K517" s="651"/>
      <c r="L517" s="651"/>
      <c r="M517" s="343"/>
      <c r="N517" s="651"/>
    </row>
    <row r="518" spans="1:14" s="301" customFormat="1">
      <c r="A518" s="346"/>
      <c r="B518" s="346"/>
      <c r="C518" s="346"/>
      <c r="D518" s="346"/>
      <c r="E518" s="346"/>
      <c r="F518" s="651"/>
      <c r="G518" s="651"/>
      <c r="H518" s="651"/>
      <c r="I518" s="651"/>
      <c r="J518" s="651"/>
      <c r="K518" s="651"/>
      <c r="L518" s="651"/>
      <c r="M518" s="343"/>
      <c r="N518" s="651"/>
    </row>
    <row r="519" spans="1:14" s="301" customFormat="1">
      <c r="A519" s="346"/>
      <c r="B519" s="346"/>
      <c r="C519" s="346"/>
      <c r="D519" s="346"/>
      <c r="E519" s="346"/>
      <c r="F519" s="651"/>
      <c r="G519" s="651"/>
      <c r="H519" s="651"/>
      <c r="I519" s="651"/>
      <c r="J519" s="651"/>
      <c r="K519" s="651"/>
      <c r="L519" s="651"/>
      <c r="M519" s="343"/>
      <c r="N519" s="651"/>
    </row>
    <row r="520" spans="1:14" s="301" customFormat="1">
      <c r="A520" s="346"/>
      <c r="B520" s="346"/>
      <c r="C520" s="346"/>
      <c r="D520" s="346"/>
      <c r="E520" s="346"/>
      <c r="F520" s="651"/>
      <c r="G520" s="651"/>
      <c r="H520" s="651"/>
      <c r="I520" s="651"/>
      <c r="J520" s="651"/>
      <c r="K520" s="651"/>
      <c r="L520" s="651"/>
      <c r="M520" s="343"/>
      <c r="N520" s="651"/>
    </row>
    <row r="521" spans="1:14" s="301" customFormat="1">
      <c r="A521" s="346"/>
      <c r="B521" s="346"/>
      <c r="C521" s="346"/>
      <c r="D521" s="346"/>
      <c r="E521" s="346"/>
      <c r="F521" s="651"/>
      <c r="G521" s="651"/>
      <c r="H521" s="651"/>
      <c r="I521" s="651"/>
      <c r="J521" s="651"/>
      <c r="K521" s="651"/>
      <c r="L521" s="651"/>
      <c r="M521" s="343"/>
      <c r="N521" s="651"/>
    </row>
    <row r="522" spans="1:14" s="301" customFormat="1">
      <c r="A522" s="346"/>
      <c r="B522" s="346"/>
      <c r="C522" s="346"/>
      <c r="D522" s="346"/>
      <c r="E522" s="346"/>
      <c r="F522" s="651"/>
      <c r="G522" s="651"/>
      <c r="H522" s="651"/>
      <c r="I522" s="651"/>
      <c r="J522" s="651"/>
      <c r="K522" s="651"/>
      <c r="L522" s="651"/>
      <c r="M522" s="343"/>
      <c r="N522" s="651"/>
    </row>
    <row r="523" spans="1:14" s="301" customFormat="1">
      <c r="A523" s="346"/>
      <c r="B523" s="346"/>
      <c r="C523" s="346"/>
      <c r="D523" s="346"/>
      <c r="E523" s="346"/>
      <c r="F523" s="651"/>
      <c r="G523" s="651"/>
      <c r="H523" s="651"/>
      <c r="I523" s="651"/>
      <c r="J523" s="651"/>
      <c r="K523" s="651"/>
      <c r="L523" s="651"/>
      <c r="M523" s="343"/>
      <c r="N523" s="651"/>
    </row>
    <row r="524" spans="1:14" s="301" customFormat="1">
      <c r="A524" s="346"/>
      <c r="B524" s="346"/>
      <c r="C524" s="346"/>
      <c r="D524" s="346"/>
      <c r="E524" s="346"/>
      <c r="F524" s="651"/>
      <c r="G524" s="651"/>
      <c r="H524" s="651"/>
      <c r="I524" s="651"/>
      <c r="J524" s="651"/>
      <c r="K524" s="651"/>
      <c r="L524" s="651"/>
      <c r="M524" s="343"/>
      <c r="N524" s="651"/>
    </row>
    <row r="525" spans="1:14" s="301" customFormat="1">
      <c r="A525" s="346"/>
      <c r="B525" s="346"/>
      <c r="C525" s="346"/>
      <c r="D525" s="346"/>
      <c r="E525" s="346"/>
      <c r="F525" s="651"/>
      <c r="G525" s="651"/>
      <c r="H525" s="651"/>
      <c r="I525" s="651"/>
      <c r="J525" s="651"/>
      <c r="K525" s="651"/>
      <c r="L525" s="651"/>
      <c r="M525" s="343"/>
      <c r="N525" s="651"/>
    </row>
    <row r="526" spans="1:14" s="301" customFormat="1">
      <c r="A526" s="346"/>
      <c r="B526" s="346"/>
      <c r="C526" s="346"/>
      <c r="D526" s="346"/>
      <c r="E526" s="346"/>
      <c r="F526" s="651"/>
      <c r="G526" s="651"/>
      <c r="H526" s="651"/>
      <c r="I526" s="651"/>
      <c r="J526" s="651"/>
      <c r="K526" s="651"/>
      <c r="L526" s="651"/>
      <c r="M526" s="343"/>
      <c r="N526" s="651"/>
    </row>
    <row r="527" spans="1:14" s="301" customFormat="1">
      <c r="A527" s="346"/>
      <c r="B527" s="346"/>
      <c r="C527" s="346"/>
      <c r="D527" s="346"/>
      <c r="E527" s="346"/>
      <c r="F527" s="651"/>
      <c r="G527" s="651"/>
      <c r="H527" s="651"/>
      <c r="I527" s="651"/>
      <c r="J527" s="651"/>
      <c r="K527" s="651"/>
      <c r="L527" s="651"/>
      <c r="M527" s="343"/>
      <c r="N527" s="651"/>
    </row>
    <row r="528" spans="1:14" s="301" customFormat="1">
      <c r="A528" s="346"/>
      <c r="B528" s="346"/>
      <c r="C528" s="346"/>
      <c r="D528" s="346"/>
      <c r="E528" s="346"/>
      <c r="F528" s="651"/>
      <c r="G528" s="651"/>
      <c r="H528" s="651"/>
      <c r="I528" s="651"/>
      <c r="J528" s="651"/>
      <c r="K528" s="651"/>
      <c r="L528" s="651"/>
      <c r="M528" s="343"/>
      <c r="N528" s="651"/>
    </row>
    <row r="529" spans="1:14" s="301" customFormat="1">
      <c r="A529" s="346"/>
      <c r="B529" s="346"/>
      <c r="C529" s="346"/>
      <c r="D529" s="346"/>
      <c r="E529" s="346"/>
      <c r="F529" s="651"/>
      <c r="G529" s="651"/>
      <c r="H529" s="651"/>
      <c r="I529" s="651"/>
      <c r="J529" s="651"/>
      <c r="K529" s="651"/>
      <c r="L529" s="651"/>
      <c r="M529" s="343"/>
      <c r="N529" s="651"/>
    </row>
    <row r="530" spans="1:14" s="301" customFormat="1">
      <c r="A530" s="346"/>
      <c r="B530" s="346"/>
      <c r="C530" s="346"/>
      <c r="D530" s="346"/>
      <c r="E530" s="346"/>
      <c r="F530" s="651"/>
      <c r="G530" s="651"/>
      <c r="H530" s="651"/>
      <c r="I530" s="651"/>
      <c r="J530" s="651"/>
      <c r="K530" s="651"/>
      <c r="L530" s="651"/>
      <c r="M530" s="343"/>
      <c r="N530" s="651"/>
    </row>
    <row r="531" spans="1:14" s="301" customFormat="1">
      <c r="A531" s="346"/>
      <c r="B531" s="346"/>
      <c r="C531" s="346"/>
      <c r="D531" s="346"/>
      <c r="E531" s="346"/>
      <c r="F531" s="651"/>
      <c r="G531" s="651"/>
      <c r="H531" s="651"/>
      <c r="I531" s="651"/>
      <c r="J531" s="651"/>
      <c r="K531" s="651"/>
      <c r="L531" s="651"/>
      <c r="M531" s="343"/>
      <c r="N531" s="651"/>
    </row>
    <row r="532" spans="1:14" s="301" customFormat="1">
      <c r="A532" s="346"/>
      <c r="B532" s="346"/>
      <c r="C532" s="346"/>
      <c r="D532" s="346"/>
      <c r="E532" s="346"/>
      <c r="F532" s="651"/>
      <c r="G532" s="651"/>
      <c r="H532" s="651"/>
      <c r="I532" s="651"/>
      <c r="J532" s="651"/>
      <c r="K532" s="651"/>
      <c r="L532" s="651"/>
      <c r="M532" s="343"/>
      <c r="N532" s="651"/>
    </row>
    <row r="533" spans="1:14" s="301" customFormat="1">
      <c r="A533" s="346"/>
      <c r="B533" s="346"/>
      <c r="C533" s="346"/>
      <c r="D533" s="346"/>
      <c r="E533" s="346"/>
      <c r="F533" s="497"/>
      <c r="G533" s="497"/>
      <c r="H533" s="497"/>
      <c r="I533" s="497"/>
      <c r="J533" s="343"/>
      <c r="K533" s="343"/>
      <c r="L533" s="343"/>
      <c r="M533" s="343"/>
      <c r="N533" s="343"/>
    </row>
    <row r="534" spans="1:14" s="301" customFormat="1">
      <c r="A534" s="346"/>
      <c r="B534" s="346"/>
      <c r="C534" s="346"/>
      <c r="D534" s="346"/>
      <c r="E534" s="346"/>
      <c r="F534" s="497"/>
      <c r="G534" s="497"/>
      <c r="H534" s="497"/>
      <c r="I534" s="497"/>
      <c r="J534" s="343"/>
      <c r="K534" s="343"/>
      <c r="L534" s="343"/>
      <c r="M534" s="343"/>
      <c r="N534" s="343"/>
    </row>
    <row r="535" spans="1:14" s="301" customFormat="1">
      <c r="A535" s="346"/>
      <c r="B535" s="346"/>
      <c r="C535" s="346"/>
      <c r="D535" s="346"/>
      <c r="E535" s="346"/>
      <c r="F535" s="497"/>
      <c r="G535" s="497"/>
      <c r="H535" s="497"/>
      <c r="I535" s="497"/>
      <c r="J535" s="343"/>
      <c r="K535" s="343"/>
      <c r="L535" s="343"/>
      <c r="M535" s="343"/>
      <c r="N535" s="343"/>
    </row>
    <row r="536" spans="1:14" s="301" customFormat="1">
      <c r="A536" s="346"/>
      <c r="B536" s="346"/>
      <c r="C536" s="346"/>
      <c r="D536" s="346"/>
      <c r="E536" s="346"/>
      <c r="F536" s="497"/>
      <c r="G536" s="497"/>
      <c r="H536" s="497"/>
      <c r="I536" s="497"/>
      <c r="J536" s="343"/>
      <c r="K536" s="343"/>
      <c r="L536" s="343"/>
      <c r="M536" s="343"/>
      <c r="N536" s="343"/>
    </row>
    <row r="537" spans="1:14" s="301" customFormat="1">
      <c r="A537" s="346"/>
      <c r="B537" s="346"/>
      <c r="C537" s="346"/>
      <c r="D537" s="346"/>
      <c r="E537" s="346"/>
      <c r="F537" s="497"/>
      <c r="G537" s="497"/>
      <c r="H537" s="497"/>
      <c r="I537" s="497"/>
      <c r="J537" s="343"/>
      <c r="K537" s="343"/>
      <c r="L537" s="343"/>
      <c r="M537" s="343"/>
      <c r="N537" s="343"/>
    </row>
    <row r="538" spans="1:14" s="301" customFormat="1">
      <c r="A538" s="346"/>
      <c r="B538" s="346"/>
      <c r="C538" s="346"/>
      <c r="D538" s="346"/>
      <c r="E538" s="346"/>
      <c r="F538" s="497"/>
      <c r="G538" s="497"/>
      <c r="H538" s="497"/>
      <c r="I538" s="497"/>
      <c r="J538" s="343"/>
      <c r="K538" s="343"/>
      <c r="L538" s="343"/>
      <c r="M538" s="343"/>
      <c r="N538" s="343"/>
    </row>
    <row r="539" spans="1:14" s="301" customFormat="1">
      <c r="A539" s="346"/>
      <c r="B539" s="346"/>
      <c r="C539" s="346"/>
      <c r="D539" s="346"/>
      <c r="E539" s="346"/>
      <c r="F539" s="497"/>
      <c r="G539" s="497"/>
      <c r="H539" s="497"/>
      <c r="I539" s="497"/>
      <c r="J539" s="343"/>
      <c r="K539" s="343"/>
      <c r="L539" s="343"/>
      <c r="M539" s="343"/>
      <c r="N539" s="343"/>
    </row>
    <row r="540" spans="1:14" s="301" customFormat="1">
      <c r="A540" s="346"/>
      <c r="B540" s="346"/>
      <c r="C540" s="346"/>
      <c r="D540" s="346"/>
      <c r="E540" s="346"/>
      <c r="F540" s="497"/>
      <c r="G540" s="497"/>
      <c r="H540" s="497"/>
      <c r="I540" s="497"/>
      <c r="J540" s="343"/>
      <c r="K540" s="343"/>
      <c r="L540" s="343"/>
      <c r="M540" s="343"/>
      <c r="N540" s="343"/>
    </row>
    <row r="541" spans="1:14" s="301" customFormat="1">
      <c r="A541" s="346"/>
      <c r="B541" s="346"/>
      <c r="C541" s="346"/>
      <c r="D541" s="346"/>
      <c r="E541" s="346"/>
      <c r="F541" s="497"/>
      <c r="G541" s="497"/>
      <c r="H541" s="497"/>
      <c r="I541" s="497"/>
      <c r="J541" s="343"/>
      <c r="K541" s="343"/>
      <c r="L541" s="343"/>
      <c r="M541" s="343"/>
      <c r="N541" s="343"/>
    </row>
    <row r="542" spans="1:14" s="301" customFormat="1">
      <c r="A542" s="346"/>
      <c r="B542" s="346"/>
      <c r="C542" s="346"/>
      <c r="D542" s="346"/>
      <c r="E542" s="346"/>
      <c r="F542" s="497"/>
      <c r="G542" s="497"/>
      <c r="H542" s="497"/>
      <c r="I542" s="497"/>
      <c r="J542" s="343"/>
      <c r="K542" s="343"/>
      <c r="L542" s="343"/>
      <c r="M542" s="343"/>
      <c r="N542" s="343"/>
    </row>
    <row r="543" spans="1:14" s="301" customFormat="1">
      <c r="A543" s="346"/>
      <c r="B543" s="346"/>
      <c r="C543" s="346"/>
      <c r="D543" s="346"/>
      <c r="E543" s="346"/>
      <c r="F543" s="497"/>
      <c r="G543" s="497"/>
      <c r="H543" s="497"/>
      <c r="I543" s="497"/>
      <c r="J543" s="343"/>
      <c r="K543" s="343"/>
      <c r="L543" s="343"/>
      <c r="M543" s="343"/>
      <c r="N543" s="343"/>
    </row>
    <row r="544" spans="1:14" s="301" customFormat="1">
      <c r="A544" s="346"/>
      <c r="B544" s="346"/>
      <c r="C544" s="346"/>
      <c r="D544" s="346"/>
      <c r="E544" s="346"/>
      <c r="F544" s="497"/>
      <c r="G544" s="497"/>
      <c r="H544" s="497"/>
      <c r="I544" s="497"/>
      <c r="J544" s="343"/>
      <c r="K544" s="343"/>
      <c r="L544" s="343"/>
      <c r="M544" s="343"/>
      <c r="N544" s="343"/>
    </row>
    <row r="545" spans="1:14" s="301" customFormat="1">
      <c r="A545" s="346"/>
      <c r="B545" s="346"/>
      <c r="C545" s="346"/>
      <c r="D545" s="346"/>
      <c r="E545" s="346"/>
      <c r="F545" s="497"/>
      <c r="G545" s="497"/>
      <c r="H545" s="497"/>
      <c r="I545" s="497"/>
      <c r="J545" s="343"/>
      <c r="K545" s="343"/>
      <c r="L545" s="343"/>
      <c r="M545" s="343"/>
      <c r="N545" s="343"/>
    </row>
    <row r="546" spans="1:14" s="301" customFormat="1">
      <c r="A546" s="346"/>
      <c r="B546" s="346"/>
      <c r="C546" s="346"/>
      <c r="D546" s="346"/>
      <c r="E546" s="346"/>
      <c r="F546" s="497"/>
      <c r="G546" s="497"/>
      <c r="H546" s="497"/>
      <c r="I546" s="497"/>
      <c r="J546" s="343"/>
      <c r="K546" s="343"/>
      <c r="L546" s="343"/>
      <c r="M546" s="343"/>
      <c r="N546" s="343"/>
    </row>
    <row r="547" spans="1:14" s="301" customFormat="1">
      <c r="A547" s="346"/>
      <c r="B547" s="346"/>
      <c r="C547" s="346"/>
      <c r="D547" s="346"/>
      <c r="E547" s="346"/>
      <c r="F547" s="497"/>
      <c r="G547" s="497"/>
      <c r="H547" s="497"/>
      <c r="I547" s="497"/>
      <c r="J547" s="343"/>
      <c r="K547" s="343"/>
      <c r="L547" s="343"/>
      <c r="M547" s="343"/>
      <c r="N547" s="343"/>
    </row>
    <row r="548" spans="1:14" s="301" customFormat="1">
      <c r="A548" s="346"/>
      <c r="B548" s="346"/>
      <c r="C548" s="346"/>
      <c r="D548" s="346"/>
      <c r="E548" s="346"/>
      <c r="F548" s="497"/>
      <c r="G548" s="497"/>
      <c r="H548" s="497"/>
      <c r="I548" s="497"/>
      <c r="J548" s="343"/>
      <c r="K548" s="343"/>
      <c r="L548" s="343"/>
      <c r="M548" s="343"/>
      <c r="N548" s="343"/>
    </row>
    <row r="549" spans="1:14" s="301" customFormat="1">
      <c r="A549" s="346"/>
      <c r="B549" s="346"/>
      <c r="C549" s="346"/>
      <c r="D549" s="346"/>
      <c r="E549" s="346"/>
      <c r="F549" s="497"/>
      <c r="G549" s="497"/>
      <c r="H549" s="497"/>
      <c r="I549" s="497"/>
      <c r="J549" s="343"/>
      <c r="K549" s="343"/>
      <c r="L549" s="343"/>
      <c r="M549" s="343"/>
      <c r="N549" s="343"/>
    </row>
    <row r="550" spans="1:14" s="301" customFormat="1">
      <c r="A550" s="346"/>
      <c r="B550" s="346"/>
      <c r="C550" s="346"/>
      <c r="D550" s="346"/>
      <c r="E550" s="346"/>
      <c r="F550" s="497"/>
      <c r="G550" s="497"/>
      <c r="H550" s="497"/>
      <c r="I550" s="497"/>
      <c r="J550" s="343"/>
      <c r="K550" s="343"/>
      <c r="L550" s="343"/>
      <c r="M550" s="343"/>
      <c r="N550" s="343"/>
    </row>
    <row r="551" spans="1:14" s="301" customFormat="1">
      <c r="A551" s="346"/>
      <c r="B551" s="346"/>
      <c r="C551" s="346"/>
      <c r="D551" s="346"/>
      <c r="E551" s="346"/>
      <c r="F551" s="497"/>
      <c r="G551" s="497"/>
      <c r="H551" s="497"/>
      <c r="I551" s="497"/>
      <c r="J551" s="343"/>
      <c r="K551" s="343"/>
      <c r="L551" s="343"/>
      <c r="M551" s="343"/>
      <c r="N551" s="343"/>
    </row>
    <row r="552" spans="1:14" s="301" customFormat="1">
      <c r="A552" s="346"/>
      <c r="B552" s="346"/>
      <c r="C552" s="346"/>
      <c r="D552" s="346"/>
      <c r="E552" s="346"/>
      <c r="F552" s="497"/>
      <c r="G552" s="497"/>
      <c r="H552" s="497"/>
      <c r="I552" s="497"/>
      <c r="J552" s="343"/>
      <c r="K552" s="343"/>
      <c r="L552" s="343"/>
      <c r="M552" s="343"/>
      <c r="N552" s="343"/>
    </row>
    <row r="553" spans="1:14" s="301" customFormat="1">
      <c r="A553" s="346"/>
      <c r="B553" s="346"/>
      <c r="C553" s="346"/>
      <c r="D553" s="346"/>
      <c r="E553" s="346"/>
      <c r="F553" s="497"/>
      <c r="G553" s="497"/>
      <c r="H553" s="497"/>
      <c r="I553" s="497"/>
      <c r="J553" s="343"/>
      <c r="K553" s="343"/>
      <c r="L553" s="343"/>
      <c r="M553" s="343"/>
      <c r="N553" s="343"/>
    </row>
    <row r="554" spans="1:14" s="301" customFormat="1">
      <c r="A554" s="346"/>
      <c r="B554" s="346"/>
      <c r="C554" s="346"/>
      <c r="D554" s="346"/>
      <c r="E554" s="346"/>
      <c r="F554" s="497"/>
      <c r="G554" s="497"/>
      <c r="H554" s="497"/>
      <c r="I554" s="497"/>
      <c r="J554" s="343"/>
      <c r="K554" s="343"/>
      <c r="L554" s="343"/>
      <c r="M554" s="343"/>
      <c r="N554" s="343"/>
    </row>
    <row r="555" spans="1:14" s="301" customFormat="1">
      <c r="A555" s="346"/>
      <c r="B555" s="346"/>
      <c r="C555" s="346"/>
      <c r="D555" s="346"/>
      <c r="E555" s="346"/>
      <c r="F555" s="497"/>
      <c r="G555" s="497"/>
      <c r="H555" s="497"/>
      <c r="I555" s="497"/>
      <c r="J555" s="343"/>
      <c r="K555" s="343"/>
      <c r="L555" s="343"/>
      <c r="M555" s="343"/>
      <c r="N555" s="343"/>
    </row>
    <row r="556" spans="1:14" s="301" customFormat="1">
      <c r="A556" s="346"/>
      <c r="B556" s="346"/>
      <c r="C556" s="346"/>
      <c r="D556" s="346"/>
      <c r="E556" s="346"/>
      <c r="F556" s="497"/>
      <c r="G556" s="497"/>
      <c r="H556" s="497"/>
      <c r="I556" s="497"/>
      <c r="J556" s="343"/>
      <c r="K556" s="343"/>
      <c r="L556" s="343"/>
      <c r="M556" s="343"/>
      <c r="N556" s="343"/>
    </row>
    <row r="557" spans="1:14" s="301" customFormat="1">
      <c r="A557" s="346"/>
      <c r="B557" s="346"/>
      <c r="C557" s="346"/>
      <c r="D557" s="346"/>
      <c r="E557" s="346"/>
      <c r="F557" s="497"/>
      <c r="G557" s="497"/>
      <c r="H557" s="497"/>
      <c r="I557" s="497"/>
      <c r="J557" s="343"/>
      <c r="K557" s="343"/>
      <c r="L557" s="343"/>
      <c r="M557" s="343"/>
      <c r="N557" s="343"/>
    </row>
    <row r="558" spans="1:14" s="301" customFormat="1">
      <c r="A558" s="346"/>
      <c r="B558" s="346"/>
      <c r="C558" s="346"/>
      <c r="D558" s="346"/>
      <c r="E558" s="346"/>
      <c r="F558" s="497"/>
      <c r="G558" s="497"/>
      <c r="H558" s="497"/>
      <c r="I558" s="497"/>
      <c r="J558" s="343"/>
      <c r="K558" s="343"/>
      <c r="L558" s="343"/>
      <c r="M558" s="343"/>
      <c r="N558" s="343"/>
    </row>
    <row r="559" spans="1:14" s="301" customFormat="1">
      <c r="A559" s="346"/>
      <c r="B559" s="346"/>
      <c r="C559" s="346"/>
      <c r="D559" s="346"/>
      <c r="E559" s="346"/>
      <c r="F559" s="497"/>
      <c r="G559" s="497"/>
      <c r="H559" s="497"/>
      <c r="I559" s="497"/>
      <c r="J559" s="343"/>
      <c r="K559" s="343"/>
      <c r="L559" s="343"/>
      <c r="M559" s="343"/>
      <c r="N559" s="343"/>
    </row>
    <row r="560" spans="1:14" s="301" customFormat="1">
      <c r="A560" s="346"/>
      <c r="B560" s="346"/>
      <c r="C560" s="346"/>
      <c r="D560" s="346"/>
      <c r="E560" s="346"/>
      <c r="F560" s="497"/>
      <c r="G560" s="497"/>
      <c r="H560" s="497"/>
      <c r="I560" s="497"/>
      <c r="J560" s="343"/>
      <c r="K560" s="343"/>
      <c r="L560" s="343"/>
      <c r="M560" s="343"/>
      <c r="N560" s="343"/>
    </row>
    <row r="561" spans="1:14" s="301" customFormat="1">
      <c r="A561" s="346"/>
      <c r="B561" s="346"/>
      <c r="C561" s="346"/>
      <c r="D561" s="346"/>
      <c r="E561" s="346"/>
      <c r="F561" s="497"/>
      <c r="G561" s="497"/>
      <c r="H561" s="497"/>
      <c r="I561" s="497"/>
      <c r="J561" s="343"/>
      <c r="K561" s="343"/>
      <c r="L561" s="343"/>
      <c r="M561" s="343"/>
      <c r="N561" s="343"/>
    </row>
    <row r="562" spans="1:14" s="301" customFormat="1">
      <c r="A562" s="346"/>
      <c r="B562" s="346"/>
      <c r="C562" s="346"/>
      <c r="D562" s="346"/>
      <c r="E562" s="346"/>
      <c r="F562" s="497"/>
      <c r="G562" s="497"/>
      <c r="H562" s="497"/>
      <c r="I562" s="497"/>
      <c r="J562" s="343"/>
      <c r="K562" s="343"/>
      <c r="L562" s="343"/>
      <c r="M562" s="343"/>
      <c r="N562" s="343"/>
    </row>
    <row r="563" spans="1:14" s="301" customFormat="1">
      <c r="A563" s="346"/>
      <c r="B563" s="346"/>
      <c r="C563" s="346"/>
      <c r="D563" s="346"/>
      <c r="E563" s="346"/>
      <c r="F563" s="497"/>
      <c r="G563" s="497"/>
      <c r="H563" s="497"/>
      <c r="I563" s="497"/>
      <c r="J563" s="343"/>
      <c r="K563" s="343"/>
      <c r="L563" s="343"/>
      <c r="M563" s="343"/>
      <c r="N563" s="343"/>
    </row>
    <row r="564" spans="1:14" s="301" customFormat="1">
      <c r="A564" s="346"/>
      <c r="B564" s="346"/>
      <c r="C564" s="346"/>
      <c r="D564" s="346"/>
      <c r="E564" s="346"/>
      <c r="F564" s="497"/>
      <c r="G564" s="497"/>
      <c r="H564" s="497"/>
      <c r="I564" s="497"/>
      <c r="J564" s="343"/>
      <c r="K564" s="343"/>
      <c r="L564" s="343"/>
      <c r="M564" s="343"/>
      <c r="N564" s="343"/>
    </row>
    <row r="565" spans="1:14" s="301" customFormat="1">
      <c r="A565" s="346"/>
      <c r="B565" s="346"/>
      <c r="C565" s="346"/>
      <c r="D565" s="346"/>
      <c r="E565" s="346"/>
      <c r="F565" s="497"/>
      <c r="G565" s="497"/>
      <c r="H565" s="497"/>
      <c r="I565" s="497"/>
      <c r="J565" s="343"/>
      <c r="K565" s="343"/>
      <c r="L565" s="343"/>
      <c r="M565" s="343"/>
      <c r="N565" s="343"/>
    </row>
    <row r="566" spans="1:14" s="301" customFormat="1">
      <c r="A566" s="346"/>
      <c r="B566" s="346"/>
      <c r="C566" s="346"/>
      <c r="D566" s="346"/>
      <c r="E566" s="346"/>
      <c r="F566" s="497"/>
      <c r="G566" s="497"/>
      <c r="H566" s="497"/>
      <c r="I566" s="497"/>
      <c r="J566" s="343"/>
      <c r="K566" s="343"/>
      <c r="L566" s="343"/>
      <c r="M566" s="343"/>
      <c r="N566" s="343"/>
    </row>
    <row r="567" spans="1:14" s="301" customFormat="1">
      <c r="A567" s="346"/>
      <c r="B567" s="346"/>
      <c r="C567" s="346"/>
      <c r="D567" s="346"/>
      <c r="E567" s="346"/>
      <c r="F567" s="497"/>
      <c r="G567" s="497"/>
      <c r="H567" s="497"/>
      <c r="I567" s="497"/>
      <c r="J567" s="343"/>
      <c r="K567" s="343"/>
      <c r="L567" s="343"/>
      <c r="M567" s="343"/>
      <c r="N567" s="343"/>
    </row>
    <row r="568" spans="1:14" s="301" customFormat="1">
      <c r="A568" s="346"/>
      <c r="B568" s="346"/>
      <c r="C568" s="346"/>
      <c r="D568" s="346"/>
      <c r="E568" s="346"/>
      <c r="F568" s="497"/>
      <c r="G568" s="497"/>
      <c r="H568" s="497"/>
      <c r="I568" s="497"/>
      <c r="J568" s="343"/>
      <c r="K568" s="343"/>
      <c r="L568" s="343"/>
      <c r="M568" s="343"/>
      <c r="N568" s="343"/>
    </row>
    <row r="569" spans="1:14" s="301" customFormat="1">
      <c r="A569" s="346"/>
      <c r="B569" s="346"/>
      <c r="C569" s="346"/>
      <c r="D569" s="346"/>
      <c r="E569" s="346"/>
      <c r="F569" s="497"/>
      <c r="G569" s="497"/>
      <c r="H569" s="497"/>
      <c r="I569" s="497"/>
      <c r="J569" s="343"/>
      <c r="K569" s="343"/>
      <c r="L569" s="343"/>
      <c r="M569" s="343"/>
      <c r="N569" s="343"/>
    </row>
    <row r="570" spans="1:14" s="301" customFormat="1">
      <c r="A570" s="346"/>
      <c r="B570" s="346"/>
      <c r="C570" s="346"/>
      <c r="D570" s="346"/>
      <c r="E570" s="346"/>
      <c r="F570" s="497"/>
      <c r="G570" s="497"/>
      <c r="H570" s="497"/>
      <c r="I570" s="497"/>
      <c r="J570" s="343"/>
      <c r="K570" s="343"/>
      <c r="L570" s="343"/>
      <c r="M570" s="343"/>
      <c r="N570" s="343"/>
    </row>
    <row r="571" spans="1:14" s="301" customFormat="1">
      <c r="A571" s="346"/>
      <c r="B571" s="346"/>
      <c r="C571" s="346"/>
      <c r="D571" s="346"/>
      <c r="E571" s="346"/>
      <c r="F571" s="497"/>
      <c r="G571" s="497"/>
      <c r="H571" s="497"/>
      <c r="I571" s="497"/>
      <c r="J571" s="343"/>
      <c r="K571" s="343"/>
      <c r="L571" s="343"/>
      <c r="M571" s="343"/>
      <c r="N571" s="343"/>
    </row>
    <row r="572" spans="1:14" s="301" customFormat="1">
      <c r="A572" s="346"/>
      <c r="B572" s="346"/>
      <c r="C572" s="346"/>
      <c r="D572" s="346"/>
      <c r="E572" s="346"/>
      <c r="F572" s="497"/>
      <c r="G572" s="497"/>
      <c r="H572" s="497"/>
      <c r="I572" s="497"/>
      <c r="J572" s="343"/>
      <c r="K572" s="343"/>
      <c r="L572" s="343"/>
      <c r="M572" s="343"/>
      <c r="N572" s="343"/>
    </row>
    <row r="573" spans="1:14" s="301" customFormat="1">
      <c r="A573" s="346"/>
      <c r="B573" s="346"/>
      <c r="C573" s="346"/>
      <c r="D573" s="346"/>
      <c r="E573" s="346"/>
      <c r="F573" s="497"/>
      <c r="G573" s="497"/>
      <c r="H573" s="497"/>
      <c r="I573" s="497"/>
      <c r="J573" s="343"/>
      <c r="K573" s="343"/>
      <c r="L573" s="343"/>
      <c r="M573" s="343"/>
      <c r="N573" s="343"/>
    </row>
    <row r="574" spans="1:14" s="301" customFormat="1">
      <c r="A574" s="346"/>
      <c r="B574" s="346"/>
      <c r="C574" s="346"/>
      <c r="D574" s="346"/>
      <c r="E574" s="346"/>
      <c r="F574" s="497"/>
      <c r="G574" s="497"/>
      <c r="H574" s="497"/>
      <c r="I574" s="497"/>
      <c r="J574" s="343"/>
      <c r="K574" s="343"/>
      <c r="L574" s="343"/>
      <c r="M574" s="343"/>
      <c r="N574" s="343"/>
    </row>
    <row r="575" spans="1:14" s="301" customFormat="1">
      <c r="A575" s="346"/>
      <c r="B575" s="346"/>
      <c r="C575" s="346"/>
      <c r="D575" s="346"/>
      <c r="E575" s="346"/>
      <c r="F575" s="497"/>
      <c r="G575" s="497"/>
      <c r="H575" s="497"/>
      <c r="I575" s="497"/>
      <c r="J575" s="343"/>
      <c r="K575" s="343"/>
      <c r="L575" s="343"/>
      <c r="M575" s="343"/>
      <c r="N575" s="343"/>
    </row>
    <row r="576" spans="1:14" s="301" customFormat="1">
      <c r="A576" s="346"/>
      <c r="B576" s="346"/>
      <c r="C576" s="346"/>
      <c r="D576" s="346"/>
      <c r="E576" s="346"/>
      <c r="F576" s="497"/>
      <c r="G576" s="497"/>
      <c r="H576" s="497"/>
      <c r="I576" s="497"/>
      <c r="J576" s="343"/>
      <c r="K576" s="343"/>
      <c r="L576" s="343"/>
      <c r="M576" s="343"/>
      <c r="N576" s="343"/>
    </row>
    <row r="577" spans="1:14" s="301" customFormat="1">
      <c r="A577" s="346"/>
      <c r="B577" s="346"/>
      <c r="C577" s="346"/>
      <c r="D577" s="346"/>
      <c r="E577" s="346"/>
      <c r="F577" s="497"/>
      <c r="G577" s="497"/>
      <c r="H577" s="497"/>
      <c r="I577" s="497"/>
      <c r="J577" s="343"/>
      <c r="K577" s="343"/>
      <c r="L577" s="343"/>
      <c r="M577" s="343"/>
      <c r="N577" s="343"/>
    </row>
    <row r="578" spans="1:14" s="301" customFormat="1">
      <c r="A578" s="346"/>
      <c r="B578" s="346"/>
      <c r="C578" s="346"/>
      <c r="D578" s="346"/>
      <c r="E578" s="346"/>
      <c r="F578" s="497"/>
      <c r="G578" s="497"/>
      <c r="H578" s="497"/>
      <c r="I578" s="497"/>
      <c r="J578" s="343"/>
      <c r="K578" s="343"/>
      <c r="L578" s="343"/>
      <c r="M578" s="343"/>
      <c r="N578" s="343"/>
    </row>
    <row r="579" spans="1:14" s="301" customFormat="1">
      <c r="A579" s="346"/>
      <c r="B579" s="346"/>
      <c r="C579" s="346"/>
      <c r="D579" s="346"/>
      <c r="E579" s="346"/>
      <c r="F579" s="497"/>
      <c r="G579" s="497"/>
      <c r="H579" s="497"/>
      <c r="I579" s="497"/>
      <c r="J579" s="343"/>
      <c r="K579" s="343"/>
      <c r="L579" s="343"/>
      <c r="M579" s="343"/>
      <c r="N579" s="343"/>
    </row>
    <row r="580" spans="1:14" s="301" customFormat="1">
      <c r="A580" s="346"/>
      <c r="B580" s="346"/>
      <c r="C580" s="346"/>
      <c r="D580" s="346"/>
      <c r="E580" s="346"/>
      <c r="F580" s="497"/>
      <c r="G580" s="497"/>
      <c r="H580" s="497"/>
      <c r="I580" s="497"/>
      <c r="J580" s="343"/>
      <c r="K580" s="343"/>
      <c r="L580" s="343"/>
      <c r="M580" s="343"/>
      <c r="N580" s="343"/>
    </row>
    <row r="581" spans="1:14" s="301" customFormat="1">
      <c r="A581" s="346"/>
      <c r="B581" s="346"/>
      <c r="C581" s="346"/>
      <c r="D581" s="346"/>
      <c r="E581" s="346"/>
      <c r="F581" s="497"/>
      <c r="G581" s="497"/>
      <c r="H581" s="497"/>
      <c r="I581" s="497"/>
      <c r="J581" s="343"/>
      <c r="K581" s="343"/>
      <c r="L581" s="343"/>
      <c r="M581" s="343"/>
      <c r="N581" s="343"/>
    </row>
    <row r="582" spans="1:14" s="301" customFormat="1">
      <c r="A582" s="346"/>
      <c r="B582" s="346"/>
      <c r="C582" s="346"/>
      <c r="D582" s="346"/>
      <c r="E582" s="346"/>
      <c r="F582" s="497"/>
      <c r="G582" s="497"/>
      <c r="H582" s="497"/>
      <c r="I582" s="497"/>
      <c r="J582" s="343"/>
      <c r="K582" s="343"/>
      <c r="L582" s="343"/>
      <c r="M582" s="343"/>
      <c r="N582" s="343"/>
    </row>
    <row r="583" spans="1:14" s="301" customFormat="1">
      <c r="A583" s="346"/>
      <c r="B583" s="346"/>
      <c r="C583" s="346"/>
      <c r="D583" s="346"/>
      <c r="E583" s="346"/>
      <c r="F583" s="497"/>
      <c r="G583" s="497"/>
      <c r="H583" s="497"/>
      <c r="I583" s="497"/>
      <c r="J583" s="343"/>
      <c r="K583" s="343"/>
      <c r="L583" s="343"/>
      <c r="M583" s="343"/>
      <c r="N583" s="343"/>
    </row>
    <row r="584" spans="1:14" s="301" customFormat="1">
      <c r="A584" s="346"/>
      <c r="B584" s="346"/>
      <c r="C584" s="346"/>
      <c r="D584" s="346"/>
      <c r="E584" s="346"/>
      <c r="F584" s="497"/>
      <c r="G584" s="497"/>
      <c r="H584" s="497"/>
      <c r="I584" s="497"/>
      <c r="J584" s="343"/>
      <c r="K584" s="343"/>
      <c r="L584" s="343"/>
      <c r="M584" s="343"/>
      <c r="N584" s="343"/>
    </row>
    <row r="585" spans="1:14" s="301" customFormat="1">
      <c r="A585" s="346"/>
      <c r="B585" s="346"/>
      <c r="C585" s="346"/>
      <c r="D585" s="346"/>
      <c r="E585" s="346"/>
      <c r="F585" s="497"/>
      <c r="G585" s="497"/>
      <c r="H585" s="497"/>
      <c r="I585" s="497"/>
      <c r="J585" s="343"/>
      <c r="K585" s="343"/>
      <c r="L585" s="343"/>
      <c r="M585" s="343"/>
      <c r="N585" s="343"/>
    </row>
    <row r="586" spans="1:14" s="301" customFormat="1">
      <c r="A586" s="346"/>
      <c r="B586" s="346"/>
      <c r="C586" s="346"/>
      <c r="D586" s="346"/>
      <c r="E586" s="346"/>
      <c r="F586" s="497"/>
      <c r="G586" s="497"/>
      <c r="H586" s="497"/>
      <c r="I586" s="497"/>
      <c r="J586" s="343"/>
      <c r="K586" s="343"/>
      <c r="L586" s="343"/>
      <c r="M586" s="343"/>
      <c r="N586" s="343"/>
    </row>
    <row r="587" spans="1:14" s="301" customFormat="1">
      <c r="A587" s="346"/>
      <c r="B587" s="346"/>
      <c r="C587" s="346"/>
      <c r="D587" s="346"/>
      <c r="E587" s="346"/>
      <c r="F587" s="497"/>
      <c r="G587" s="497"/>
      <c r="H587" s="497"/>
      <c r="I587" s="497"/>
      <c r="J587" s="343"/>
      <c r="K587" s="343"/>
      <c r="L587" s="343"/>
      <c r="M587" s="343"/>
      <c r="N587" s="343"/>
    </row>
    <row r="588" spans="1:14" s="301" customFormat="1">
      <c r="A588" s="346"/>
      <c r="B588" s="346"/>
      <c r="C588" s="346"/>
      <c r="D588" s="346"/>
      <c r="E588" s="346"/>
      <c r="F588" s="497"/>
      <c r="G588" s="497"/>
      <c r="H588" s="497"/>
      <c r="I588" s="497"/>
      <c r="J588" s="343"/>
      <c r="K588" s="343"/>
      <c r="L588" s="343"/>
      <c r="M588" s="343"/>
      <c r="N588" s="343"/>
    </row>
    <row r="589" spans="1:14" s="301" customFormat="1">
      <c r="A589" s="346"/>
      <c r="B589" s="346"/>
      <c r="C589" s="346"/>
      <c r="D589" s="346"/>
      <c r="E589" s="346"/>
      <c r="F589" s="497"/>
      <c r="G589" s="497"/>
      <c r="H589" s="497"/>
      <c r="I589" s="497"/>
      <c r="J589" s="343"/>
      <c r="K589" s="343"/>
      <c r="L589" s="343"/>
      <c r="M589" s="343"/>
      <c r="N589" s="343"/>
    </row>
    <row r="590" spans="1:14" s="301" customFormat="1">
      <c r="A590" s="346"/>
      <c r="B590" s="346"/>
      <c r="C590" s="346"/>
      <c r="D590" s="346"/>
      <c r="E590" s="346"/>
      <c r="F590" s="497"/>
      <c r="G590" s="497"/>
      <c r="H590" s="497"/>
      <c r="I590" s="497"/>
      <c r="J590" s="343"/>
      <c r="K590" s="343"/>
      <c r="L590" s="343"/>
      <c r="M590" s="343"/>
      <c r="N590" s="343"/>
    </row>
    <row r="591" spans="1:14" s="301" customFormat="1">
      <c r="A591" s="346"/>
      <c r="B591" s="346"/>
      <c r="C591" s="346"/>
      <c r="D591" s="346"/>
      <c r="E591" s="346"/>
      <c r="F591" s="497"/>
      <c r="G591" s="497"/>
      <c r="H591" s="497"/>
      <c r="I591" s="497"/>
      <c r="J591" s="343"/>
      <c r="K591" s="343"/>
      <c r="L591" s="343"/>
      <c r="M591" s="343"/>
      <c r="N591" s="343"/>
    </row>
    <row r="592" spans="1:14" s="301" customFormat="1">
      <c r="A592" s="346"/>
      <c r="B592" s="346"/>
      <c r="C592" s="346"/>
      <c r="D592" s="346"/>
      <c r="E592" s="346"/>
      <c r="F592" s="497"/>
      <c r="G592" s="497"/>
      <c r="H592" s="497"/>
      <c r="I592" s="497"/>
      <c r="J592" s="343"/>
      <c r="K592" s="343"/>
      <c r="L592" s="343"/>
      <c r="M592" s="343"/>
      <c r="N592" s="343"/>
    </row>
    <row r="593" spans="1:14" s="301" customFormat="1">
      <c r="A593" s="346"/>
      <c r="B593" s="346"/>
      <c r="C593" s="346"/>
      <c r="D593" s="346"/>
      <c r="E593" s="346"/>
      <c r="F593" s="497"/>
      <c r="G593" s="497"/>
      <c r="H593" s="497"/>
      <c r="I593" s="497"/>
      <c r="J593" s="343"/>
      <c r="K593" s="343"/>
      <c r="L593" s="343"/>
      <c r="M593" s="343"/>
      <c r="N593" s="343"/>
    </row>
    <row r="594" spans="1:14" s="301" customFormat="1">
      <c r="A594" s="346"/>
      <c r="B594" s="346"/>
      <c r="C594" s="346"/>
      <c r="D594" s="346"/>
      <c r="E594" s="346"/>
      <c r="F594" s="497"/>
      <c r="G594" s="497"/>
      <c r="H594" s="497"/>
      <c r="I594" s="497"/>
      <c r="J594" s="343"/>
      <c r="K594" s="343"/>
      <c r="L594" s="343"/>
      <c r="M594" s="343"/>
      <c r="N594" s="343"/>
    </row>
    <row r="595" spans="1:14" s="301" customFormat="1">
      <c r="A595" s="346"/>
      <c r="B595" s="346"/>
      <c r="C595" s="346"/>
      <c r="D595" s="346"/>
      <c r="E595" s="346"/>
      <c r="F595" s="497"/>
      <c r="G595" s="497"/>
      <c r="H595" s="497"/>
      <c r="I595" s="497"/>
      <c r="J595" s="343"/>
      <c r="K595" s="343"/>
      <c r="L595" s="343"/>
      <c r="M595" s="343"/>
      <c r="N595" s="343"/>
    </row>
    <row r="596" spans="1:14" s="301" customFormat="1">
      <c r="A596" s="346"/>
      <c r="B596" s="346"/>
      <c r="C596" s="346"/>
      <c r="D596" s="346"/>
      <c r="E596" s="346"/>
      <c r="F596" s="497"/>
      <c r="G596" s="497"/>
      <c r="H596" s="497"/>
      <c r="I596" s="497"/>
      <c r="J596" s="343"/>
      <c r="K596" s="343"/>
      <c r="L596" s="343"/>
      <c r="M596" s="343"/>
      <c r="N596" s="343"/>
    </row>
    <row r="597" spans="1:14" s="301" customFormat="1">
      <c r="A597" s="346"/>
      <c r="B597" s="346"/>
      <c r="C597" s="346"/>
      <c r="D597" s="346"/>
      <c r="E597" s="346"/>
      <c r="F597" s="497"/>
      <c r="G597" s="497"/>
      <c r="H597" s="497"/>
      <c r="I597" s="497"/>
      <c r="J597" s="343"/>
      <c r="K597" s="343"/>
      <c r="L597" s="343"/>
      <c r="M597" s="343"/>
      <c r="N597" s="343"/>
    </row>
    <row r="598" spans="1:14" s="301" customFormat="1">
      <c r="A598" s="346"/>
      <c r="B598" s="346"/>
      <c r="C598" s="346"/>
      <c r="D598" s="346"/>
      <c r="E598" s="346"/>
      <c r="F598" s="497"/>
      <c r="G598" s="497"/>
      <c r="H598" s="497"/>
      <c r="I598" s="497"/>
      <c r="J598" s="343"/>
      <c r="K598" s="343"/>
      <c r="L598" s="343"/>
      <c r="M598" s="343"/>
      <c r="N598" s="343"/>
    </row>
    <row r="599" spans="1:14" s="301" customFormat="1">
      <c r="A599" s="346"/>
      <c r="B599" s="346"/>
      <c r="C599" s="346"/>
      <c r="D599" s="346"/>
      <c r="E599" s="346"/>
      <c r="F599" s="497"/>
      <c r="G599" s="497"/>
      <c r="H599" s="497"/>
      <c r="I599" s="497"/>
      <c r="J599" s="343"/>
      <c r="K599" s="343"/>
      <c r="L599" s="343"/>
      <c r="M599" s="343"/>
      <c r="N599" s="343"/>
    </row>
    <row r="600" spans="1:14" s="301" customFormat="1">
      <c r="A600" s="346"/>
      <c r="B600" s="346"/>
      <c r="C600" s="346"/>
      <c r="D600" s="346"/>
      <c r="E600" s="346"/>
      <c r="F600" s="497"/>
      <c r="G600" s="497"/>
      <c r="H600" s="497"/>
      <c r="I600" s="497"/>
      <c r="J600" s="343"/>
      <c r="K600" s="343"/>
      <c r="L600" s="343"/>
      <c r="M600" s="343"/>
      <c r="N600" s="343"/>
    </row>
    <row r="601" spans="1:14" s="301" customFormat="1">
      <c r="A601" s="346"/>
      <c r="B601" s="346"/>
      <c r="C601" s="346"/>
      <c r="D601" s="346"/>
      <c r="E601" s="346"/>
      <c r="F601" s="497"/>
      <c r="G601" s="497"/>
      <c r="H601" s="497"/>
      <c r="I601" s="497"/>
      <c r="J601" s="343"/>
      <c r="K601" s="343"/>
      <c r="L601" s="343"/>
      <c r="M601" s="343"/>
      <c r="N601" s="343"/>
    </row>
    <row r="602" spans="1:14" s="301" customFormat="1">
      <c r="A602" s="346"/>
      <c r="B602" s="346"/>
      <c r="C602" s="346"/>
      <c r="D602" s="346"/>
      <c r="E602" s="346"/>
      <c r="F602" s="497"/>
      <c r="G602" s="497"/>
      <c r="H602" s="497"/>
      <c r="I602" s="497"/>
      <c r="J602" s="343"/>
      <c r="K602" s="343"/>
      <c r="L602" s="343"/>
      <c r="M602" s="343"/>
      <c r="N602" s="343"/>
    </row>
    <row r="603" spans="1:14" s="301" customFormat="1">
      <c r="A603" s="346"/>
      <c r="B603" s="346"/>
      <c r="C603" s="346"/>
      <c r="D603" s="346"/>
      <c r="E603" s="346"/>
      <c r="F603" s="497"/>
      <c r="G603" s="497"/>
      <c r="H603" s="497"/>
      <c r="I603" s="497"/>
      <c r="J603" s="343"/>
      <c r="K603" s="343"/>
      <c r="L603" s="343"/>
      <c r="M603" s="343"/>
      <c r="N603" s="343"/>
    </row>
    <row r="604" spans="1:14" s="301" customFormat="1">
      <c r="A604" s="346"/>
      <c r="B604" s="346"/>
      <c r="C604" s="346"/>
      <c r="D604" s="346"/>
      <c r="E604" s="346"/>
      <c r="F604" s="497"/>
      <c r="G604" s="497"/>
      <c r="H604" s="497"/>
      <c r="I604" s="497"/>
      <c r="J604" s="343"/>
      <c r="K604" s="343"/>
      <c r="L604" s="343"/>
      <c r="M604" s="343"/>
      <c r="N604" s="343"/>
    </row>
    <row r="605" spans="1:14" s="301" customFormat="1">
      <c r="A605" s="346"/>
      <c r="B605" s="346"/>
      <c r="C605" s="346"/>
      <c r="D605" s="346"/>
      <c r="E605" s="346"/>
      <c r="F605" s="497"/>
      <c r="G605" s="497"/>
      <c r="H605" s="497"/>
      <c r="I605" s="497"/>
      <c r="J605" s="343"/>
      <c r="K605" s="343"/>
      <c r="L605" s="343"/>
      <c r="M605" s="343"/>
      <c r="N605" s="343"/>
    </row>
    <row r="606" spans="1:14" s="301" customFormat="1">
      <c r="A606" s="346"/>
      <c r="B606" s="346"/>
      <c r="C606" s="346"/>
      <c r="D606" s="346"/>
      <c r="E606" s="346"/>
      <c r="F606" s="497"/>
      <c r="G606" s="497"/>
      <c r="H606" s="497"/>
      <c r="I606" s="497"/>
      <c r="J606" s="343"/>
      <c r="K606" s="343"/>
      <c r="L606" s="343"/>
      <c r="M606" s="343"/>
      <c r="N606" s="343"/>
    </row>
    <row r="607" spans="1:14" s="301" customFormat="1">
      <c r="A607" s="346"/>
      <c r="B607" s="346"/>
      <c r="C607" s="346"/>
      <c r="D607" s="346"/>
      <c r="E607" s="346"/>
      <c r="F607" s="497"/>
      <c r="G607" s="497"/>
      <c r="H607" s="497"/>
      <c r="I607" s="497"/>
      <c r="J607" s="343"/>
      <c r="K607" s="343"/>
      <c r="L607" s="343"/>
      <c r="M607" s="343"/>
      <c r="N607" s="343"/>
    </row>
    <row r="608" spans="1:14" s="301" customFormat="1">
      <c r="A608" s="346"/>
      <c r="B608" s="346"/>
      <c r="C608" s="346"/>
      <c r="D608" s="346"/>
      <c r="E608" s="346"/>
      <c r="F608" s="497"/>
      <c r="G608" s="497"/>
      <c r="H608" s="497"/>
      <c r="I608" s="497"/>
      <c r="J608" s="343"/>
      <c r="K608" s="343"/>
      <c r="L608" s="343"/>
      <c r="M608" s="343"/>
      <c r="N608" s="343"/>
    </row>
    <row r="609" spans="1:14" s="301" customFormat="1">
      <c r="A609" s="346"/>
      <c r="B609" s="346"/>
      <c r="C609" s="346"/>
      <c r="D609" s="346"/>
      <c r="E609" s="346"/>
      <c r="F609" s="497"/>
      <c r="G609" s="497"/>
      <c r="H609" s="497"/>
      <c r="I609" s="497"/>
      <c r="J609" s="343"/>
      <c r="K609" s="343"/>
      <c r="L609" s="343"/>
      <c r="M609" s="343"/>
      <c r="N609" s="343"/>
    </row>
    <row r="610" spans="1:14" s="301" customFormat="1">
      <c r="A610" s="346"/>
      <c r="B610" s="346"/>
      <c r="C610" s="346"/>
      <c r="D610" s="346"/>
      <c r="E610" s="346"/>
      <c r="F610" s="497"/>
      <c r="G610" s="497"/>
      <c r="H610" s="497"/>
      <c r="I610" s="497"/>
      <c r="J610" s="343"/>
      <c r="K610" s="343"/>
      <c r="L610" s="343"/>
      <c r="M610" s="343"/>
      <c r="N610" s="343"/>
    </row>
    <row r="611" spans="1:14" s="301" customFormat="1">
      <c r="A611" s="346"/>
      <c r="B611" s="346"/>
      <c r="C611" s="346"/>
      <c r="D611" s="346"/>
      <c r="E611" s="346"/>
      <c r="F611" s="497"/>
      <c r="G611" s="497"/>
      <c r="H611" s="497"/>
      <c r="I611" s="497"/>
      <c r="J611" s="343"/>
      <c r="K611" s="343"/>
      <c r="L611" s="343"/>
      <c r="M611" s="343"/>
      <c r="N611" s="343"/>
    </row>
    <row r="612" spans="1:14" s="301" customFormat="1">
      <c r="A612" s="346"/>
      <c r="B612" s="346"/>
      <c r="C612" s="346"/>
      <c r="D612" s="346"/>
      <c r="E612" s="346"/>
      <c r="F612" s="497"/>
      <c r="G612" s="497"/>
      <c r="H612" s="497"/>
      <c r="I612" s="497"/>
      <c r="J612" s="343"/>
      <c r="K612" s="343"/>
      <c r="L612" s="343"/>
      <c r="M612" s="343"/>
      <c r="N612" s="343"/>
    </row>
    <row r="613" spans="1:14" s="301" customFormat="1">
      <c r="A613" s="346"/>
      <c r="B613" s="346"/>
      <c r="C613" s="346"/>
      <c r="D613" s="346"/>
      <c r="E613" s="346"/>
      <c r="F613" s="497"/>
      <c r="G613" s="497"/>
      <c r="H613" s="497"/>
      <c r="I613" s="497"/>
      <c r="J613" s="343"/>
      <c r="K613" s="343"/>
      <c r="L613" s="343"/>
      <c r="M613" s="343"/>
      <c r="N613" s="343"/>
    </row>
    <row r="614" spans="1:14" s="301" customFormat="1">
      <c r="A614" s="346"/>
      <c r="B614" s="346"/>
      <c r="C614" s="346"/>
      <c r="D614" s="346"/>
      <c r="E614" s="346"/>
      <c r="F614" s="497"/>
      <c r="G614" s="497"/>
      <c r="H614" s="497"/>
      <c r="I614" s="497"/>
      <c r="J614" s="343"/>
      <c r="K614" s="343"/>
      <c r="L614" s="343"/>
      <c r="M614" s="343"/>
      <c r="N614" s="343"/>
    </row>
    <row r="615" spans="1:14" s="301" customFormat="1">
      <c r="A615" s="346"/>
      <c r="B615" s="346"/>
      <c r="C615" s="346"/>
      <c r="D615" s="346"/>
      <c r="E615" s="346"/>
      <c r="F615" s="497"/>
      <c r="G615" s="497"/>
      <c r="H615" s="497"/>
      <c r="I615" s="497"/>
      <c r="J615" s="343"/>
      <c r="K615" s="343"/>
      <c r="L615" s="343"/>
      <c r="M615" s="343"/>
      <c r="N615" s="343"/>
    </row>
    <row r="616" spans="1:14" s="301" customFormat="1">
      <c r="A616" s="346"/>
      <c r="B616" s="346"/>
      <c r="C616" s="346"/>
      <c r="D616" s="346"/>
      <c r="E616" s="346"/>
      <c r="F616" s="497"/>
      <c r="G616" s="497"/>
      <c r="H616" s="497"/>
      <c r="I616" s="497"/>
      <c r="J616" s="343"/>
      <c r="K616" s="343"/>
      <c r="L616" s="343"/>
      <c r="M616" s="343"/>
      <c r="N616" s="343"/>
    </row>
    <row r="617" spans="1:14" s="301" customFormat="1">
      <c r="A617" s="346"/>
      <c r="B617" s="346"/>
      <c r="C617" s="346"/>
      <c r="D617" s="346"/>
      <c r="E617" s="346"/>
      <c r="F617" s="497"/>
      <c r="G617" s="497"/>
      <c r="H617" s="497"/>
      <c r="I617" s="497"/>
      <c r="J617" s="343"/>
      <c r="K617" s="343"/>
      <c r="L617" s="343"/>
      <c r="M617" s="343"/>
      <c r="N617" s="343"/>
    </row>
    <row r="618" spans="1:14" s="301" customFormat="1">
      <c r="A618" s="346"/>
      <c r="B618" s="346"/>
      <c r="C618" s="346"/>
      <c r="D618" s="346"/>
      <c r="E618" s="346"/>
      <c r="F618" s="497"/>
      <c r="G618" s="497"/>
      <c r="H618" s="497"/>
      <c r="I618" s="497"/>
      <c r="J618" s="343"/>
      <c r="K618" s="343"/>
      <c r="L618" s="343"/>
      <c r="M618" s="343"/>
      <c r="N618" s="343"/>
    </row>
    <row r="619" spans="1:14" s="301" customFormat="1">
      <c r="A619" s="346"/>
      <c r="B619" s="346"/>
      <c r="C619" s="346"/>
      <c r="D619" s="346"/>
      <c r="E619" s="346"/>
      <c r="F619" s="497"/>
      <c r="G619" s="497"/>
      <c r="H619" s="497"/>
      <c r="I619" s="497"/>
      <c r="J619" s="343"/>
      <c r="K619" s="343"/>
      <c r="L619" s="343"/>
      <c r="M619" s="343"/>
      <c r="N619" s="343"/>
    </row>
    <row r="620" spans="1:14" s="301" customFormat="1">
      <c r="A620" s="346"/>
      <c r="B620" s="346"/>
      <c r="C620" s="346"/>
      <c r="D620" s="346"/>
      <c r="E620" s="346"/>
      <c r="F620" s="497"/>
      <c r="G620" s="497"/>
      <c r="H620" s="497"/>
      <c r="I620" s="497"/>
      <c r="J620" s="343"/>
      <c r="K620" s="343"/>
      <c r="L620" s="343"/>
      <c r="M620" s="343"/>
      <c r="N620" s="343"/>
    </row>
    <row r="621" spans="1:14" s="301" customFormat="1">
      <c r="A621" s="346"/>
      <c r="B621" s="346"/>
      <c r="C621" s="346"/>
      <c r="D621" s="346"/>
      <c r="E621" s="346"/>
      <c r="F621" s="497"/>
      <c r="G621" s="497"/>
      <c r="H621" s="497"/>
      <c r="I621" s="497"/>
      <c r="J621" s="343"/>
      <c r="K621" s="343"/>
      <c r="L621" s="343"/>
      <c r="M621" s="343"/>
      <c r="N621" s="343"/>
    </row>
    <row r="622" spans="1:14" s="301" customFormat="1">
      <c r="A622" s="346"/>
      <c r="B622" s="346"/>
      <c r="C622" s="346"/>
      <c r="D622" s="346"/>
      <c r="E622" s="346"/>
      <c r="F622" s="497"/>
      <c r="G622" s="497"/>
      <c r="H622" s="497"/>
      <c r="I622" s="497"/>
      <c r="J622" s="343"/>
      <c r="K622" s="343"/>
      <c r="L622" s="343"/>
      <c r="M622" s="343"/>
      <c r="N622" s="343"/>
    </row>
    <row r="623" spans="1:14" s="301" customFormat="1">
      <c r="A623" s="346"/>
      <c r="B623" s="346"/>
      <c r="C623" s="346"/>
      <c r="D623" s="346"/>
      <c r="E623" s="346"/>
      <c r="F623" s="497"/>
      <c r="G623" s="497"/>
      <c r="H623" s="497"/>
      <c r="I623" s="497"/>
      <c r="J623" s="343"/>
      <c r="K623" s="343"/>
      <c r="L623" s="343"/>
      <c r="M623" s="343"/>
      <c r="N623" s="343"/>
    </row>
    <row r="624" spans="1:14" s="301" customFormat="1">
      <c r="A624" s="346"/>
      <c r="B624" s="346"/>
      <c r="C624" s="346"/>
      <c r="D624" s="346"/>
      <c r="E624" s="346"/>
      <c r="F624" s="497"/>
      <c r="G624" s="497"/>
      <c r="H624" s="497"/>
      <c r="I624" s="497"/>
      <c r="J624" s="343"/>
      <c r="K624" s="343"/>
      <c r="L624" s="343"/>
      <c r="M624" s="343"/>
      <c r="N624" s="343"/>
    </row>
    <row r="625" spans="1:14" s="301" customFormat="1">
      <c r="A625" s="346"/>
      <c r="B625" s="346"/>
      <c r="C625" s="346"/>
      <c r="D625" s="346"/>
      <c r="E625" s="346"/>
      <c r="F625" s="497"/>
      <c r="G625" s="497"/>
      <c r="H625" s="497"/>
      <c r="I625" s="497"/>
      <c r="J625" s="343"/>
      <c r="K625" s="343"/>
      <c r="L625" s="343"/>
      <c r="M625" s="343"/>
      <c r="N625" s="343"/>
    </row>
    <row r="626" spans="1:14" s="301" customFormat="1">
      <c r="A626" s="346"/>
      <c r="B626" s="346"/>
      <c r="C626" s="346"/>
      <c r="D626" s="346"/>
      <c r="E626" s="346"/>
      <c r="F626" s="497"/>
      <c r="G626" s="497"/>
      <c r="H626" s="497"/>
      <c r="I626" s="497"/>
      <c r="J626" s="343"/>
      <c r="K626" s="343"/>
      <c r="L626" s="343"/>
      <c r="M626" s="343"/>
      <c r="N626" s="343"/>
    </row>
    <row r="627" spans="1:14" s="301" customFormat="1">
      <c r="A627" s="346"/>
      <c r="B627" s="346"/>
      <c r="C627" s="346"/>
      <c r="D627" s="346"/>
      <c r="E627" s="346"/>
      <c r="F627" s="497"/>
      <c r="G627" s="497"/>
      <c r="H627" s="497"/>
      <c r="I627" s="497"/>
      <c r="J627" s="343"/>
      <c r="K627" s="343"/>
      <c r="L627" s="343"/>
      <c r="M627" s="343"/>
      <c r="N627" s="343"/>
    </row>
    <row r="628" spans="1:14" s="301" customFormat="1">
      <c r="A628" s="346"/>
      <c r="B628" s="346"/>
      <c r="C628" s="346"/>
      <c r="D628" s="346"/>
      <c r="E628" s="346"/>
      <c r="F628" s="497"/>
      <c r="G628" s="497"/>
      <c r="H628" s="497"/>
      <c r="I628" s="497"/>
      <c r="J628" s="343"/>
      <c r="K628" s="343"/>
      <c r="L628" s="343"/>
      <c r="M628" s="343"/>
      <c r="N628" s="343"/>
    </row>
    <row r="629" spans="1:14" s="301" customFormat="1">
      <c r="A629" s="346"/>
      <c r="B629" s="346"/>
      <c r="C629" s="346"/>
      <c r="D629" s="346"/>
      <c r="E629" s="346"/>
      <c r="F629" s="497"/>
      <c r="G629" s="497"/>
      <c r="H629" s="497"/>
      <c r="I629" s="497"/>
      <c r="J629" s="343"/>
      <c r="K629" s="343"/>
      <c r="L629" s="343"/>
      <c r="M629" s="343"/>
      <c r="N629" s="343"/>
    </row>
    <row r="630" spans="1:14" s="301" customFormat="1">
      <c r="A630" s="346"/>
      <c r="B630" s="346"/>
      <c r="C630" s="346"/>
      <c r="D630" s="346"/>
      <c r="E630" s="346"/>
      <c r="F630" s="497"/>
      <c r="G630" s="497"/>
      <c r="H630" s="497"/>
      <c r="I630" s="497"/>
      <c r="J630" s="343"/>
      <c r="K630" s="343"/>
      <c r="L630" s="343"/>
      <c r="M630" s="343"/>
      <c r="N630" s="343"/>
    </row>
    <row r="631" spans="1:14" s="301" customFormat="1">
      <c r="A631" s="346"/>
      <c r="B631" s="346"/>
      <c r="C631" s="346"/>
      <c r="D631" s="346"/>
      <c r="E631" s="346"/>
      <c r="F631" s="497"/>
      <c r="G631" s="497"/>
      <c r="H631" s="497"/>
      <c r="I631" s="497"/>
      <c r="J631" s="343"/>
      <c r="K631" s="343"/>
      <c r="L631" s="343"/>
      <c r="M631" s="343"/>
      <c r="N631" s="343"/>
    </row>
    <row r="632" spans="1:14" s="301" customFormat="1">
      <c r="A632" s="346"/>
      <c r="B632" s="346"/>
      <c r="C632" s="346"/>
      <c r="D632" s="346"/>
      <c r="E632" s="346"/>
      <c r="F632" s="497"/>
      <c r="G632" s="497"/>
      <c r="H632" s="497"/>
      <c r="I632" s="497"/>
      <c r="J632" s="343"/>
      <c r="K632" s="343"/>
      <c r="L632" s="343"/>
      <c r="M632" s="343"/>
      <c r="N632" s="343"/>
    </row>
    <row r="633" spans="1:14" s="301" customFormat="1">
      <c r="A633" s="346"/>
      <c r="B633" s="346"/>
      <c r="C633" s="346"/>
      <c r="D633" s="346"/>
      <c r="E633" s="346"/>
      <c r="F633" s="497"/>
      <c r="G633" s="497"/>
      <c r="H633" s="497"/>
      <c r="I633" s="497"/>
      <c r="J633" s="343"/>
      <c r="K633" s="343"/>
      <c r="L633" s="343"/>
      <c r="M633" s="343"/>
      <c r="N633" s="343"/>
    </row>
    <row r="634" spans="1:14" s="301" customFormat="1">
      <c r="A634" s="346"/>
      <c r="B634" s="346"/>
      <c r="C634" s="346"/>
      <c r="D634" s="346"/>
      <c r="E634" s="346"/>
      <c r="F634" s="497"/>
      <c r="G634" s="497"/>
      <c r="H634" s="497"/>
      <c r="I634" s="497"/>
      <c r="J634" s="343"/>
      <c r="K634" s="343"/>
      <c r="L634" s="343"/>
      <c r="M634" s="343"/>
      <c r="N634" s="343"/>
    </row>
    <row r="635" spans="1:14" s="301" customFormat="1">
      <c r="A635" s="346"/>
      <c r="B635" s="346"/>
      <c r="C635" s="346"/>
      <c r="D635" s="346"/>
      <c r="E635" s="346"/>
      <c r="F635" s="497"/>
      <c r="G635" s="497"/>
      <c r="H635" s="497"/>
      <c r="I635" s="497"/>
      <c r="J635" s="343"/>
      <c r="K635" s="343"/>
      <c r="L635" s="343"/>
      <c r="M635" s="343"/>
      <c r="N635" s="343"/>
    </row>
    <row r="636" spans="1:14" s="301" customFormat="1">
      <c r="A636" s="346"/>
      <c r="B636" s="346"/>
      <c r="C636" s="346"/>
      <c r="D636" s="346"/>
      <c r="E636" s="346"/>
      <c r="F636" s="497"/>
      <c r="G636" s="497"/>
      <c r="H636" s="497"/>
      <c r="I636" s="497"/>
      <c r="J636" s="343"/>
      <c r="K636" s="343"/>
      <c r="L636" s="343"/>
      <c r="M636" s="343"/>
      <c r="N636" s="343"/>
    </row>
    <row r="637" spans="1:14" s="301" customFormat="1">
      <c r="A637" s="346"/>
      <c r="B637" s="346"/>
      <c r="C637" s="346"/>
      <c r="D637" s="346"/>
      <c r="E637" s="346"/>
      <c r="F637" s="497"/>
      <c r="G637" s="497"/>
      <c r="H637" s="497"/>
      <c r="I637" s="497"/>
      <c r="J637" s="343"/>
      <c r="K637" s="343"/>
      <c r="L637" s="343"/>
      <c r="M637" s="343"/>
      <c r="N637" s="343"/>
    </row>
    <row r="638" spans="1:14" s="301" customFormat="1">
      <c r="A638" s="346"/>
      <c r="B638" s="346"/>
      <c r="C638" s="346"/>
      <c r="D638" s="346"/>
      <c r="E638" s="346"/>
      <c r="F638" s="497"/>
      <c r="G638" s="497"/>
      <c r="H638" s="497"/>
      <c r="I638" s="497"/>
      <c r="J638" s="343"/>
      <c r="K638" s="343"/>
      <c r="L638" s="343"/>
      <c r="M638" s="343"/>
      <c r="N638" s="343"/>
    </row>
    <row r="639" spans="1:14" s="301" customFormat="1">
      <c r="A639" s="346"/>
      <c r="B639" s="346"/>
      <c r="C639" s="346"/>
      <c r="D639" s="346"/>
      <c r="E639" s="346"/>
      <c r="F639" s="497"/>
      <c r="G639" s="497"/>
      <c r="H639" s="497"/>
      <c r="I639" s="497"/>
      <c r="J639" s="343"/>
      <c r="K639" s="343"/>
      <c r="L639" s="343"/>
      <c r="M639" s="343"/>
      <c r="N639" s="343"/>
    </row>
    <row r="640" spans="1:14" s="301" customFormat="1">
      <c r="A640" s="346"/>
      <c r="B640" s="346"/>
      <c r="C640" s="346"/>
      <c r="D640" s="346"/>
      <c r="E640" s="346"/>
      <c r="F640" s="497"/>
      <c r="G640" s="497"/>
      <c r="H640" s="497"/>
      <c r="I640" s="497"/>
      <c r="J640" s="343"/>
      <c r="K640" s="343"/>
      <c r="L640" s="343"/>
      <c r="M640" s="343"/>
      <c r="N640" s="343"/>
    </row>
    <row r="641" spans="1:14" s="301" customFormat="1">
      <c r="A641" s="346"/>
      <c r="B641" s="346"/>
      <c r="C641" s="346"/>
      <c r="D641" s="346"/>
      <c r="E641" s="346"/>
      <c r="F641" s="497"/>
      <c r="G641" s="497"/>
      <c r="H641" s="497"/>
      <c r="I641" s="497"/>
      <c r="J641" s="343"/>
      <c r="K641" s="343"/>
      <c r="L641" s="343"/>
      <c r="M641" s="343"/>
      <c r="N641" s="343"/>
    </row>
    <row r="642" spans="1:14" s="301" customFormat="1">
      <c r="A642" s="346"/>
      <c r="B642" s="346"/>
      <c r="C642" s="346"/>
      <c r="D642" s="346"/>
      <c r="E642" s="346"/>
      <c r="F642" s="497"/>
      <c r="G642" s="497"/>
      <c r="H642" s="497"/>
      <c r="I642" s="497"/>
      <c r="J642" s="343"/>
      <c r="K642" s="343"/>
      <c r="L642" s="343"/>
      <c r="M642" s="343"/>
      <c r="N642" s="343"/>
    </row>
    <row r="643" spans="1:14" s="301" customFormat="1">
      <c r="A643" s="346"/>
      <c r="B643" s="346"/>
      <c r="C643" s="346"/>
      <c r="D643" s="346"/>
      <c r="E643" s="346"/>
      <c r="F643" s="497"/>
      <c r="G643" s="497"/>
      <c r="H643" s="497"/>
      <c r="I643" s="497"/>
      <c r="J643" s="343"/>
      <c r="K643" s="343"/>
      <c r="L643" s="343"/>
      <c r="M643" s="343"/>
      <c r="N643" s="343"/>
    </row>
    <row r="644" spans="1:14" s="301" customFormat="1">
      <c r="A644" s="346"/>
      <c r="B644" s="346"/>
      <c r="C644" s="346"/>
      <c r="D644" s="346"/>
      <c r="E644" s="346"/>
      <c r="F644" s="497"/>
      <c r="G644" s="497"/>
      <c r="H644" s="497"/>
      <c r="I644" s="497"/>
      <c r="J644" s="343"/>
      <c r="K644" s="343"/>
      <c r="L644" s="343"/>
      <c r="M644" s="343"/>
      <c r="N644" s="343"/>
    </row>
    <row r="645" spans="1:14" s="301" customFormat="1">
      <c r="A645" s="346"/>
      <c r="B645" s="346"/>
      <c r="C645" s="346"/>
      <c r="D645" s="346"/>
      <c r="E645" s="346"/>
      <c r="F645" s="497"/>
      <c r="G645" s="497"/>
      <c r="H645" s="497"/>
      <c r="I645" s="497"/>
      <c r="J645" s="343"/>
      <c r="K645" s="343"/>
      <c r="L645" s="343"/>
      <c r="M645" s="343"/>
      <c r="N645" s="343"/>
    </row>
    <row r="646" spans="1:14" s="301" customFormat="1">
      <c r="A646" s="346"/>
      <c r="B646" s="346"/>
      <c r="C646" s="346"/>
      <c r="D646" s="346"/>
      <c r="E646" s="346"/>
      <c r="F646" s="497"/>
      <c r="G646" s="497"/>
      <c r="H646" s="497"/>
      <c r="I646" s="497"/>
      <c r="J646" s="343"/>
      <c r="K646" s="343"/>
      <c r="L646" s="343"/>
      <c r="M646" s="343"/>
      <c r="N646" s="343"/>
    </row>
    <row r="647" spans="1:14" s="301" customFormat="1">
      <c r="A647" s="346"/>
      <c r="B647" s="346"/>
      <c r="C647" s="346"/>
      <c r="D647" s="346"/>
      <c r="E647" s="346"/>
      <c r="F647" s="497"/>
      <c r="G647" s="497"/>
      <c r="H647" s="497"/>
      <c r="I647" s="497"/>
      <c r="J647" s="343"/>
      <c r="K647" s="343"/>
      <c r="L647" s="343"/>
      <c r="M647" s="343"/>
      <c r="N647" s="343"/>
    </row>
    <row r="648" spans="1:14" s="301" customFormat="1">
      <c r="A648" s="346"/>
      <c r="B648" s="346"/>
      <c r="C648" s="346"/>
      <c r="D648" s="346"/>
      <c r="E648" s="346"/>
      <c r="F648" s="497"/>
      <c r="G648" s="497"/>
      <c r="H648" s="497"/>
      <c r="I648" s="497"/>
      <c r="J648" s="343"/>
      <c r="K648" s="343"/>
      <c r="L648" s="343"/>
      <c r="M648" s="343"/>
      <c r="N648" s="343"/>
    </row>
    <row r="649" spans="1:14" s="301" customFormat="1">
      <c r="A649" s="346"/>
      <c r="B649" s="346"/>
      <c r="C649" s="346"/>
      <c r="D649" s="346"/>
      <c r="E649" s="346"/>
      <c r="F649" s="497"/>
      <c r="G649" s="497"/>
      <c r="H649" s="497"/>
      <c r="I649" s="497"/>
      <c r="J649" s="343"/>
      <c r="K649" s="343"/>
      <c r="L649" s="343"/>
      <c r="M649" s="343"/>
      <c r="N649" s="343"/>
    </row>
    <row r="650" spans="1:14" s="301" customFormat="1">
      <c r="A650" s="346"/>
      <c r="B650" s="346"/>
      <c r="C650" s="346"/>
      <c r="D650" s="346"/>
      <c r="E650" s="346"/>
      <c r="F650" s="497"/>
      <c r="G650" s="497"/>
      <c r="H650" s="497"/>
      <c r="I650" s="497"/>
      <c r="J650" s="343"/>
      <c r="K650" s="343"/>
      <c r="L650" s="343"/>
      <c r="M650" s="343"/>
      <c r="N650" s="343"/>
    </row>
    <row r="651" spans="1:14" s="301" customFormat="1">
      <c r="A651" s="346"/>
      <c r="B651" s="346"/>
      <c r="C651" s="346"/>
      <c r="D651" s="346"/>
      <c r="E651" s="346"/>
      <c r="F651" s="497"/>
      <c r="G651" s="497"/>
      <c r="H651" s="497"/>
      <c r="I651" s="497"/>
      <c r="J651" s="343"/>
      <c r="K651" s="343"/>
      <c r="L651" s="343"/>
      <c r="M651" s="343"/>
      <c r="N651" s="343"/>
    </row>
    <row r="652" spans="1:14" s="301" customFormat="1">
      <c r="A652" s="346"/>
      <c r="B652" s="346"/>
      <c r="C652" s="346"/>
      <c r="D652" s="346"/>
      <c r="E652" s="346"/>
      <c r="F652" s="497"/>
      <c r="G652" s="497"/>
      <c r="H652" s="497"/>
      <c r="I652" s="497"/>
      <c r="J652" s="343"/>
      <c r="K652" s="343"/>
      <c r="L652" s="343"/>
      <c r="M652" s="343"/>
      <c r="N652" s="343"/>
    </row>
    <row r="653" spans="1:14" s="301" customFormat="1">
      <c r="A653" s="346"/>
      <c r="B653" s="346"/>
      <c r="C653" s="346"/>
      <c r="D653" s="346"/>
      <c r="E653" s="346"/>
      <c r="F653" s="497"/>
      <c r="G653" s="497"/>
      <c r="H653" s="497"/>
      <c r="I653" s="497"/>
      <c r="J653" s="343"/>
      <c r="K653" s="343"/>
      <c r="L653" s="343"/>
      <c r="M653" s="343"/>
      <c r="N653" s="343"/>
    </row>
    <row r="654" spans="1:14" s="301" customFormat="1">
      <c r="A654" s="346"/>
      <c r="B654" s="346"/>
      <c r="C654" s="346"/>
      <c r="D654" s="346"/>
      <c r="E654" s="346"/>
      <c r="F654" s="497"/>
      <c r="G654" s="497"/>
      <c r="H654" s="497"/>
      <c r="I654" s="497"/>
      <c r="J654" s="343"/>
      <c r="K654" s="343"/>
      <c r="L654" s="343"/>
      <c r="M654" s="343"/>
      <c r="N654" s="343"/>
    </row>
    <row r="655" spans="1:14" s="301" customFormat="1">
      <c r="A655" s="346"/>
      <c r="B655" s="346"/>
      <c r="C655" s="346"/>
      <c r="D655" s="346"/>
      <c r="E655" s="346"/>
      <c r="F655" s="497"/>
      <c r="G655" s="497"/>
      <c r="H655" s="497"/>
      <c r="I655" s="497"/>
      <c r="J655" s="343"/>
      <c r="K655" s="343"/>
      <c r="L655" s="343"/>
      <c r="M655" s="343"/>
      <c r="N655" s="343"/>
    </row>
    <row r="656" spans="1:14" s="301" customFormat="1">
      <c r="A656" s="346"/>
      <c r="B656" s="346"/>
      <c r="C656" s="346"/>
      <c r="D656" s="346"/>
      <c r="E656" s="346"/>
      <c r="F656" s="497"/>
      <c r="G656" s="497"/>
      <c r="H656" s="497"/>
      <c r="I656" s="497"/>
      <c r="J656" s="343"/>
      <c r="K656" s="343"/>
      <c r="L656" s="343"/>
      <c r="M656" s="343"/>
      <c r="N656" s="343"/>
    </row>
    <row r="657" spans="1:14" s="301" customFormat="1">
      <c r="A657" s="346"/>
      <c r="B657" s="346"/>
      <c r="C657" s="346"/>
      <c r="D657" s="346"/>
      <c r="E657" s="346"/>
      <c r="F657" s="497"/>
      <c r="G657" s="497"/>
      <c r="H657" s="497"/>
      <c r="I657" s="497"/>
      <c r="J657" s="343"/>
      <c r="K657" s="343"/>
      <c r="L657" s="343"/>
      <c r="M657" s="343"/>
      <c r="N657" s="343"/>
    </row>
    <row r="658" spans="1:14" s="301" customFormat="1">
      <c r="A658" s="346"/>
      <c r="B658" s="346"/>
      <c r="C658" s="346"/>
      <c r="D658" s="346"/>
      <c r="E658" s="346"/>
      <c r="F658" s="497"/>
      <c r="G658" s="497"/>
      <c r="H658" s="497"/>
      <c r="I658" s="497"/>
      <c r="J658" s="343"/>
      <c r="K658" s="343"/>
      <c r="L658" s="343"/>
      <c r="M658" s="343"/>
      <c r="N658" s="343"/>
    </row>
    <row r="659" spans="1:14" s="301" customFormat="1">
      <c r="A659" s="346"/>
      <c r="B659" s="346"/>
      <c r="C659" s="346"/>
      <c r="D659" s="346"/>
      <c r="E659" s="346"/>
      <c r="F659" s="497"/>
      <c r="G659" s="497"/>
      <c r="H659" s="497"/>
      <c r="I659" s="497"/>
      <c r="J659" s="343"/>
      <c r="K659" s="343"/>
      <c r="L659" s="343"/>
      <c r="M659" s="343"/>
      <c r="N659" s="343"/>
    </row>
    <row r="660" spans="1:14" s="301" customFormat="1">
      <c r="A660" s="346"/>
      <c r="B660" s="346"/>
      <c r="C660" s="346"/>
      <c r="D660" s="346"/>
      <c r="E660" s="346"/>
      <c r="F660" s="497"/>
      <c r="G660" s="497"/>
      <c r="H660" s="497"/>
      <c r="I660" s="497"/>
      <c r="J660" s="343"/>
      <c r="K660" s="343"/>
      <c r="L660" s="343"/>
      <c r="M660" s="343"/>
      <c r="N660" s="343"/>
    </row>
    <row r="661" spans="1:14" s="301" customFormat="1">
      <c r="A661" s="346"/>
      <c r="B661" s="346"/>
      <c r="C661" s="346"/>
      <c r="D661" s="346"/>
      <c r="E661" s="346"/>
      <c r="F661" s="497"/>
      <c r="G661" s="497"/>
      <c r="H661" s="497"/>
      <c r="I661" s="497"/>
      <c r="J661" s="343"/>
      <c r="K661" s="343"/>
      <c r="L661" s="343"/>
      <c r="M661" s="343"/>
      <c r="N661" s="343"/>
    </row>
    <row r="662" spans="1:14" s="301" customFormat="1">
      <c r="A662" s="346"/>
      <c r="B662" s="346"/>
      <c r="C662" s="346"/>
      <c r="D662" s="346"/>
      <c r="E662" s="346"/>
      <c r="F662" s="497"/>
      <c r="G662" s="497"/>
      <c r="H662" s="497"/>
      <c r="I662" s="497"/>
      <c r="J662" s="343"/>
      <c r="K662" s="343"/>
      <c r="L662" s="343"/>
      <c r="M662" s="343"/>
      <c r="N662" s="343"/>
    </row>
    <row r="663" spans="1:14" s="301" customFormat="1">
      <c r="A663" s="346"/>
      <c r="B663" s="346"/>
      <c r="C663" s="346"/>
      <c r="D663" s="346"/>
      <c r="E663" s="346"/>
      <c r="F663" s="497"/>
      <c r="G663" s="497"/>
      <c r="H663" s="497"/>
      <c r="I663" s="497"/>
      <c r="J663" s="343"/>
      <c r="K663" s="343"/>
      <c r="L663" s="343"/>
      <c r="M663" s="343"/>
      <c r="N663" s="343"/>
    </row>
    <row r="664" spans="1:14" s="301" customFormat="1">
      <c r="A664" s="346"/>
      <c r="B664" s="346"/>
      <c r="C664" s="346"/>
      <c r="D664" s="346"/>
      <c r="E664" s="346"/>
      <c r="F664" s="497"/>
      <c r="G664" s="497"/>
      <c r="H664" s="497"/>
      <c r="I664" s="497"/>
      <c r="J664" s="343"/>
      <c r="K664" s="343"/>
      <c r="L664" s="343"/>
      <c r="M664" s="343"/>
      <c r="N664" s="343"/>
    </row>
    <row r="665" spans="1:14" s="301" customFormat="1">
      <c r="A665" s="346"/>
      <c r="B665" s="346"/>
      <c r="C665" s="346"/>
      <c r="D665" s="346"/>
      <c r="E665" s="346"/>
      <c r="F665" s="497"/>
      <c r="G665" s="497"/>
      <c r="H665" s="497"/>
      <c r="I665" s="497"/>
      <c r="J665" s="343"/>
      <c r="K665" s="343"/>
      <c r="L665" s="343"/>
      <c r="M665" s="343"/>
      <c r="N665" s="343"/>
    </row>
    <row r="666" spans="1:14" s="301" customFormat="1">
      <c r="A666" s="346"/>
      <c r="B666" s="346"/>
      <c r="C666" s="346"/>
      <c r="D666" s="346"/>
      <c r="E666" s="346"/>
      <c r="F666" s="497"/>
      <c r="G666" s="497"/>
      <c r="H666" s="497"/>
      <c r="I666" s="497"/>
      <c r="J666" s="343"/>
      <c r="K666" s="343"/>
      <c r="L666" s="343"/>
      <c r="M666" s="343"/>
      <c r="N666" s="343"/>
    </row>
    <row r="667" spans="1:14" s="301" customFormat="1">
      <c r="A667" s="346"/>
      <c r="B667" s="346"/>
      <c r="C667" s="346"/>
      <c r="D667" s="346"/>
      <c r="E667" s="346"/>
      <c r="F667" s="497"/>
      <c r="G667" s="497"/>
      <c r="H667" s="497"/>
      <c r="I667" s="497"/>
      <c r="J667" s="343"/>
      <c r="K667" s="343"/>
      <c r="L667" s="343"/>
      <c r="M667" s="343"/>
      <c r="N667" s="343"/>
    </row>
    <row r="668" spans="1:14" s="301" customFormat="1">
      <c r="A668" s="346"/>
      <c r="B668" s="346"/>
      <c r="C668" s="346"/>
      <c r="D668" s="346"/>
      <c r="E668" s="346"/>
      <c r="F668" s="497"/>
      <c r="G668" s="497"/>
      <c r="H668" s="497"/>
      <c r="I668" s="497"/>
      <c r="J668" s="343"/>
      <c r="K668" s="343"/>
      <c r="L668" s="343"/>
      <c r="M668" s="343"/>
      <c r="N668" s="343"/>
    </row>
    <row r="669" spans="1:14" s="301" customFormat="1">
      <c r="A669" s="346"/>
      <c r="B669" s="346"/>
      <c r="C669" s="346"/>
      <c r="D669" s="346"/>
      <c r="E669" s="346"/>
      <c r="F669" s="497"/>
      <c r="G669" s="497"/>
      <c r="H669" s="497"/>
      <c r="I669" s="497"/>
      <c r="J669" s="343"/>
      <c r="K669" s="343"/>
      <c r="L669" s="343"/>
      <c r="M669" s="343"/>
      <c r="N669" s="343"/>
    </row>
    <row r="670" spans="1:14" s="301" customFormat="1">
      <c r="A670" s="346"/>
      <c r="B670" s="346"/>
      <c r="C670" s="346"/>
      <c r="D670" s="346"/>
      <c r="E670" s="346"/>
      <c r="F670" s="497"/>
      <c r="G670" s="497"/>
      <c r="H670" s="497"/>
      <c r="I670" s="497"/>
      <c r="J670" s="343"/>
      <c r="K670" s="343"/>
      <c r="L670" s="343"/>
      <c r="M670" s="343"/>
      <c r="N670" s="343"/>
    </row>
    <row r="671" spans="1:14" s="301" customFormat="1">
      <c r="A671" s="346"/>
      <c r="B671" s="346"/>
      <c r="C671" s="346"/>
      <c r="D671" s="346"/>
      <c r="E671" s="346"/>
      <c r="F671" s="343"/>
      <c r="G671" s="343"/>
      <c r="H671" s="343"/>
      <c r="I671" s="343"/>
      <c r="J671" s="343"/>
      <c r="K671" s="343"/>
      <c r="L671" s="343"/>
      <c r="M671" s="343"/>
      <c r="N671" s="343"/>
    </row>
    <row r="672" spans="1:14" s="301" customFormat="1">
      <c r="A672" s="346"/>
      <c r="B672" s="346"/>
      <c r="C672" s="346"/>
      <c r="D672" s="346"/>
      <c r="E672" s="346"/>
      <c r="F672" s="343"/>
      <c r="G672" s="343"/>
      <c r="H672" s="343"/>
      <c r="I672" s="343"/>
      <c r="J672" s="343"/>
      <c r="K672" s="343"/>
      <c r="L672" s="343"/>
      <c r="M672" s="343"/>
      <c r="N672" s="343"/>
    </row>
    <row r="673" spans="1:14" s="301" customFormat="1">
      <c r="A673" s="346"/>
      <c r="B673" s="346"/>
      <c r="C673" s="346"/>
      <c r="D673" s="346"/>
      <c r="E673" s="346"/>
      <c r="F673" s="343"/>
      <c r="G673" s="343"/>
      <c r="H673" s="343"/>
      <c r="I673" s="343"/>
      <c r="J673" s="343"/>
      <c r="K673" s="343"/>
      <c r="L673" s="343"/>
      <c r="M673" s="343"/>
      <c r="N673" s="343"/>
    </row>
    <row r="674" spans="1:14" s="301" customFormat="1">
      <c r="A674" s="346"/>
      <c r="B674" s="346"/>
      <c r="C674" s="346"/>
      <c r="D674" s="346"/>
      <c r="E674" s="346"/>
      <c r="F674" s="343"/>
      <c r="G674" s="343"/>
      <c r="H674" s="343"/>
      <c r="I674" s="343"/>
      <c r="J674" s="343"/>
      <c r="K674" s="343"/>
      <c r="L674" s="343"/>
      <c r="M674" s="343"/>
      <c r="N674" s="343"/>
    </row>
    <row r="675" spans="1:14" s="301" customFormat="1">
      <c r="A675" s="346"/>
      <c r="B675" s="346"/>
      <c r="C675" s="346"/>
      <c r="D675" s="346"/>
      <c r="E675" s="346"/>
      <c r="F675" s="343"/>
      <c r="G675" s="343"/>
      <c r="H675" s="343"/>
      <c r="I675" s="343"/>
      <c r="J675" s="343"/>
      <c r="K675" s="343"/>
      <c r="L675" s="343"/>
      <c r="M675" s="343"/>
      <c r="N675" s="343"/>
    </row>
    <row r="676" spans="1:14" s="301" customFormat="1">
      <c r="A676" s="346"/>
      <c r="B676" s="346"/>
      <c r="C676" s="346"/>
      <c r="D676" s="346"/>
      <c r="E676" s="346"/>
      <c r="F676" s="343"/>
      <c r="G676" s="343"/>
      <c r="H676" s="343"/>
      <c r="I676" s="343"/>
      <c r="J676" s="343"/>
      <c r="K676" s="343"/>
      <c r="L676" s="343"/>
      <c r="M676" s="343"/>
      <c r="N676" s="343"/>
    </row>
    <row r="677" spans="1:14" s="301" customFormat="1">
      <c r="A677" s="346"/>
      <c r="B677" s="346"/>
      <c r="C677" s="346"/>
      <c r="D677" s="346"/>
      <c r="E677" s="346"/>
      <c r="F677" s="343"/>
      <c r="G677" s="343"/>
      <c r="H677" s="343"/>
      <c r="I677" s="343"/>
      <c r="J677" s="343"/>
      <c r="K677" s="343"/>
      <c r="L677" s="343"/>
      <c r="M677" s="343"/>
      <c r="N677" s="343"/>
    </row>
    <row r="678" spans="1:14" s="301" customFormat="1">
      <c r="A678" s="346"/>
      <c r="B678" s="346"/>
      <c r="C678" s="346"/>
      <c r="D678" s="346"/>
      <c r="E678" s="346"/>
      <c r="F678" s="343"/>
      <c r="G678" s="343"/>
      <c r="H678" s="343"/>
      <c r="I678" s="343"/>
      <c r="J678" s="343"/>
      <c r="K678" s="343"/>
      <c r="L678" s="343"/>
      <c r="M678" s="343"/>
      <c r="N678" s="343"/>
    </row>
    <row r="679" spans="1:14" s="301" customFormat="1">
      <c r="A679" s="346"/>
      <c r="B679" s="346"/>
      <c r="C679" s="346"/>
      <c r="D679" s="346"/>
      <c r="E679" s="346"/>
      <c r="F679" s="343"/>
      <c r="G679" s="343"/>
      <c r="H679" s="343"/>
      <c r="I679" s="343"/>
      <c r="J679" s="343"/>
      <c r="K679" s="343"/>
      <c r="L679" s="343"/>
      <c r="M679" s="343"/>
      <c r="N679" s="343"/>
    </row>
    <row r="680" spans="1:14" s="301" customFormat="1">
      <c r="A680" s="346"/>
      <c r="B680" s="346"/>
      <c r="C680" s="346"/>
      <c r="D680" s="346"/>
      <c r="E680" s="346"/>
      <c r="F680" s="343"/>
      <c r="G680" s="343"/>
      <c r="H680" s="343"/>
      <c r="I680" s="343"/>
      <c r="J680" s="343"/>
      <c r="K680" s="343"/>
      <c r="L680" s="343"/>
      <c r="M680" s="343"/>
      <c r="N680" s="343"/>
    </row>
    <row r="681" spans="1:14" s="301" customFormat="1">
      <c r="A681" s="346"/>
      <c r="B681" s="346"/>
      <c r="C681" s="346"/>
      <c r="D681" s="346"/>
      <c r="E681" s="346"/>
      <c r="F681" s="343"/>
      <c r="G681" s="343"/>
      <c r="H681" s="343"/>
      <c r="I681" s="343"/>
      <c r="J681" s="343"/>
      <c r="K681" s="343"/>
      <c r="L681" s="343"/>
      <c r="M681" s="343"/>
      <c r="N681" s="343"/>
    </row>
    <row r="682" spans="1:14" s="301" customFormat="1">
      <c r="A682" s="346"/>
      <c r="B682" s="346"/>
      <c r="C682" s="346"/>
      <c r="D682" s="346"/>
      <c r="E682" s="346"/>
      <c r="F682" s="343"/>
      <c r="G682" s="343"/>
      <c r="H682" s="343"/>
      <c r="I682" s="343"/>
      <c r="J682" s="343"/>
      <c r="K682" s="343"/>
      <c r="L682" s="343"/>
      <c r="M682" s="343"/>
      <c r="N682" s="343"/>
    </row>
    <row r="683" spans="1:14" s="301" customFormat="1">
      <c r="A683" s="346"/>
      <c r="B683" s="346"/>
      <c r="C683" s="346"/>
      <c r="D683" s="346"/>
      <c r="E683" s="346"/>
      <c r="F683" s="343"/>
      <c r="G683" s="343"/>
      <c r="H683" s="343"/>
      <c r="I683" s="343"/>
      <c r="J683" s="343"/>
      <c r="K683" s="343"/>
      <c r="L683" s="343"/>
      <c r="M683" s="343"/>
      <c r="N683" s="343"/>
    </row>
    <row r="684" spans="1:14" s="301" customFormat="1">
      <c r="A684" s="346"/>
      <c r="B684" s="346"/>
      <c r="C684" s="346"/>
      <c r="D684" s="346"/>
      <c r="E684" s="346"/>
      <c r="F684" s="343"/>
      <c r="G684" s="343"/>
      <c r="H684" s="343"/>
      <c r="I684" s="343"/>
      <c r="J684" s="343"/>
      <c r="K684" s="343"/>
      <c r="L684" s="343"/>
      <c r="M684" s="343"/>
      <c r="N684" s="343"/>
    </row>
    <row r="685" spans="1:14" s="301" customFormat="1">
      <c r="A685" s="346"/>
      <c r="B685" s="346"/>
      <c r="C685" s="346"/>
      <c r="D685" s="346"/>
      <c r="E685" s="346"/>
      <c r="F685" s="343"/>
      <c r="G685" s="343"/>
      <c r="H685" s="343"/>
      <c r="I685" s="343"/>
      <c r="J685" s="343"/>
      <c r="K685" s="343"/>
      <c r="L685" s="343"/>
      <c r="M685" s="343"/>
      <c r="N685" s="343"/>
    </row>
    <row r="686" spans="1:14" s="301" customFormat="1">
      <c r="A686" s="346"/>
      <c r="B686" s="346"/>
      <c r="C686" s="346"/>
      <c r="D686" s="346"/>
      <c r="E686" s="346"/>
      <c r="F686" s="343"/>
      <c r="G686" s="343"/>
      <c r="H686" s="343"/>
      <c r="I686" s="343"/>
      <c r="J686" s="343"/>
      <c r="K686" s="343"/>
      <c r="L686" s="343"/>
      <c r="M686" s="343"/>
      <c r="N686" s="343"/>
    </row>
    <row r="687" spans="1:14" s="301" customFormat="1">
      <c r="A687" s="346"/>
      <c r="B687" s="346"/>
      <c r="C687" s="346"/>
      <c r="D687" s="346"/>
      <c r="E687" s="346"/>
      <c r="F687" s="343"/>
      <c r="G687" s="343"/>
      <c r="H687" s="343"/>
      <c r="I687" s="343"/>
      <c r="J687" s="343"/>
      <c r="K687" s="343"/>
      <c r="L687" s="343"/>
      <c r="M687" s="343"/>
      <c r="N687" s="343"/>
    </row>
    <row r="688" spans="1:14" s="301" customFormat="1">
      <c r="A688" s="346"/>
      <c r="B688" s="346"/>
      <c r="C688" s="346"/>
      <c r="D688" s="346"/>
      <c r="E688" s="346"/>
      <c r="F688" s="343"/>
      <c r="G688" s="343"/>
      <c r="H688" s="343"/>
      <c r="I688" s="343"/>
      <c r="J688" s="343"/>
      <c r="K688" s="343"/>
      <c r="L688" s="343"/>
      <c r="M688" s="343"/>
      <c r="N688" s="343"/>
    </row>
    <row r="689" spans="1:14" s="301" customFormat="1">
      <c r="A689" s="346"/>
      <c r="B689" s="346"/>
      <c r="C689" s="346"/>
      <c r="D689" s="346"/>
      <c r="E689" s="346"/>
      <c r="F689" s="343"/>
      <c r="G689" s="343"/>
      <c r="H689" s="343"/>
      <c r="I689" s="343"/>
      <c r="J689" s="343"/>
      <c r="K689" s="343"/>
      <c r="L689" s="343"/>
      <c r="M689" s="343"/>
      <c r="N689" s="343"/>
    </row>
    <row r="690" spans="1:14" s="301" customFormat="1">
      <c r="A690" s="346"/>
      <c r="B690" s="346"/>
      <c r="C690" s="346"/>
      <c r="D690" s="346"/>
      <c r="E690" s="346"/>
      <c r="F690" s="343"/>
      <c r="G690" s="343"/>
      <c r="H690" s="343"/>
      <c r="I690" s="343"/>
      <c r="J690" s="343"/>
      <c r="K690" s="343"/>
      <c r="L690" s="343"/>
      <c r="M690" s="343"/>
      <c r="N690" s="343"/>
    </row>
    <row r="691" spans="1:14" s="301" customFormat="1">
      <c r="A691" s="346"/>
      <c r="B691" s="346"/>
      <c r="C691" s="346"/>
      <c r="D691" s="346"/>
      <c r="E691" s="346"/>
      <c r="F691" s="343"/>
      <c r="G691" s="343"/>
      <c r="H691" s="343"/>
      <c r="I691" s="343"/>
      <c r="J691" s="343"/>
      <c r="K691" s="343"/>
      <c r="L691" s="343"/>
      <c r="M691" s="343"/>
      <c r="N691" s="343"/>
    </row>
    <row r="692" spans="1:14" s="301" customFormat="1">
      <c r="A692" s="346"/>
      <c r="B692" s="346"/>
      <c r="C692" s="346"/>
      <c r="D692" s="346"/>
      <c r="E692" s="346"/>
      <c r="F692" s="343"/>
      <c r="G692" s="343"/>
      <c r="H692" s="343"/>
      <c r="I692" s="343"/>
      <c r="J692" s="343"/>
      <c r="K692" s="343"/>
      <c r="L692" s="343"/>
      <c r="M692" s="343"/>
      <c r="N692" s="343"/>
    </row>
    <row r="693" spans="1:14" s="301" customFormat="1">
      <c r="A693" s="346"/>
      <c r="B693" s="346"/>
      <c r="C693" s="346"/>
      <c r="D693" s="346"/>
      <c r="E693" s="346"/>
      <c r="F693" s="343"/>
      <c r="G693" s="343"/>
      <c r="H693" s="343"/>
      <c r="I693" s="343"/>
      <c r="J693" s="343"/>
      <c r="K693" s="343"/>
      <c r="L693" s="343"/>
      <c r="M693" s="343"/>
      <c r="N693" s="343"/>
    </row>
    <row r="694" spans="1:14" s="301" customFormat="1">
      <c r="A694" s="346"/>
      <c r="B694" s="346"/>
      <c r="C694" s="346"/>
      <c r="D694" s="346"/>
      <c r="E694" s="346"/>
      <c r="F694" s="343"/>
      <c r="G694" s="343"/>
      <c r="H694" s="343"/>
      <c r="I694" s="343"/>
      <c r="J694" s="343"/>
      <c r="K694" s="343"/>
      <c r="L694" s="343"/>
      <c r="M694" s="343"/>
      <c r="N694" s="343"/>
    </row>
    <row r="695" spans="1:14" s="301" customFormat="1">
      <c r="A695" s="346"/>
      <c r="B695" s="346"/>
      <c r="C695" s="346"/>
      <c r="D695" s="346"/>
      <c r="E695" s="346"/>
      <c r="F695" s="343"/>
      <c r="G695" s="343"/>
      <c r="H695" s="343"/>
      <c r="I695" s="343"/>
      <c r="J695" s="343"/>
      <c r="K695" s="343"/>
      <c r="L695" s="343"/>
      <c r="M695" s="343"/>
      <c r="N695" s="343"/>
    </row>
    <row r="696" spans="1:14" s="301" customFormat="1">
      <c r="A696" s="346"/>
      <c r="B696" s="346"/>
      <c r="C696" s="346"/>
      <c r="D696" s="346"/>
      <c r="E696" s="346"/>
      <c r="F696" s="343"/>
      <c r="G696" s="343"/>
      <c r="H696" s="343"/>
      <c r="I696" s="343"/>
      <c r="J696" s="343"/>
      <c r="K696" s="343"/>
      <c r="L696" s="343"/>
      <c r="M696" s="343"/>
      <c r="N696" s="343"/>
    </row>
    <row r="697" spans="1:14" s="301" customFormat="1">
      <c r="A697" s="346"/>
      <c r="B697" s="346"/>
      <c r="C697" s="346"/>
      <c r="D697" s="346"/>
      <c r="E697" s="346"/>
      <c r="F697" s="343"/>
      <c r="G697" s="343"/>
      <c r="H697" s="343"/>
      <c r="I697" s="343"/>
      <c r="J697" s="343"/>
      <c r="K697" s="343"/>
      <c r="L697" s="343"/>
      <c r="M697" s="343"/>
      <c r="N697" s="343"/>
    </row>
    <row r="698" spans="1:14" s="301" customFormat="1">
      <c r="A698" s="346"/>
      <c r="B698" s="346"/>
      <c r="C698" s="346"/>
      <c r="D698" s="346"/>
      <c r="E698" s="346"/>
      <c r="F698" s="343"/>
      <c r="G698" s="343"/>
      <c r="H698" s="343"/>
      <c r="I698" s="343"/>
      <c r="J698" s="343"/>
      <c r="K698" s="343"/>
      <c r="L698" s="343"/>
      <c r="M698" s="343"/>
      <c r="N698" s="343"/>
    </row>
    <row r="699" spans="1:14" s="301" customFormat="1">
      <c r="A699" s="346"/>
      <c r="B699" s="346"/>
      <c r="C699" s="346"/>
      <c r="D699" s="346"/>
      <c r="E699" s="346"/>
      <c r="F699" s="343"/>
      <c r="G699" s="343"/>
      <c r="H699" s="343"/>
      <c r="I699" s="343"/>
      <c r="J699" s="343"/>
      <c r="K699" s="343"/>
      <c r="L699" s="343"/>
      <c r="M699" s="343"/>
      <c r="N699" s="343"/>
    </row>
    <row r="700" spans="1:14" s="301" customFormat="1">
      <c r="A700" s="346"/>
      <c r="B700" s="346"/>
      <c r="C700" s="346"/>
      <c r="D700" s="346"/>
      <c r="E700" s="346"/>
      <c r="F700" s="343"/>
      <c r="G700" s="343"/>
      <c r="H700" s="343"/>
      <c r="I700" s="343"/>
      <c r="J700" s="343"/>
      <c r="K700" s="343"/>
      <c r="L700" s="343"/>
      <c r="M700" s="343"/>
      <c r="N700" s="343"/>
    </row>
    <row r="701" spans="1:14" s="301" customFormat="1">
      <c r="A701" s="346"/>
      <c r="B701" s="346"/>
      <c r="C701" s="346"/>
      <c r="D701" s="346"/>
      <c r="E701" s="346"/>
      <c r="F701" s="343"/>
      <c r="G701" s="343"/>
      <c r="H701" s="343"/>
      <c r="I701" s="343"/>
      <c r="J701" s="343"/>
      <c r="K701" s="343"/>
      <c r="L701" s="343"/>
      <c r="M701" s="343"/>
      <c r="N701" s="343"/>
    </row>
    <row r="702" spans="1:14" s="301" customFormat="1">
      <c r="A702" s="346"/>
      <c r="B702" s="346"/>
      <c r="C702" s="346"/>
      <c r="D702" s="346"/>
      <c r="E702" s="346"/>
      <c r="F702" s="343"/>
      <c r="G702" s="343"/>
      <c r="H702" s="343"/>
      <c r="I702" s="343"/>
      <c r="J702" s="343"/>
      <c r="K702" s="343"/>
      <c r="L702" s="343"/>
      <c r="M702" s="343"/>
      <c r="N702" s="343"/>
    </row>
    <row r="703" spans="1:14" s="301" customFormat="1">
      <c r="A703" s="346"/>
      <c r="B703" s="346"/>
      <c r="C703" s="346"/>
      <c r="D703" s="346"/>
      <c r="E703" s="346"/>
      <c r="F703" s="343"/>
      <c r="G703" s="343"/>
      <c r="H703" s="343"/>
      <c r="I703" s="343"/>
      <c r="J703" s="343"/>
      <c r="K703" s="343"/>
      <c r="L703" s="343"/>
      <c r="M703" s="343"/>
      <c r="N703" s="343"/>
    </row>
    <row r="704" spans="1:14" s="301" customFormat="1">
      <c r="A704" s="346"/>
      <c r="B704" s="346"/>
      <c r="C704" s="346"/>
      <c r="D704" s="346"/>
      <c r="E704" s="346"/>
      <c r="F704" s="343"/>
      <c r="G704" s="343"/>
      <c r="H704" s="343"/>
      <c r="I704" s="343"/>
      <c r="J704" s="343"/>
      <c r="K704" s="343"/>
      <c r="L704" s="343"/>
      <c r="M704" s="343"/>
      <c r="N704" s="343"/>
    </row>
    <row r="705" spans="1:14" s="301" customFormat="1">
      <c r="A705" s="346"/>
      <c r="B705" s="346"/>
      <c r="C705" s="346"/>
      <c r="D705" s="346"/>
      <c r="E705" s="346"/>
      <c r="F705" s="343"/>
      <c r="G705" s="343"/>
      <c r="H705" s="343"/>
      <c r="I705" s="343"/>
      <c r="J705" s="343"/>
      <c r="K705" s="343"/>
      <c r="L705" s="343"/>
      <c r="M705" s="343"/>
      <c r="N705" s="343"/>
    </row>
    <row r="706" spans="1:14" s="301" customFormat="1">
      <c r="A706" s="346"/>
      <c r="B706" s="346"/>
      <c r="C706" s="346"/>
      <c r="D706" s="346"/>
      <c r="E706" s="346"/>
      <c r="F706" s="343"/>
      <c r="G706" s="343"/>
      <c r="H706" s="343"/>
      <c r="I706" s="343"/>
      <c r="J706" s="343"/>
      <c r="K706" s="343"/>
      <c r="L706" s="343"/>
      <c r="M706" s="343"/>
      <c r="N706" s="343"/>
    </row>
    <row r="707" spans="1:14" s="301" customFormat="1">
      <c r="A707" s="346"/>
      <c r="B707" s="346"/>
      <c r="C707" s="346"/>
      <c r="D707" s="346"/>
      <c r="E707" s="346"/>
      <c r="F707" s="343"/>
      <c r="G707" s="343"/>
      <c r="H707" s="343"/>
      <c r="I707" s="343"/>
      <c r="J707" s="343"/>
      <c r="K707" s="343"/>
      <c r="L707" s="343"/>
      <c r="M707" s="343"/>
      <c r="N707" s="343"/>
    </row>
    <row r="708" spans="1:14" s="301" customFormat="1">
      <c r="A708" s="346"/>
      <c r="B708" s="346"/>
      <c r="C708" s="346"/>
      <c r="D708" s="346"/>
      <c r="E708" s="346"/>
      <c r="F708" s="343"/>
      <c r="G708" s="343"/>
      <c r="H708" s="343"/>
      <c r="I708" s="343"/>
      <c r="J708" s="343"/>
      <c r="K708" s="343"/>
      <c r="L708" s="343"/>
      <c r="M708" s="343"/>
      <c r="N708" s="343"/>
    </row>
    <row r="709" spans="1:14" s="301" customFormat="1">
      <c r="A709" s="346"/>
      <c r="B709" s="346"/>
      <c r="C709" s="346"/>
      <c r="D709" s="346"/>
      <c r="E709" s="346"/>
      <c r="F709" s="343"/>
      <c r="G709" s="343"/>
      <c r="H709" s="343"/>
      <c r="I709" s="343"/>
      <c r="J709" s="343"/>
      <c r="K709" s="343"/>
      <c r="L709" s="343"/>
      <c r="M709" s="343"/>
      <c r="N709" s="343"/>
    </row>
    <row r="710" spans="1:14" s="301" customFormat="1">
      <c r="A710" s="346"/>
      <c r="B710" s="346"/>
      <c r="C710" s="346"/>
      <c r="D710" s="346"/>
      <c r="E710" s="346"/>
      <c r="F710" s="343"/>
      <c r="G710" s="343"/>
      <c r="H710" s="343"/>
      <c r="I710" s="343"/>
      <c r="J710" s="343"/>
      <c r="K710" s="343"/>
      <c r="L710" s="343"/>
      <c r="M710" s="343"/>
      <c r="N710" s="343"/>
    </row>
    <row r="711" spans="1:14" s="301" customFormat="1">
      <c r="A711" s="346"/>
      <c r="B711" s="346"/>
      <c r="C711" s="346"/>
      <c r="D711" s="346"/>
      <c r="E711" s="346"/>
      <c r="F711" s="343"/>
      <c r="G711" s="343"/>
      <c r="H711" s="343"/>
      <c r="I711" s="343"/>
      <c r="J711" s="343"/>
      <c r="K711" s="343"/>
      <c r="L711" s="343"/>
      <c r="M711" s="343"/>
      <c r="N711" s="343"/>
    </row>
    <row r="712" spans="1:14" s="301" customFormat="1">
      <c r="A712" s="346"/>
      <c r="B712" s="346"/>
      <c r="C712" s="346"/>
      <c r="D712" s="346"/>
      <c r="E712" s="346"/>
      <c r="F712" s="343"/>
      <c r="G712" s="343"/>
      <c r="H712" s="343"/>
      <c r="I712" s="343"/>
      <c r="J712" s="343"/>
      <c r="K712" s="343"/>
      <c r="L712" s="343"/>
      <c r="M712" s="343"/>
      <c r="N712" s="343"/>
    </row>
    <row r="713" spans="1:14" s="301" customFormat="1">
      <c r="A713" s="346"/>
      <c r="B713" s="346"/>
      <c r="C713" s="346"/>
      <c r="D713" s="346"/>
      <c r="E713" s="346"/>
      <c r="F713" s="343"/>
      <c r="G713" s="343"/>
      <c r="H713" s="343"/>
      <c r="I713" s="343"/>
      <c r="J713" s="343"/>
      <c r="K713" s="343"/>
      <c r="L713" s="343"/>
      <c r="M713" s="343"/>
      <c r="N713" s="343"/>
    </row>
    <row r="714" spans="1:14" s="301" customFormat="1">
      <c r="A714" s="346"/>
      <c r="B714" s="346"/>
      <c r="C714" s="346"/>
      <c r="D714" s="346"/>
      <c r="E714" s="346"/>
      <c r="F714" s="343"/>
      <c r="G714" s="343"/>
      <c r="H714" s="343"/>
      <c r="I714" s="343"/>
      <c r="J714" s="343"/>
      <c r="K714" s="343"/>
      <c r="L714" s="343"/>
      <c r="M714" s="343"/>
      <c r="N714" s="343"/>
    </row>
    <row r="715" spans="1:14" s="301" customFormat="1">
      <c r="A715" s="346"/>
      <c r="B715" s="346"/>
      <c r="C715" s="346"/>
      <c r="D715" s="346"/>
      <c r="E715" s="346"/>
      <c r="F715" s="343"/>
      <c r="G715" s="343"/>
      <c r="H715" s="343"/>
      <c r="I715" s="343"/>
      <c r="J715" s="343"/>
      <c r="K715" s="343"/>
      <c r="L715" s="343"/>
      <c r="M715" s="343"/>
      <c r="N715" s="343"/>
    </row>
    <row r="716" spans="1:14" s="301" customFormat="1">
      <c r="A716" s="346"/>
      <c r="B716" s="346"/>
      <c r="C716" s="346"/>
      <c r="D716" s="346"/>
      <c r="E716" s="346"/>
      <c r="F716" s="343"/>
      <c r="G716" s="343"/>
      <c r="H716" s="343"/>
      <c r="I716" s="343"/>
      <c r="J716" s="343"/>
      <c r="K716" s="343"/>
      <c r="L716" s="343"/>
      <c r="M716" s="343"/>
      <c r="N716" s="343"/>
    </row>
    <row r="717" spans="1:14" s="301" customFormat="1">
      <c r="A717" s="346"/>
      <c r="B717" s="346"/>
      <c r="C717" s="346"/>
      <c r="D717" s="346"/>
      <c r="E717" s="346"/>
      <c r="F717" s="343"/>
      <c r="G717" s="343"/>
      <c r="H717" s="343"/>
      <c r="I717" s="343"/>
      <c r="J717" s="343"/>
      <c r="K717" s="343"/>
      <c r="L717" s="343"/>
      <c r="M717" s="343"/>
      <c r="N717" s="343"/>
    </row>
    <row r="718" spans="1:14" s="301" customFormat="1">
      <c r="A718" s="346"/>
      <c r="B718" s="346"/>
      <c r="C718" s="346"/>
      <c r="D718" s="346"/>
      <c r="E718" s="346"/>
      <c r="F718" s="343"/>
      <c r="G718" s="343"/>
      <c r="H718" s="343"/>
      <c r="I718" s="343"/>
      <c r="J718" s="343"/>
      <c r="K718" s="343"/>
      <c r="L718" s="343"/>
      <c r="M718" s="343"/>
      <c r="N718" s="343"/>
    </row>
    <row r="719" spans="1:14" s="301" customFormat="1">
      <c r="A719" s="346"/>
      <c r="B719" s="346"/>
      <c r="C719" s="346"/>
      <c r="D719" s="346"/>
      <c r="E719" s="346"/>
      <c r="F719" s="343"/>
      <c r="G719" s="343"/>
      <c r="H719" s="343"/>
      <c r="I719" s="343"/>
      <c r="J719" s="343"/>
      <c r="K719" s="343"/>
      <c r="L719" s="343"/>
      <c r="M719" s="343"/>
      <c r="N719" s="343"/>
    </row>
    <row r="720" spans="1:14" s="301" customFormat="1">
      <c r="A720" s="346"/>
      <c r="B720" s="346"/>
      <c r="C720" s="346"/>
      <c r="D720" s="346"/>
      <c r="E720" s="346"/>
      <c r="F720" s="343"/>
      <c r="G720" s="343"/>
      <c r="H720" s="343"/>
      <c r="I720" s="343"/>
      <c r="J720" s="343"/>
      <c r="K720" s="343"/>
      <c r="L720" s="343"/>
      <c r="M720" s="343"/>
      <c r="N720" s="343"/>
    </row>
    <row r="721" spans="1:14" s="301" customFormat="1">
      <c r="A721" s="346"/>
      <c r="B721" s="346"/>
      <c r="C721" s="346"/>
      <c r="D721" s="346"/>
      <c r="E721" s="346"/>
      <c r="F721" s="343"/>
      <c r="G721" s="343"/>
      <c r="H721" s="343"/>
      <c r="I721" s="343"/>
      <c r="J721" s="343"/>
      <c r="K721" s="343"/>
      <c r="L721" s="343"/>
      <c r="M721" s="343"/>
      <c r="N721" s="343"/>
    </row>
    <row r="722" spans="1:14" s="301" customFormat="1">
      <c r="A722" s="346"/>
      <c r="B722" s="346"/>
      <c r="C722" s="346"/>
      <c r="D722" s="346"/>
      <c r="E722" s="346"/>
      <c r="F722" s="343"/>
      <c r="G722" s="343"/>
      <c r="H722" s="343"/>
      <c r="I722" s="343"/>
      <c r="J722" s="343"/>
      <c r="K722" s="343"/>
      <c r="L722" s="343"/>
      <c r="M722" s="343"/>
      <c r="N722" s="343"/>
    </row>
    <row r="723" spans="1:14" s="301" customFormat="1">
      <c r="A723" s="346"/>
      <c r="B723" s="346"/>
      <c r="C723" s="346"/>
      <c r="D723" s="346"/>
      <c r="E723" s="346"/>
      <c r="F723" s="343"/>
      <c r="G723" s="343"/>
      <c r="H723" s="343"/>
      <c r="I723" s="343"/>
      <c r="J723" s="343"/>
      <c r="K723" s="343"/>
      <c r="L723" s="343"/>
      <c r="M723" s="343"/>
      <c r="N723" s="343"/>
    </row>
    <row r="724" spans="1:14" s="301" customFormat="1">
      <c r="A724" s="346"/>
      <c r="B724" s="346"/>
      <c r="C724" s="346"/>
      <c r="D724" s="346"/>
      <c r="E724" s="346"/>
      <c r="F724" s="343"/>
      <c r="G724" s="343"/>
      <c r="H724" s="343"/>
      <c r="I724" s="343"/>
      <c r="J724" s="343"/>
      <c r="K724" s="343"/>
      <c r="L724" s="343"/>
      <c r="M724" s="343"/>
      <c r="N724" s="343"/>
    </row>
    <row r="725" spans="1:14" s="301" customFormat="1">
      <c r="A725" s="346"/>
      <c r="B725" s="346"/>
      <c r="C725" s="346"/>
      <c r="D725" s="346"/>
      <c r="E725" s="346"/>
      <c r="F725" s="343"/>
      <c r="G725" s="343"/>
      <c r="H725" s="343"/>
      <c r="I725" s="343"/>
      <c r="J725" s="343"/>
      <c r="K725" s="343"/>
      <c r="L725" s="343"/>
      <c r="M725" s="343"/>
      <c r="N725" s="343"/>
    </row>
    <row r="726" spans="1:14" s="301" customFormat="1">
      <c r="A726" s="346"/>
      <c r="B726" s="346"/>
      <c r="C726" s="346"/>
      <c r="D726" s="346"/>
      <c r="E726" s="346"/>
      <c r="F726" s="343"/>
      <c r="G726" s="343"/>
      <c r="H726" s="343"/>
      <c r="I726" s="343"/>
      <c r="J726" s="343"/>
      <c r="K726" s="343"/>
      <c r="L726" s="343"/>
      <c r="M726" s="343"/>
      <c r="N726" s="343"/>
    </row>
    <row r="727" spans="1:14" s="301" customFormat="1">
      <c r="A727" s="346"/>
      <c r="B727" s="346"/>
      <c r="C727" s="346"/>
      <c r="D727" s="346"/>
      <c r="E727" s="346"/>
      <c r="F727" s="343"/>
      <c r="G727" s="343"/>
      <c r="H727" s="343"/>
      <c r="I727" s="343"/>
      <c r="J727" s="343"/>
      <c r="K727" s="343"/>
      <c r="L727" s="343"/>
      <c r="M727" s="343"/>
      <c r="N727" s="343"/>
    </row>
    <row r="728" spans="1:14" s="301" customFormat="1">
      <c r="A728" s="346"/>
      <c r="B728" s="346"/>
      <c r="C728" s="346"/>
      <c r="D728" s="346"/>
      <c r="E728" s="346"/>
      <c r="F728" s="343"/>
      <c r="G728" s="343"/>
      <c r="H728" s="343"/>
      <c r="I728" s="343"/>
      <c r="J728" s="343"/>
      <c r="K728" s="343"/>
      <c r="L728" s="343"/>
      <c r="M728" s="343"/>
      <c r="N728" s="343"/>
    </row>
    <row r="729" spans="1:14" s="301" customFormat="1">
      <c r="A729" s="346"/>
      <c r="B729" s="346"/>
      <c r="C729" s="346"/>
      <c r="D729" s="346"/>
      <c r="E729" s="346"/>
      <c r="F729" s="343"/>
      <c r="G729" s="343"/>
      <c r="H729" s="343"/>
      <c r="I729" s="343"/>
      <c r="J729" s="343"/>
      <c r="K729" s="343"/>
      <c r="L729" s="343"/>
      <c r="M729" s="343"/>
      <c r="N729" s="343"/>
    </row>
    <row r="730" spans="1:14" s="301" customFormat="1">
      <c r="A730" s="346"/>
      <c r="B730" s="346"/>
      <c r="C730" s="346"/>
      <c r="D730" s="346"/>
      <c r="E730" s="346"/>
      <c r="F730" s="343"/>
      <c r="G730" s="343"/>
      <c r="H730" s="343"/>
      <c r="I730" s="343"/>
      <c r="J730" s="343"/>
      <c r="K730" s="343"/>
      <c r="L730" s="343"/>
      <c r="M730" s="343"/>
      <c r="N730" s="343"/>
    </row>
    <row r="731" spans="1:14" s="301" customFormat="1">
      <c r="A731" s="346"/>
      <c r="B731" s="346"/>
      <c r="C731" s="346"/>
      <c r="D731" s="346"/>
      <c r="E731" s="346"/>
      <c r="F731" s="343"/>
      <c r="G731" s="343"/>
      <c r="H731" s="343"/>
      <c r="I731" s="343"/>
      <c r="J731" s="343"/>
      <c r="K731" s="343"/>
      <c r="L731" s="343"/>
      <c r="M731" s="343"/>
      <c r="N731" s="343"/>
    </row>
    <row r="732" spans="1:14" s="301" customFormat="1">
      <c r="A732" s="346"/>
      <c r="B732" s="346"/>
      <c r="C732" s="346"/>
      <c r="D732" s="346"/>
      <c r="E732" s="346"/>
      <c r="F732" s="343"/>
      <c r="G732" s="343"/>
      <c r="H732" s="343"/>
      <c r="I732" s="343"/>
      <c r="J732" s="343"/>
      <c r="K732" s="343"/>
      <c r="L732" s="343"/>
      <c r="M732" s="343"/>
      <c r="N732" s="343"/>
    </row>
    <row r="733" spans="1:14" s="301" customFormat="1">
      <c r="A733" s="346"/>
      <c r="B733" s="346"/>
      <c r="C733" s="346"/>
      <c r="D733" s="346"/>
      <c r="E733" s="346"/>
      <c r="F733" s="343"/>
      <c r="G733" s="343"/>
      <c r="H733" s="343"/>
      <c r="I733" s="343"/>
      <c r="J733" s="343"/>
      <c r="K733" s="343"/>
      <c r="L733" s="343"/>
      <c r="M733" s="343"/>
      <c r="N733" s="343"/>
    </row>
    <row r="734" spans="1:14" s="301" customFormat="1">
      <c r="A734" s="346"/>
      <c r="B734" s="346"/>
      <c r="C734" s="346"/>
      <c r="D734" s="346"/>
      <c r="E734" s="346"/>
      <c r="F734" s="343"/>
      <c r="G734" s="343"/>
      <c r="H734" s="343"/>
      <c r="I734" s="343"/>
      <c r="J734" s="343"/>
      <c r="K734" s="343"/>
      <c r="L734" s="343"/>
      <c r="M734" s="343"/>
      <c r="N734" s="343"/>
    </row>
    <row r="735" spans="1:14" s="301" customFormat="1">
      <c r="A735" s="346"/>
      <c r="B735" s="346"/>
      <c r="C735" s="346"/>
      <c r="D735" s="346"/>
      <c r="E735" s="346"/>
      <c r="F735" s="343"/>
      <c r="G735" s="343"/>
      <c r="H735" s="343"/>
      <c r="I735" s="343"/>
      <c r="J735" s="343"/>
      <c r="K735" s="343"/>
      <c r="L735" s="343"/>
      <c r="M735" s="343"/>
      <c r="N735" s="343"/>
    </row>
  </sheetData>
  <sheetProtection sheet="1" objects="1" scenarios="1"/>
  <mergeCells count="6">
    <mergeCell ref="B176:D176"/>
    <mergeCell ref="A1:O1"/>
    <mergeCell ref="A2:O2"/>
    <mergeCell ref="A3:O3"/>
    <mergeCell ref="B29:D29"/>
    <mergeCell ref="B91:D91"/>
  </mergeCells>
  <conditionalFormatting sqref="B69:B70 C67:C70">
    <cfRule type="cellIs" dxfId="2" priority="3" stopIfTrue="1" operator="equal">
      <formula>"tie to PF Core IS"</formula>
    </cfRule>
  </conditionalFormatting>
  <conditionalFormatting sqref="B125:B126 C123:C126">
    <cfRule type="cellIs" dxfId="1" priority="2" stopIfTrue="1" operator="equal">
      <formula>"tie to PF Core IS"</formula>
    </cfRule>
  </conditionalFormatting>
  <conditionalFormatting sqref="B154:B155 C152:C15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6" max="13" man="1"/>
    <brk id="122" max="13" man="1"/>
    <brk id="15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06" t="s">
        <v>32</v>
      </c>
      <c r="B1" s="706"/>
      <c r="C1" s="706"/>
      <c r="D1" s="706"/>
      <c r="E1" s="706"/>
      <c r="F1" s="706"/>
      <c r="G1" s="706"/>
      <c r="H1" s="706"/>
      <c r="I1" s="706"/>
      <c r="J1" s="706"/>
      <c r="K1" s="706"/>
      <c r="L1" s="706"/>
      <c r="M1" s="706"/>
      <c r="N1" s="706"/>
      <c r="O1" s="706"/>
    </row>
    <row r="2" spans="1:15">
      <c r="A2" s="706" t="s">
        <v>25</v>
      </c>
      <c r="B2" s="706"/>
      <c r="C2" s="706"/>
      <c r="D2" s="706"/>
      <c r="E2" s="706"/>
      <c r="F2" s="706"/>
      <c r="G2" s="706"/>
      <c r="H2" s="706"/>
      <c r="I2" s="706"/>
      <c r="J2" s="706"/>
      <c r="K2" s="706"/>
      <c r="L2" s="706"/>
      <c r="M2" s="706"/>
      <c r="N2" s="706"/>
      <c r="O2" s="706"/>
    </row>
    <row r="3" spans="1:15">
      <c r="A3" s="706" t="s">
        <v>24</v>
      </c>
      <c r="B3" s="706"/>
      <c r="C3" s="706"/>
      <c r="D3" s="706"/>
      <c r="E3" s="706"/>
      <c r="F3" s="706"/>
      <c r="G3" s="706"/>
      <c r="H3" s="706"/>
      <c r="I3" s="706"/>
      <c r="J3" s="706"/>
      <c r="K3" s="706"/>
      <c r="L3" s="706"/>
      <c r="M3" s="706"/>
      <c r="N3" s="706"/>
      <c r="O3" s="706"/>
    </row>
    <row r="4" spans="1:15">
      <c r="B4" s="99"/>
      <c r="C4" s="100"/>
      <c r="D4" s="100"/>
      <c r="E4" s="100"/>
      <c r="F4" s="100"/>
      <c r="G4" s="100"/>
      <c r="H4" s="100"/>
      <c r="I4" s="100"/>
      <c r="J4" s="100"/>
      <c r="K4" s="100"/>
      <c r="L4" s="100"/>
      <c r="M4" s="100"/>
      <c r="N4" s="100"/>
    </row>
    <row r="5" spans="1:15">
      <c r="B5" s="99"/>
      <c r="C5" s="77" t="s">
        <v>4</v>
      </c>
      <c r="D5" s="77" t="s">
        <v>5</v>
      </c>
      <c r="E5" s="77" t="s">
        <v>6</v>
      </c>
      <c r="F5" s="77" t="s">
        <v>3</v>
      </c>
      <c r="G5" s="77" t="s">
        <v>4</v>
      </c>
      <c r="H5" s="77" t="s">
        <v>5</v>
      </c>
      <c r="I5" s="77" t="s">
        <v>6</v>
      </c>
      <c r="J5" s="77" t="s">
        <v>3</v>
      </c>
      <c r="K5" s="77" t="s">
        <v>4</v>
      </c>
      <c r="L5" s="77" t="s">
        <v>5</v>
      </c>
      <c r="M5" s="77" t="s">
        <v>6</v>
      </c>
      <c r="N5" s="674" t="s">
        <v>3</v>
      </c>
    </row>
    <row r="6" spans="1:15">
      <c r="A6" s="99" t="s">
        <v>7</v>
      </c>
      <c r="B6" s="99"/>
      <c r="C6" s="78" t="s">
        <v>116</v>
      </c>
      <c r="D6" s="78" t="s">
        <v>116</v>
      </c>
      <c r="E6" s="78" t="s">
        <v>116</v>
      </c>
      <c r="F6" s="78" t="s">
        <v>203</v>
      </c>
      <c r="G6" s="78" t="s">
        <v>203</v>
      </c>
      <c r="H6" s="78" t="s">
        <v>203</v>
      </c>
      <c r="I6" s="78" t="s">
        <v>203</v>
      </c>
      <c r="J6" s="78" t="s">
        <v>281</v>
      </c>
      <c r="K6" s="78" t="s">
        <v>281</v>
      </c>
      <c r="L6" s="78" t="s">
        <v>281</v>
      </c>
      <c r="M6" s="78" t="s">
        <v>281</v>
      </c>
      <c r="N6" s="78" t="s">
        <v>316</v>
      </c>
    </row>
    <row r="7" spans="1:15" ht="5.25" customHeight="1">
      <c r="B7" s="616"/>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36</v>
      </c>
      <c r="C9" s="118">
        <v>2271</v>
      </c>
      <c r="D9" s="118">
        <v>4029</v>
      </c>
      <c r="E9" s="118">
        <v>3245</v>
      </c>
      <c r="F9" s="118">
        <v>3248</v>
      </c>
      <c r="G9" s="118">
        <v>3278</v>
      </c>
      <c r="H9" s="118">
        <v>3576</v>
      </c>
      <c r="I9" s="118">
        <v>4713</v>
      </c>
      <c r="J9" s="118">
        <v>5217</v>
      </c>
      <c r="K9" s="118">
        <v>4857</v>
      </c>
      <c r="L9" s="307">
        <v>3308</v>
      </c>
      <c r="M9" s="307">
        <v>4225</v>
      </c>
      <c r="N9" s="307">
        <v>4696</v>
      </c>
    </row>
    <row r="10" spans="1:15">
      <c r="B10" s="85" t="s">
        <v>37</v>
      </c>
      <c r="C10" s="157">
        <v>462</v>
      </c>
      <c r="D10" s="157">
        <v>446</v>
      </c>
      <c r="E10" s="157">
        <v>732</v>
      </c>
      <c r="F10" s="157">
        <v>344</v>
      </c>
      <c r="G10" s="157">
        <v>360</v>
      </c>
      <c r="H10" s="157">
        <v>888</v>
      </c>
      <c r="I10" s="157">
        <v>918</v>
      </c>
      <c r="J10" s="157">
        <v>431</v>
      </c>
      <c r="K10" s="157">
        <v>418</v>
      </c>
      <c r="L10" s="353">
        <v>641</v>
      </c>
      <c r="M10" s="353">
        <v>1035</v>
      </c>
      <c r="N10" s="353">
        <v>594</v>
      </c>
    </row>
    <row r="11" spans="1:15">
      <c r="B11" s="85" t="s">
        <v>93</v>
      </c>
      <c r="C11" s="157">
        <v>94</v>
      </c>
      <c r="D11" s="157">
        <v>131</v>
      </c>
      <c r="E11" s="157">
        <v>49</v>
      </c>
      <c r="F11" s="157">
        <v>48</v>
      </c>
      <c r="G11" s="157">
        <v>51</v>
      </c>
      <c r="H11" s="157">
        <v>94</v>
      </c>
      <c r="I11" s="157">
        <v>46</v>
      </c>
      <c r="J11" s="157">
        <v>42</v>
      </c>
      <c r="K11" s="157">
        <v>36</v>
      </c>
      <c r="L11" s="353">
        <v>174</v>
      </c>
      <c r="M11" s="353">
        <v>43</v>
      </c>
      <c r="N11" s="353">
        <v>45</v>
      </c>
    </row>
    <row r="12" spans="1:15">
      <c r="B12" s="85" t="s">
        <v>38</v>
      </c>
      <c r="C12" s="157">
        <v>287</v>
      </c>
      <c r="D12" s="157">
        <v>414</v>
      </c>
      <c r="E12" s="157">
        <v>412</v>
      </c>
      <c r="F12" s="157">
        <v>370</v>
      </c>
      <c r="G12" s="157">
        <v>349</v>
      </c>
      <c r="H12" s="157">
        <v>377</v>
      </c>
      <c r="I12" s="157">
        <v>367</v>
      </c>
      <c r="J12" s="157">
        <v>298</v>
      </c>
      <c r="K12" s="157">
        <v>320</v>
      </c>
      <c r="L12" s="353">
        <v>348</v>
      </c>
      <c r="M12" s="353">
        <v>264</v>
      </c>
      <c r="N12" s="353">
        <v>184</v>
      </c>
    </row>
    <row r="13" spans="1:15" s="99" customFormat="1">
      <c r="B13" s="85" t="s">
        <v>232</v>
      </c>
      <c r="C13" s="599">
        <v>306</v>
      </c>
      <c r="D13" s="599">
        <v>314</v>
      </c>
      <c r="E13" s="599">
        <v>392</v>
      </c>
      <c r="F13" s="599">
        <v>346</v>
      </c>
      <c r="G13" s="599">
        <v>314</v>
      </c>
      <c r="H13" s="599">
        <v>451</v>
      </c>
      <c r="I13" s="599">
        <v>476</v>
      </c>
      <c r="J13" s="599">
        <v>422</v>
      </c>
      <c r="K13" s="599">
        <v>503</v>
      </c>
      <c r="L13" s="364">
        <v>501</v>
      </c>
      <c r="M13" s="364">
        <v>539</v>
      </c>
      <c r="N13" s="364">
        <v>518</v>
      </c>
    </row>
    <row r="14" spans="1:15">
      <c r="B14" s="99" t="s">
        <v>12</v>
      </c>
      <c r="C14" s="561">
        <f t="shared" ref="C14:L14" si="0">SUM(C9:C13)</f>
        <v>3420</v>
      </c>
      <c r="D14" s="561">
        <f t="shared" si="0"/>
        <v>5334</v>
      </c>
      <c r="E14" s="561">
        <f t="shared" si="0"/>
        <v>4830</v>
      </c>
      <c r="F14" s="561">
        <f t="shared" si="0"/>
        <v>4356</v>
      </c>
      <c r="G14" s="561">
        <f t="shared" si="0"/>
        <v>4352</v>
      </c>
      <c r="H14" s="561">
        <f t="shared" si="0"/>
        <v>5386</v>
      </c>
      <c r="I14" s="561">
        <f t="shared" si="0"/>
        <v>6520</v>
      </c>
      <c r="J14" s="561">
        <f t="shared" si="0"/>
        <v>6410</v>
      </c>
      <c r="K14" s="561">
        <f t="shared" si="0"/>
        <v>6134</v>
      </c>
      <c r="L14" s="376">
        <f t="shared" si="0"/>
        <v>4972</v>
      </c>
      <c r="M14" s="376">
        <f t="shared" ref="M14:N14" si="1">SUM(M9:M13)</f>
        <v>6106</v>
      </c>
      <c r="N14" s="376">
        <f t="shared" si="1"/>
        <v>6037</v>
      </c>
    </row>
    <row r="15" spans="1:15">
      <c r="C15" s="157"/>
      <c r="D15" s="157"/>
      <c r="E15" s="157"/>
      <c r="F15" s="157"/>
      <c r="G15" s="157"/>
      <c r="H15" s="157"/>
      <c r="I15" s="157"/>
      <c r="J15" s="157"/>
      <c r="K15" s="157"/>
      <c r="L15" s="353"/>
      <c r="M15" s="353"/>
      <c r="N15" s="353"/>
    </row>
    <row r="16" spans="1:15" s="99" customFormat="1">
      <c r="B16" s="85" t="s">
        <v>38</v>
      </c>
      <c r="C16" s="157">
        <v>150</v>
      </c>
      <c r="D16" s="157">
        <v>64</v>
      </c>
      <c r="E16" s="157">
        <v>54</v>
      </c>
      <c r="F16" s="157">
        <v>74</v>
      </c>
      <c r="G16" s="157">
        <v>104</v>
      </c>
      <c r="H16" s="157">
        <v>114</v>
      </c>
      <c r="I16" s="157">
        <v>86</v>
      </c>
      <c r="J16" s="157">
        <v>92</v>
      </c>
      <c r="K16" s="157">
        <v>131</v>
      </c>
      <c r="L16" s="353">
        <v>174</v>
      </c>
      <c r="M16" s="353">
        <v>65</v>
      </c>
      <c r="N16" s="353">
        <v>80</v>
      </c>
    </row>
    <row r="17" spans="1:14" s="99" customFormat="1">
      <c r="B17" s="85" t="s">
        <v>14</v>
      </c>
      <c r="C17" s="157">
        <v>260</v>
      </c>
      <c r="D17" s="157">
        <v>258</v>
      </c>
      <c r="E17" s="157">
        <v>258</v>
      </c>
      <c r="F17" s="157">
        <v>245</v>
      </c>
      <c r="G17" s="157">
        <v>246</v>
      </c>
      <c r="H17" s="157">
        <v>254</v>
      </c>
      <c r="I17" s="157">
        <v>294</v>
      </c>
      <c r="J17" s="157">
        <v>286</v>
      </c>
      <c r="K17" s="157">
        <v>281</v>
      </c>
      <c r="L17" s="353">
        <v>281</v>
      </c>
      <c r="M17" s="353">
        <v>282</v>
      </c>
      <c r="N17" s="353">
        <v>264</v>
      </c>
    </row>
    <row r="18" spans="1:14" s="99" customFormat="1">
      <c r="B18" s="85" t="s">
        <v>298</v>
      </c>
      <c r="C18" s="157">
        <v>405</v>
      </c>
      <c r="D18" s="157">
        <v>485</v>
      </c>
      <c r="E18" s="157">
        <v>283</v>
      </c>
      <c r="F18" s="157">
        <v>371</v>
      </c>
      <c r="G18" s="157">
        <v>398</v>
      </c>
      <c r="H18" s="157">
        <v>439</v>
      </c>
      <c r="I18" s="157">
        <v>459</v>
      </c>
      <c r="J18" s="157">
        <v>400</v>
      </c>
      <c r="K18" s="157">
        <v>324</v>
      </c>
      <c r="L18" s="353">
        <v>243</v>
      </c>
      <c r="M18" s="353">
        <v>458</v>
      </c>
      <c r="N18" s="353">
        <v>373</v>
      </c>
    </row>
    <row r="19" spans="1:14" s="99" customFormat="1">
      <c r="B19" s="85" t="s">
        <v>9</v>
      </c>
      <c r="C19" s="157">
        <v>320</v>
      </c>
      <c r="D19" s="157">
        <v>382</v>
      </c>
      <c r="E19" s="157">
        <v>401</v>
      </c>
      <c r="F19" s="157">
        <v>439</v>
      </c>
      <c r="G19" s="157">
        <v>466</v>
      </c>
      <c r="H19" s="157">
        <v>469</v>
      </c>
      <c r="I19" s="157">
        <v>440</v>
      </c>
      <c r="J19" s="157">
        <v>458</v>
      </c>
      <c r="K19" s="157">
        <v>415</v>
      </c>
      <c r="L19" s="353">
        <v>454</v>
      </c>
      <c r="M19" s="353">
        <v>482</v>
      </c>
      <c r="N19" s="353">
        <v>751</v>
      </c>
    </row>
    <row r="20" spans="1:14" s="99" customFormat="1">
      <c r="B20" s="85" t="s">
        <v>233</v>
      </c>
      <c r="C20" s="157">
        <v>2281</v>
      </c>
      <c r="D20" s="157">
        <v>2070</v>
      </c>
      <c r="E20" s="157">
        <v>1858</v>
      </c>
      <c r="F20" s="157">
        <v>1673</v>
      </c>
      <c r="G20" s="157">
        <v>1479</v>
      </c>
      <c r="H20" s="157">
        <v>1292</v>
      </c>
      <c r="I20" s="157">
        <v>1106</v>
      </c>
      <c r="J20" s="157">
        <v>987</v>
      </c>
      <c r="K20" s="157">
        <v>910</v>
      </c>
      <c r="L20" s="353">
        <v>826</v>
      </c>
      <c r="M20" s="353">
        <v>735</v>
      </c>
      <c r="N20" s="353">
        <v>680</v>
      </c>
    </row>
    <row r="21" spans="1:14">
      <c r="B21" s="85" t="s">
        <v>8</v>
      </c>
      <c r="C21" s="599">
        <v>9771</v>
      </c>
      <c r="D21" s="599">
        <v>9787</v>
      </c>
      <c r="E21" s="599">
        <v>9768</v>
      </c>
      <c r="F21" s="599">
        <v>9763</v>
      </c>
      <c r="G21" s="599">
        <v>9763</v>
      </c>
      <c r="H21" s="599">
        <v>9764</v>
      </c>
      <c r="I21" s="599">
        <v>9763</v>
      </c>
      <c r="J21" s="599">
        <v>9764</v>
      </c>
      <c r="K21" s="599">
        <v>9763</v>
      </c>
      <c r="L21" s="364">
        <v>9763</v>
      </c>
      <c r="M21" s="364">
        <v>9762</v>
      </c>
      <c r="N21" s="364">
        <v>9763</v>
      </c>
    </row>
    <row r="22" spans="1:14" ht="12.75" thickBot="1">
      <c r="B22" s="99" t="s">
        <v>19</v>
      </c>
      <c r="C22" s="617">
        <f t="shared" ref="C22:M22" si="2">SUM(C14:C21)</f>
        <v>16607</v>
      </c>
      <c r="D22" s="617">
        <f t="shared" si="2"/>
        <v>18380</v>
      </c>
      <c r="E22" s="617">
        <f t="shared" si="2"/>
        <v>17452</v>
      </c>
      <c r="F22" s="617">
        <f t="shared" si="2"/>
        <v>16921</v>
      </c>
      <c r="G22" s="617">
        <f t="shared" si="2"/>
        <v>16808</v>
      </c>
      <c r="H22" s="617">
        <f t="shared" si="2"/>
        <v>17718</v>
      </c>
      <c r="I22" s="617">
        <f t="shared" si="2"/>
        <v>18668</v>
      </c>
      <c r="J22" s="617">
        <f t="shared" si="2"/>
        <v>18397</v>
      </c>
      <c r="K22" s="617">
        <f t="shared" si="2"/>
        <v>17958</v>
      </c>
      <c r="L22" s="377">
        <f t="shared" si="2"/>
        <v>16713</v>
      </c>
      <c r="M22" s="377">
        <f t="shared" si="2"/>
        <v>17890</v>
      </c>
      <c r="N22" s="377">
        <f t="shared" ref="N22" si="3">SUM(N14:N21)</f>
        <v>17948</v>
      </c>
    </row>
    <row r="23" spans="1:14" ht="12.75" thickTop="1">
      <c r="B23" s="99"/>
      <c r="C23" s="561"/>
      <c r="D23" s="561"/>
      <c r="E23" s="561"/>
      <c r="F23" s="561"/>
      <c r="G23" s="561"/>
      <c r="H23" s="561"/>
      <c r="I23" s="561"/>
      <c r="J23" s="561"/>
      <c r="K23" s="561"/>
      <c r="L23" s="376"/>
      <c r="M23" s="376"/>
      <c r="N23" s="376"/>
    </row>
    <row r="24" spans="1:14">
      <c r="A24" s="99" t="s">
        <v>15</v>
      </c>
      <c r="B24" s="99"/>
      <c r="C24" s="157"/>
      <c r="D24" s="157"/>
      <c r="E24" s="157"/>
      <c r="F24" s="157"/>
      <c r="G24" s="157"/>
      <c r="H24" s="157"/>
      <c r="I24" s="157"/>
      <c r="J24" s="157"/>
      <c r="K24" s="157"/>
      <c r="L24" s="353"/>
      <c r="M24" s="353"/>
      <c r="N24" s="353"/>
    </row>
    <row r="25" spans="1:14">
      <c r="B25" s="99"/>
      <c r="C25" s="157"/>
      <c r="D25" s="157"/>
      <c r="E25" s="157"/>
      <c r="F25" s="157"/>
      <c r="G25" s="157"/>
      <c r="H25" s="157"/>
      <c r="I25" s="157"/>
      <c r="J25" s="157"/>
      <c r="K25" s="157"/>
      <c r="L25" s="353"/>
      <c r="M25" s="353"/>
      <c r="N25" s="353"/>
    </row>
    <row r="26" spans="1:14">
      <c r="B26" s="85" t="s">
        <v>16</v>
      </c>
      <c r="C26" s="157"/>
      <c r="D26" s="157"/>
      <c r="E26" s="157"/>
      <c r="F26" s="157"/>
      <c r="G26" s="157"/>
      <c r="H26" s="157"/>
      <c r="I26" s="157"/>
      <c r="J26" s="157"/>
      <c r="K26" s="157"/>
      <c r="L26" s="353"/>
      <c r="M26" s="353"/>
      <c r="N26" s="353"/>
    </row>
    <row r="27" spans="1:14">
      <c r="B27" s="85" t="s">
        <v>39</v>
      </c>
      <c r="C27" s="118">
        <v>176</v>
      </c>
      <c r="D27" s="118">
        <v>211</v>
      </c>
      <c r="E27" s="118">
        <v>222</v>
      </c>
      <c r="F27" s="118">
        <v>150</v>
      </c>
      <c r="G27" s="118">
        <v>163</v>
      </c>
      <c r="H27" s="118">
        <v>313</v>
      </c>
      <c r="I27" s="118">
        <v>323</v>
      </c>
      <c r="J27" s="118">
        <v>172</v>
      </c>
      <c r="K27" s="118">
        <v>167</v>
      </c>
      <c r="L27" s="307">
        <v>312</v>
      </c>
      <c r="M27" s="307">
        <v>253</v>
      </c>
      <c r="N27" s="307">
        <v>166</v>
      </c>
    </row>
    <row r="28" spans="1:14" s="99" customFormat="1">
      <c r="B28" s="85" t="s">
        <v>40</v>
      </c>
      <c r="C28" s="157">
        <v>1238</v>
      </c>
      <c r="D28" s="157">
        <v>1320</v>
      </c>
      <c r="E28" s="157">
        <v>1628</v>
      </c>
      <c r="F28" s="157">
        <v>1153</v>
      </c>
      <c r="G28" s="157">
        <v>940</v>
      </c>
      <c r="H28" s="157">
        <v>1373</v>
      </c>
      <c r="I28" s="157">
        <v>1929</v>
      </c>
      <c r="J28" s="157">
        <v>1204</v>
      </c>
      <c r="K28" s="157">
        <v>832</v>
      </c>
      <c r="L28" s="353">
        <v>1017</v>
      </c>
      <c r="M28" s="353">
        <v>1493</v>
      </c>
      <c r="N28" s="353">
        <v>931</v>
      </c>
    </row>
    <row r="29" spans="1:14" s="99" customFormat="1">
      <c r="B29" s="85" t="s">
        <v>41</v>
      </c>
      <c r="C29" s="157">
        <v>721</v>
      </c>
      <c r="D29" s="157">
        <v>689</v>
      </c>
      <c r="E29" s="157">
        <v>806</v>
      </c>
      <c r="F29" s="157">
        <v>936</v>
      </c>
      <c r="G29" s="157">
        <v>662</v>
      </c>
      <c r="H29" s="157">
        <v>703</v>
      </c>
      <c r="I29" s="157">
        <v>1411</v>
      </c>
      <c r="J29" s="157">
        <v>1551</v>
      </c>
      <c r="K29" s="157">
        <v>1061</v>
      </c>
      <c r="L29" s="353">
        <v>1053</v>
      </c>
      <c r="M29" s="353">
        <v>896</v>
      </c>
      <c r="N29" s="353">
        <v>1198</v>
      </c>
    </row>
    <row r="30" spans="1:14" s="99" customFormat="1">
      <c r="B30" s="85" t="s">
        <v>169</v>
      </c>
      <c r="C30" s="599">
        <v>56</v>
      </c>
      <c r="D30" s="599">
        <v>1481</v>
      </c>
      <c r="E30" s="599">
        <v>0</v>
      </c>
      <c r="F30" s="599">
        <v>0</v>
      </c>
      <c r="G30" s="599">
        <v>0</v>
      </c>
      <c r="H30" s="599">
        <v>0</v>
      </c>
      <c r="I30" s="599">
        <v>0</v>
      </c>
      <c r="J30" s="599">
        <v>0</v>
      </c>
      <c r="K30" s="599">
        <v>0</v>
      </c>
      <c r="L30" s="364">
        <v>0</v>
      </c>
      <c r="M30" s="364">
        <v>0</v>
      </c>
      <c r="N30" s="364">
        <v>0</v>
      </c>
    </row>
    <row r="31" spans="1:14">
      <c r="B31" s="99" t="s">
        <v>20</v>
      </c>
      <c r="C31" s="561">
        <f t="shared" ref="C31:E31" si="4">SUM(C27:C30)</f>
        <v>2191</v>
      </c>
      <c r="D31" s="561">
        <f t="shared" si="4"/>
        <v>3701</v>
      </c>
      <c r="E31" s="561">
        <f t="shared" si="4"/>
        <v>2656</v>
      </c>
      <c r="F31" s="561">
        <f t="shared" ref="F31:G31" si="5">SUM(F27:F30)</f>
        <v>2239</v>
      </c>
      <c r="G31" s="561">
        <f t="shared" si="5"/>
        <v>1765</v>
      </c>
      <c r="H31" s="561">
        <f t="shared" ref="H31:I31" si="6">SUM(H27:H30)</f>
        <v>2389</v>
      </c>
      <c r="I31" s="561">
        <f t="shared" si="6"/>
        <v>3663</v>
      </c>
      <c r="J31" s="561">
        <f t="shared" ref="J31:K31" si="7">SUM(J27:J30)</f>
        <v>2927</v>
      </c>
      <c r="K31" s="561">
        <f t="shared" si="7"/>
        <v>2060</v>
      </c>
      <c r="L31" s="376">
        <f t="shared" ref="L31:M31" si="8">SUM(L27:L30)</f>
        <v>2382</v>
      </c>
      <c r="M31" s="376">
        <f t="shared" si="8"/>
        <v>2642</v>
      </c>
      <c r="N31" s="376">
        <f t="shared" ref="N31" si="9">SUM(N27:N30)</f>
        <v>2295</v>
      </c>
    </row>
    <row r="32" spans="1:14">
      <c r="C32" s="157"/>
      <c r="D32" s="157"/>
      <c r="E32" s="157"/>
      <c r="F32" s="157"/>
      <c r="G32" s="157"/>
      <c r="H32" s="157"/>
      <c r="I32" s="157"/>
      <c r="J32" s="157"/>
      <c r="K32" s="157"/>
      <c r="L32" s="353"/>
      <c r="M32" s="353"/>
      <c r="N32" s="353"/>
    </row>
    <row r="33" spans="1:15">
      <c r="B33" s="85" t="s">
        <v>104</v>
      </c>
      <c r="C33" s="157">
        <v>4977</v>
      </c>
      <c r="D33" s="157">
        <v>4881</v>
      </c>
      <c r="E33" s="157">
        <v>4887</v>
      </c>
      <c r="F33" s="157">
        <v>4393</v>
      </c>
      <c r="G33" s="157">
        <v>4387</v>
      </c>
      <c r="H33" s="157">
        <v>4388</v>
      </c>
      <c r="I33" s="157">
        <v>4390</v>
      </c>
      <c r="J33" s="157">
        <v>4392</v>
      </c>
      <c r="K33" s="157">
        <v>4394</v>
      </c>
      <c r="L33" s="353">
        <v>2670</v>
      </c>
      <c r="M33" s="353">
        <v>2671</v>
      </c>
      <c r="N33" s="353">
        <v>2672</v>
      </c>
    </row>
    <row r="34" spans="1:15" s="99" customFormat="1">
      <c r="B34" s="85" t="s">
        <v>298</v>
      </c>
      <c r="C34" s="157">
        <v>50</v>
      </c>
      <c r="D34" s="157">
        <v>43</v>
      </c>
      <c r="E34" s="157">
        <v>44</v>
      </c>
      <c r="F34" s="157">
        <v>41</v>
      </c>
      <c r="G34" s="157">
        <v>38</v>
      </c>
      <c r="H34" s="157">
        <v>40</v>
      </c>
      <c r="I34" s="157">
        <v>21</v>
      </c>
      <c r="J34" s="157">
        <v>16</v>
      </c>
      <c r="K34" s="157">
        <v>13</v>
      </c>
      <c r="L34" s="353">
        <v>11</v>
      </c>
      <c r="M34" s="353">
        <v>18</v>
      </c>
      <c r="N34" s="353">
        <v>22</v>
      </c>
    </row>
    <row r="35" spans="1:15">
      <c r="B35" s="85" t="s">
        <v>10</v>
      </c>
      <c r="C35" s="599">
        <v>835</v>
      </c>
      <c r="D35" s="599">
        <v>937</v>
      </c>
      <c r="E35" s="599">
        <v>746</v>
      </c>
      <c r="F35" s="599">
        <v>812</v>
      </c>
      <c r="G35" s="599">
        <v>903</v>
      </c>
      <c r="H35" s="599">
        <v>934</v>
      </c>
      <c r="I35" s="599">
        <v>1132</v>
      </c>
      <c r="J35" s="599">
        <v>1243</v>
      </c>
      <c r="K35" s="599">
        <v>1145</v>
      </c>
      <c r="L35" s="364">
        <v>991</v>
      </c>
      <c r="M35" s="364">
        <v>1167</v>
      </c>
      <c r="N35" s="364">
        <v>1363</v>
      </c>
    </row>
    <row r="36" spans="1:15">
      <c r="B36" s="99" t="s">
        <v>17</v>
      </c>
      <c r="C36" s="561">
        <f t="shared" ref="C36" si="10">SUM(C31:C35)</f>
        <v>8053</v>
      </c>
      <c r="D36" s="561">
        <f t="shared" ref="D36:E36" si="11">SUM(D31:D35)</f>
        <v>9562</v>
      </c>
      <c r="E36" s="561">
        <f t="shared" si="11"/>
        <v>8333</v>
      </c>
      <c r="F36" s="561">
        <f t="shared" ref="F36" si="12">SUM(F31:F35)</f>
        <v>7485</v>
      </c>
      <c r="G36" s="561">
        <f t="shared" ref="G36:L36" si="13">SUM(G31:G35)</f>
        <v>7093</v>
      </c>
      <c r="H36" s="561">
        <f t="shared" si="13"/>
        <v>7751</v>
      </c>
      <c r="I36" s="561">
        <f t="shared" si="13"/>
        <v>9206</v>
      </c>
      <c r="J36" s="561">
        <f t="shared" si="13"/>
        <v>8578</v>
      </c>
      <c r="K36" s="561">
        <f t="shared" si="13"/>
        <v>7612</v>
      </c>
      <c r="L36" s="376">
        <f t="shared" si="13"/>
        <v>6054</v>
      </c>
      <c r="M36" s="376">
        <f t="shared" ref="M36:N36" si="14">SUM(M31:M35)</f>
        <v>6498</v>
      </c>
      <c r="N36" s="376">
        <f t="shared" si="14"/>
        <v>6352</v>
      </c>
    </row>
    <row r="37" spans="1:15">
      <c r="C37" s="157"/>
      <c r="D37" s="157"/>
      <c r="E37" s="157"/>
      <c r="F37" s="157"/>
      <c r="G37" s="157"/>
      <c r="H37" s="157"/>
      <c r="I37" s="157"/>
      <c r="J37" s="157"/>
      <c r="K37" s="157"/>
      <c r="L37" s="353"/>
      <c r="M37" s="353"/>
      <c r="N37" s="353"/>
    </row>
    <row r="38" spans="1:15">
      <c r="B38" s="85" t="s">
        <v>18</v>
      </c>
      <c r="C38" s="157">
        <v>0</v>
      </c>
      <c r="D38" s="157">
        <v>0</v>
      </c>
      <c r="E38" s="157">
        <v>0</v>
      </c>
      <c r="F38" s="157">
        <v>0</v>
      </c>
      <c r="G38" s="157">
        <v>0</v>
      </c>
      <c r="H38" s="157">
        <v>0</v>
      </c>
      <c r="I38" s="157">
        <v>0</v>
      </c>
      <c r="J38" s="157">
        <v>0</v>
      </c>
      <c r="K38" s="157">
        <v>0</v>
      </c>
      <c r="L38" s="353">
        <v>0</v>
      </c>
      <c r="M38" s="353">
        <v>0</v>
      </c>
      <c r="N38" s="353">
        <v>0</v>
      </c>
    </row>
    <row r="39" spans="1:15" ht="13.5">
      <c r="B39" s="85" t="s">
        <v>299</v>
      </c>
      <c r="C39" s="157">
        <f>10425-51</f>
        <v>10374</v>
      </c>
      <c r="D39" s="157">
        <v>10427</v>
      </c>
      <c r="E39" s="157">
        <v>10442</v>
      </c>
      <c r="F39" s="157">
        <v>10555</v>
      </c>
      <c r="G39" s="157">
        <v>10606</v>
      </c>
      <c r="H39" s="157">
        <v>10671</v>
      </c>
      <c r="I39" s="157">
        <v>10747</v>
      </c>
      <c r="J39" s="157">
        <v>10786</v>
      </c>
      <c r="K39" s="157">
        <v>10867</v>
      </c>
      <c r="L39" s="353">
        <v>10928</v>
      </c>
      <c r="M39" s="353">
        <v>10963</v>
      </c>
      <c r="N39" s="353">
        <v>11004</v>
      </c>
    </row>
    <row r="40" spans="1:15">
      <c r="B40" s="85" t="s">
        <v>42</v>
      </c>
      <c r="C40" s="157">
        <v>-5588</v>
      </c>
      <c r="D40" s="157">
        <v>-5572</v>
      </c>
      <c r="E40" s="157">
        <v>-5563</v>
      </c>
      <c r="F40" s="157">
        <v>-5563</v>
      </c>
      <c r="G40" s="157">
        <v>-5563</v>
      </c>
      <c r="H40" s="157">
        <v>-5563</v>
      </c>
      <c r="I40" s="157">
        <v>-5563</v>
      </c>
      <c r="J40" s="157">
        <v>-5563</v>
      </c>
      <c r="K40" s="157">
        <v>-5563</v>
      </c>
      <c r="L40" s="353">
        <v>-5563</v>
      </c>
      <c r="M40" s="353">
        <v>-5563</v>
      </c>
      <c r="N40" s="353">
        <v>-5563</v>
      </c>
    </row>
    <row r="41" spans="1:15" ht="13.5">
      <c r="B41" s="85" t="s">
        <v>300</v>
      </c>
      <c r="C41" s="157">
        <f>4366+51</f>
        <v>4417</v>
      </c>
      <c r="D41" s="157">
        <v>4616</v>
      </c>
      <c r="E41" s="157">
        <v>4869</v>
      </c>
      <c r="F41" s="157">
        <v>5069</v>
      </c>
      <c r="G41" s="157">
        <v>5312</v>
      </c>
      <c r="H41" s="157">
        <v>5501</v>
      </c>
      <c r="I41" s="157">
        <v>4916</v>
      </c>
      <c r="J41" s="157">
        <v>5245</v>
      </c>
      <c r="K41" s="157">
        <v>5647</v>
      </c>
      <c r="L41" s="353">
        <v>5907</v>
      </c>
      <c r="M41" s="353">
        <v>6593</v>
      </c>
      <c r="N41" s="353">
        <v>6757</v>
      </c>
    </row>
    <row r="42" spans="1:15">
      <c r="B42" s="85" t="s">
        <v>83</v>
      </c>
      <c r="C42" s="157">
        <v>-649</v>
      </c>
      <c r="D42" s="157">
        <v>-653</v>
      </c>
      <c r="E42" s="157">
        <v>-629</v>
      </c>
      <c r="F42" s="157">
        <v>-625</v>
      </c>
      <c r="G42" s="157">
        <v>-640</v>
      </c>
      <c r="H42" s="157">
        <v>-642</v>
      </c>
      <c r="I42" s="157">
        <v>-638</v>
      </c>
      <c r="J42" s="157">
        <v>-649</v>
      </c>
      <c r="K42" s="157">
        <v>-605</v>
      </c>
      <c r="L42" s="353">
        <v>-613</v>
      </c>
      <c r="M42" s="353">
        <v>-601</v>
      </c>
      <c r="N42" s="353">
        <v>-602</v>
      </c>
    </row>
    <row r="43" spans="1:15">
      <c r="B43" s="99" t="s">
        <v>21</v>
      </c>
      <c r="C43" s="618">
        <f t="shared" ref="C43:E43" si="15">SUM(C38:C42)</f>
        <v>8554</v>
      </c>
      <c r="D43" s="618">
        <f t="shared" si="15"/>
        <v>8818</v>
      </c>
      <c r="E43" s="618">
        <f t="shared" si="15"/>
        <v>9119</v>
      </c>
      <c r="F43" s="618">
        <f t="shared" ref="F43:G43" si="16">SUM(F38:F42)</f>
        <v>9436</v>
      </c>
      <c r="G43" s="618">
        <f t="shared" si="16"/>
        <v>9715</v>
      </c>
      <c r="H43" s="618">
        <f t="shared" ref="H43:I43" si="17">SUM(H38:H42)</f>
        <v>9967</v>
      </c>
      <c r="I43" s="618">
        <f t="shared" si="17"/>
        <v>9462</v>
      </c>
      <c r="J43" s="618">
        <f t="shared" ref="J43:K43" si="18">SUM(J38:J42)</f>
        <v>9819</v>
      </c>
      <c r="K43" s="618">
        <f t="shared" si="18"/>
        <v>10346</v>
      </c>
      <c r="L43" s="378">
        <f t="shared" ref="L43:M43" si="19">SUM(L38:L42)</f>
        <v>10659</v>
      </c>
      <c r="M43" s="378">
        <f t="shared" si="19"/>
        <v>11392</v>
      </c>
      <c r="N43" s="378">
        <f t="shared" ref="N43" si="20">SUM(N38:N42)</f>
        <v>11596</v>
      </c>
    </row>
    <row r="44" spans="1:15">
      <c r="B44" s="99"/>
      <c r="C44" s="618"/>
      <c r="D44" s="618"/>
      <c r="E44" s="618"/>
      <c r="F44" s="618"/>
      <c r="G44" s="618"/>
      <c r="H44" s="618"/>
      <c r="I44" s="618"/>
      <c r="J44" s="618"/>
      <c r="K44" s="618"/>
      <c r="L44" s="378"/>
      <c r="M44" s="378"/>
      <c r="N44" s="378"/>
    </row>
    <row r="45" spans="1:15" ht="12.75" thickBot="1">
      <c r="B45" s="99" t="s">
        <v>219</v>
      </c>
      <c r="C45" s="617">
        <f t="shared" ref="C45" si="21">C36+C43</f>
        <v>16607</v>
      </c>
      <c r="D45" s="617">
        <f t="shared" ref="D45:E45" si="22">D36+D43</f>
        <v>18380</v>
      </c>
      <c r="E45" s="617">
        <f t="shared" si="22"/>
        <v>17452</v>
      </c>
      <c r="F45" s="617">
        <f t="shared" ref="F45" si="23">F36+F43</f>
        <v>16921</v>
      </c>
      <c r="G45" s="617">
        <f t="shared" ref="G45:L45" si="24">G36+G43</f>
        <v>16808</v>
      </c>
      <c r="H45" s="617">
        <f t="shared" si="24"/>
        <v>17718</v>
      </c>
      <c r="I45" s="617">
        <f t="shared" si="24"/>
        <v>18668</v>
      </c>
      <c r="J45" s="617">
        <f t="shared" si="24"/>
        <v>18397</v>
      </c>
      <c r="K45" s="617">
        <f t="shared" si="24"/>
        <v>17958</v>
      </c>
      <c r="L45" s="377">
        <f t="shared" si="24"/>
        <v>16713</v>
      </c>
      <c r="M45" s="377">
        <f t="shared" ref="M45:N45" si="25">M36+M43</f>
        <v>17890</v>
      </c>
      <c r="N45" s="377">
        <f t="shared" si="25"/>
        <v>17948</v>
      </c>
    </row>
    <row r="46" spans="1:15" ht="12.75" thickTop="1">
      <c r="C46" s="138"/>
      <c r="D46" s="138"/>
      <c r="E46" s="138"/>
      <c r="F46" s="138"/>
      <c r="G46" s="138"/>
      <c r="H46" s="138"/>
      <c r="I46" s="138"/>
      <c r="J46" s="138"/>
      <c r="K46" s="138"/>
      <c r="L46" s="138"/>
      <c r="M46" s="138"/>
      <c r="N46" s="138"/>
    </row>
    <row r="48" spans="1:15" ht="48.6" customHeight="1">
      <c r="A48" s="233">
        <v>1</v>
      </c>
      <c r="B48" s="704" t="s">
        <v>202</v>
      </c>
      <c r="C48" s="704"/>
      <c r="D48" s="704"/>
      <c r="E48" s="704"/>
      <c r="F48" s="704"/>
      <c r="G48" s="704"/>
      <c r="H48" s="704"/>
      <c r="I48" s="704"/>
      <c r="J48" s="704"/>
      <c r="K48" s="704"/>
      <c r="L48" s="704"/>
      <c r="M48" s="704"/>
      <c r="N48" s="704"/>
      <c r="O48" s="704"/>
    </row>
    <row r="50" spans="3:14" s="321" customFormat="1">
      <c r="C50" s="353"/>
      <c r="D50" s="444"/>
      <c r="E50" s="444"/>
      <c r="F50" s="444"/>
      <c r="G50" s="444"/>
      <c r="H50" s="444"/>
      <c r="I50" s="444"/>
      <c r="J50" s="444"/>
      <c r="K50" s="444"/>
      <c r="L50" s="444"/>
      <c r="M50" s="541"/>
      <c r="N50" s="541"/>
    </row>
    <row r="51" spans="3:14" s="321" customFormat="1">
      <c r="C51" s="353"/>
      <c r="D51" s="444"/>
      <c r="E51" s="444"/>
      <c r="F51" s="444"/>
      <c r="G51" s="444"/>
      <c r="H51" s="444"/>
      <c r="I51" s="444"/>
      <c r="J51" s="444"/>
      <c r="K51" s="444"/>
      <c r="L51" s="444"/>
      <c r="M51" s="541"/>
      <c r="N51" s="541"/>
    </row>
    <row r="52" spans="3:14" s="321" customFormat="1">
      <c r="C52" s="353"/>
      <c r="D52" s="444"/>
      <c r="E52" s="444"/>
      <c r="F52" s="444"/>
      <c r="G52" s="444"/>
      <c r="H52" s="444"/>
      <c r="I52" s="444"/>
      <c r="J52" s="444"/>
      <c r="K52" s="444"/>
      <c r="L52" s="444"/>
      <c r="M52" s="541"/>
      <c r="N52" s="541"/>
    </row>
    <row r="53" spans="3:14" s="321" customFormat="1">
      <c r="C53" s="353"/>
      <c r="D53" s="444"/>
      <c r="E53" s="444"/>
      <c r="F53" s="444"/>
      <c r="G53" s="444"/>
      <c r="H53" s="444"/>
      <c r="I53" s="444"/>
      <c r="J53" s="444"/>
      <c r="K53" s="444"/>
      <c r="L53" s="444"/>
      <c r="M53" s="541"/>
      <c r="N53" s="541"/>
    </row>
    <row r="54" spans="3:14" s="321" customFormat="1">
      <c r="C54" s="353"/>
      <c r="D54" s="444"/>
      <c r="E54" s="444"/>
      <c r="F54" s="444"/>
      <c r="G54" s="444"/>
      <c r="H54" s="444"/>
      <c r="I54" s="444"/>
      <c r="J54" s="444"/>
      <c r="K54" s="444"/>
      <c r="L54" s="444"/>
      <c r="M54" s="541"/>
      <c r="N54" s="541"/>
    </row>
    <row r="55" spans="3:14" s="321" customFormat="1">
      <c r="C55" s="353"/>
      <c r="D55" s="444"/>
      <c r="E55" s="444"/>
      <c r="F55" s="444"/>
      <c r="G55" s="444"/>
      <c r="H55" s="444"/>
      <c r="I55" s="444"/>
      <c r="J55" s="444"/>
      <c r="K55" s="444"/>
      <c r="L55" s="444"/>
      <c r="M55" s="541"/>
      <c r="N55" s="541"/>
    </row>
    <row r="56" spans="3:14" s="321" customFormat="1">
      <c r="C56" s="353"/>
      <c r="D56" s="444"/>
      <c r="E56" s="444"/>
      <c r="F56" s="444"/>
      <c r="G56" s="444"/>
      <c r="H56" s="444"/>
      <c r="I56" s="444"/>
      <c r="J56" s="444"/>
      <c r="K56" s="444"/>
      <c r="L56" s="444"/>
      <c r="M56" s="541"/>
      <c r="N56" s="541"/>
    </row>
    <row r="57" spans="3:14" s="321" customFormat="1">
      <c r="C57" s="353"/>
      <c r="D57" s="444"/>
      <c r="E57" s="444"/>
      <c r="F57" s="444"/>
      <c r="G57" s="444"/>
      <c r="H57" s="444"/>
      <c r="I57" s="444"/>
      <c r="J57" s="444"/>
      <c r="K57" s="444"/>
      <c r="L57" s="444"/>
      <c r="M57" s="541"/>
      <c r="N57" s="541"/>
    </row>
    <row r="58" spans="3:14" s="321" customFormat="1">
      <c r="C58" s="353"/>
      <c r="D58" s="444"/>
      <c r="E58" s="444"/>
      <c r="F58" s="444"/>
      <c r="G58" s="444"/>
      <c r="H58" s="444"/>
      <c r="I58" s="444"/>
      <c r="J58" s="444"/>
      <c r="K58" s="444"/>
      <c r="L58" s="444"/>
      <c r="M58" s="541"/>
      <c r="N58" s="541"/>
    </row>
    <row r="59" spans="3:14" s="321" customFormat="1">
      <c r="C59" s="353"/>
      <c r="D59" s="444"/>
      <c r="E59" s="444"/>
      <c r="F59" s="444"/>
      <c r="G59" s="444"/>
      <c r="H59" s="444"/>
      <c r="I59" s="444"/>
      <c r="J59" s="444"/>
      <c r="K59" s="444"/>
      <c r="L59" s="444"/>
      <c r="M59" s="541"/>
      <c r="N59" s="541"/>
    </row>
    <row r="60" spans="3:14" s="321" customFormat="1">
      <c r="C60" s="353"/>
      <c r="D60" s="444"/>
      <c r="E60" s="444"/>
      <c r="F60" s="444"/>
      <c r="G60" s="444"/>
      <c r="H60" s="444"/>
      <c r="I60" s="444"/>
      <c r="J60" s="444"/>
      <c r="K60" s="444"/>
      <c r="L60" s="444"/>
      <c r="M60" s="541"/>
      <c r="N60" s="541"/>
    </row>
    <row r="61" spans="3:14" s="321" customFormat="1">
      <c r="C61" s="353"/>
      <c r="D61" s="444"/>
      <c r="E61" s="444"/>
      <c r="F61" s="444"/>
      <c r="G61" s="444"/>
      <c r="H61" s="444"/>
      <c r="I61" s="444"/>
      <c r="J61" s="444"/>
      <c r="K61" s="444"/>
      <c r="L61" s="444"/>
      <c r="M61" s="541"/>
      <c r="N61" s="541"/>
    </row>
    <row r="62" spans="3:14" s="321" customFormat="1">
      <c r="C62" s="522"/>
      <c r="D62" s="542"/>
      <c r="E62" s="542"/>
      <c r="F62" s="542"/>
      <c r="G62" s="542"/>
      <c r="H62" s="542"/>
      <c r="I62" s="542"/>
      <c r="J62" s="542"/>
      <c r="K62" s="542"/>
      <c r="L62" s="542"/>
      <c r="M62" s="541"/>
      <c r="N62" s="541"/>
    </row>
    <row r="63" spans="3:14" s="321" customFormat="1">
      <c r="C63" s="353"/>
      <c r="D63" s="444"/>
      <c r="E63" s="444"/>
      <c r="F63" s="444"/>
      <c r="G63" s="444"/>
      <c r="H63" s="444"/>
      <c r="I63" s="444"/>
      <c r="J63" s="444"/>
      <c r="K63" s="444"/>
      <c r="L63" s="444"/>
      <c r="M63" s="541"/>
      <c r="N63" s="541"/>
    </row>
    <row r="64" spans="3:14" s="321" customFormat="1">
      <c r="C64" s="652"/>
      <c r="D64" s="444"/>
      <c r="E64" s="444"/>
      <c r="F64" s="444"/>
      <c r="G64" s="444"/>
      <c r="H64" s="444"/>
      <c r="I64" s="444"/>
      <c r="J64" s="444"/>
      <c r="K64" s="444"/>
      <c r="L64" s="444"/>
      <c r="M64" s="541"/>
      <c r="N64" s="541"/>
    </row>
    <row r="65" spans="3:14" s="321" customFormat="1">
      <c r="C65" s="376"/>
      <c r="D65" s="444"/>
      <c r="E65" s="444"/>
      <c r="F65" s="444"/>
      <c r="G65" s="444"/>
      <c r="H65" s="444"/>
      <c r="I65" s="444"/>
      <c r="J65" s="444"/>
      <c r="K65" s="444"/>
      <c r="L65" s="444"/>
      <c r="M65" s="541"/>
      <c r="N65" s="541"/>
    </row>
    <row r="66" spans="3:14" s="321" customFormat="1">
      <c r="C66" s="353"/>
      <c r="D66" s="444"/>
      <c r="E66" s="444"/>
      <c r="F66" s="444"/>
      <c r="G66" s="444"/>
      <c r="H66" s="444"/>
      <c r="I66" s="444"/>
      <c r="J66" s="444"/>
      <c r="K66" s="444"/>
      <c r="L66" s="444"/>
      <c r="M66" s="541"/>
      <c r="N66" s="541"/>
    </row>
    <row r="67" spans="3:14" s="321" customFormat="1">
      <c r="C67" s="522"/>
      <c r="D67" s="542"/>
      <c r="E67" s="542"/>
      <c r="F67" s="542"/>
      <c r="G67" s="542"/>
      <c r="H67" s="542"/>
      <c r="I67" s="542"/>
      <c r="J67" s="542"/>
      <c r="K67" s="542"/>
      <c r="L67" s="542"/>
      <c r="M67" s="541"/>
      <c r="N67" s="541"/>
    </row>
    <row r="68" spans="3:14" s="321" customFormat="1">
      <c r="C68" s="353"/>
      <c r="D68" s="444"/>
      <c r="E68" s="444"/>
      <c r="F68" s="444"/>
      <c r="G68" s="444"/>
      <c r="H68" s="444"/>
      <c r="I68" s="444"/>
      <c r="J68" s="444"/>
      <c r="K68" s="444"/>
      <c r="L68" s="444"/>
      <c r="M68" s="541"/>
      <c r="N68" s="541"/>
    </row>
    <row r="69" spans="3:14" s="321" customFormat="1">
      <c r="C69" s="329"/>
      <c r="D69" s="444"/>
      <c r="E69" s="444"/>
      <c r="F69" s="444"/>
      <c r="G69" s="444"/>
      <c r="H69" s="444"/>
      <c r="I69" s="444"/>
      <c r="J69" s="444"/>
      <c r="K69" s="444"/>
      <c r="L69" s="444"/>
      <c r="M69" s="541"/>
      <c r="N69" s="541"/>
    </row>
    <row r="70" spans="3:14" s="321" customFormat="1">
      <c r="C70" s="353"/>
      <c r="D70" s="444"/>
      <c r="E70" s="444"/>
      <c r="F70" s="444"/>
      <c r="G70" s="444"/>
      <c r="H70" s="444"/>
      <c r="I70" s="444"/>
      <c r="J70" s="444"/>
      <c r="K70" s="444"/>
      <c r="L70" s="444"/>
      <c r="M70" s="541"/>
      <c r="N70" s="541"/>
    </row>
    <row r="71" spans="3:14" s="321" customFormat="1">
      <c r="C71" s="353"/>
      <c r="D71" s="444"/>
      <c r="E71" s="444"/>
      <c r="F71" s="444"/>
      <c r="G71" s="444"/>
      <c r="H71" s="444"/>
      <c r="I71" s="444"/>
      <c r="J71" s="444"/>
      <c r="K71" s="444"/>
      <c r="L71" s="444"/>
      <c r="M71" s="541"/>
      <c r="N71" s="541"/>
    </row>
    <row r="72" spans="3:14" s="321" customFormat="1">
      <c r="C72" s="353"/>
      <c r="D72" s="444"/>
      <c r="E72" s="444"/>
      <c r="F72" s="444"/>
      <c r="G72" s="444"/>
      <c r="H72" s="444"/>
      <c r="I72" s="444"/>
      <c r="J72" s="444"/>
      <c r="K72" s="444"/>
      <c r="L72" s="444"/>
      <c r="M72" s="541"/>
      <c r="N72" s="541"/>
    </row>
    <row r="73" spans="3:14" s="321" customFormat="1">
      <c r="C73" s="376"/>
      <c r="D73" s="444"/>
      <c r="E73" s="444"/>
      <c r="F73" s="444"/>
      <c r="G73" s="444"/>
      <c r="H73" s="444"/>
      <c r="I73" s="444"/>
      <c r="J73" s="444"/>
      <c r="K73" s="444"/>
      <c r="L73" s="444"/>
      <c r="M73" s="541"/>
      <c r="N73" s="541"/>
    </row>
    <row r="74" spans="3:14" s="321" customFormat="1">
      <c r="C74" s="353"/>
      <c r="D74" s="444"/>
      <c r="E74" s="444"/>
      <c r="F74" s="444"/>
      <c r="G74" s="444"/>
      <c r="H74" s="444"/>
      <c r="I74" s="444"/>
      <c r="J74" s="444"/>
      <c r="K74" s="444"/>
      <c r="L74" s="444"/>
      <c r="M74" s="541"/>
      <c r="N74" s="541"/>
    </row>
    <row r="75" spans="3:14" s="321" customFormat="1">
      <c r="C75" s="353"/>
      <c r="D75" s="444"/>
      <c r="E75" s="444"/>
      <c r="F75" s="444"/>
      <c r="G75" s="444"/>
      <c r="H75" s="444"/>
      <c r="I75" s="444"/>
      <c r="J75" s="444"/>
      <c r="K75" s="444"/>
      <c r="L75" s="444"/>
      <c r="M75" s="541"/>
      <c r="N75" s="541"/>
    </row>
    <row r="76" spans="3:14" s="321" customFormat="1">
      <c r="C76" s="353"/>
      <c r="D76" s="444"/>
      <c r="E76" s="444"/>
      <c r="F76" s="444"/>
      <c r="G76" s="444"/>
      <c r="H76" s="444"/>
      <c r="I76" s="444"/>
      <c r="J76" s="444"/>
      <c r="K76" s="444"/>
      <c r="L76" s="444"/>
      <c r="M76" s="541"/>
      <c r="N76" s="541"/>
    </row>
    <row r="77" spans="3:14" s="321" customFormat="1">
      <c r="C77" s="353"/>
      <c r="D77" s="444"/>
      <c r="E77" s="444"/>
      <c r="F77" s="444"/>
      <c r="G77" s="444"/>
      <c r="H77" s="444"/>
      <c r="I77" s="444"/>
      <c r="J77" s="444"/>
      <c r="K77" s="444"/>
      <c r="L77" s="444"/>
      <c r="M77" s="541"/>
      <c r="N77" s="541"/>
    </row>
    <row r="78" spans="3:14" s="321" customFormat="1">
      <c r="C78" s="376"/>
      <c r="D78" s="444"/>
      <c r="E78" s="444"/>
      <c r="F78" s="444"/>
      <c r="G78" s="444"/>
      <c r="H78" s="444"/>
      <c r="I78" s="444"/>
      <c r="J78" s="444"/>
      <c r="K78" s="444"/>
      <c r="L78" s="444"/>
      <c r="M78" s="541"/>
      <c r="N78" s="541"/>
    </row>
    <row r="79" spans="3:14" s="321" customFormat="1">
      <c r="C79" s="353"/>
      <c r="D79" s="444"/>
      <c r="E79" s="444"/>
      <c r="F79" s="444"/>
      <c r="G79" s="444"/>
      <c r="H79" s="444"/>
      <c r="I79" s="444"/>
      <c r="J79" s="444"/>
      <c r="K79" s="444"/>
      <c r="L79" s="444"/>
      <c r="M79" s="541"/>
      <c r="N79" s="541"/>
    </row>
    <row r="80" spans="3:14" s="321" customFormat="1">
      <c r="C80" s="353"/>
      <c r="D80" s="444"/>
      <c r="E80" s="444"/>
      <c r="F80" s="444"/>
      <c r="G80" s="444"/>
      <c r="H80" s="444"/>
      <c r="I80" s="444"/>
      <c r="J80" s="444"/>
      <c r="K80" s="444"/>
      <c r="L80" s="444"/>
      <c r="M80" s="541"/>
      <c r="N80" s="541"/>
    </row>
    <row r="81" spans="3:14" s="321" customFormat="1">
      <c r="C81" s="353"/>
      <c r="D81" s="444"/>
      <c r="E81" s="444"/>
      <c r="F81" s="444"/>
      <c r="G81" s="444"/>
      <c r="H81" s="444"/>
      <c r="I81" s="444"/>
      <c r="J81" s="444"/>
      <c r="K81" s="444"/>
      <c r="L81" s="444"/>
      <c r="M81" s="541"/>
      <c r="N81" s="541"/>
    </row>
    <row r="82" spans="3:14" s="321" customFormat="1">
      <c r="C82" s="353"/>
      <c r="D82" s="444"/>
      <c r="E82" s="444"/>
      <c r="F82" s="444"/>
      <c r="G82" s="444"/>
      <c r="H82" s="444"/>
      <c r="I82" s="444"/>
      <c r="J82" s="444"/>
      <c r="K82" s="444"/>
      <c r="L82" s="444"/>
      <c r="M82" s="541"/>
      <c r="N82" s="541"/>
    </row>
    <row r="83" spans="3:14" s="321" customFormat="1">
      <c r="C83" s="353"/>
      <c r="D83" s="444"/>
      <c r="E83" s="444"/>
      <c r="F83" s="444"/>
      <c r="G83" s="444"/>
      <c r="H83" s="444"/>
      <c r="I83" s="444"/>
      <c r="J83" s="444"/>
      <c r="K83" s="444"/>
      <c r="L83" s="444"/>
      <c r="M83" s="541"/>
      <c r="N83" s="541"/>
    </row>
    <row r="84" spans="3:14" s="321" customFormat="1">
      <c r="C84" s="353"/>
      <c r="D84" s="444"/>
      <c r="E84" s="444"/>
      <c r="F84" s="444"/>
      <c r="G84" s="444"/>
      <c r="H84" s="444"/>
      <c r="I84" s="444"/>
      <c r="J84" s="444"/>
      <c r="K84" s="444"/>
      <c r="L84" s="444"/>
      <c r="M84" s="541"/>
      <c r="N84" s="541"/>
    </row>
    <row r="85" spans="3:14" s="321" customFormat="1">
      <c r="C85" s="653"/>
      <c r="D85" s="542"/>
      <c r="E85" s="542"/>
      <c r="F85" s="542"/>
      <c r="G85" s="542"/>
      <c r="H85" s="542"/>
      <c r="I85" s="542"/>
      <c r="J85" s="542"/>
      <c r="K85" s="542"/>
      <c r="L85" s="542"/>
      <c r="M85" s="541"/>
      <c r="N85" s="541"/>
    </row>
    <row r="86" spans="3:14" s="321" customFormat="1">
      <c r="C86" s="376"/>
      <c r="D86" s="444"/>
      <c r="E86" s="444"/>
      <c r="F86" s="444"/>
      <c r="G86" s="444"/>
      <c r="H86" s="444"/>
      <c r="I86" s="444"/>
      <c r="J86" s="541"/>
      <c r="K86" s="541"/>
      <c r="L86" s="541"/>
      <c r="M86" s="541"/>
      <c r="N86" s="541"/>
    </row>
    <row r="87" spans="3:14" s="321" customFormat="1">
      <c r="C87" s="434"/>
      <c r="D87" s="434"/>
      <c r="E87" s="434"/>
      <c r="F87" s="434"/>
      <c r="G87" s="434"/>
      <c r="H87" s="434"/>
      <c r="I87" s="434"/>
      <c r="J87" s="434"/>
      <c r="K87" s="434"/>
      <c r="L87" s="434"/>
      <c r="M87" s="541"/>
      <c r="N87" s="541"/>
    </row>
    <row r="88" spans="3:14" s="321" customFormat="1">
      <c r="C88" s="434"/>
      <c r="D88" s="434"/>
      <c r="E88" s="434"/>
      <c r="F88" s="434"/>
      <c r="G88" s="434"/>
      <c r="H88" s="434"/>
      <c r="I88" s="434"/>
      <c r="J88" s="434"/>
      <c r="K88" s="434"/>
      <c r="L88" s="434"/>
      <c r="M88" s="541"/>
      <c r="N88" s="541"/>
    </row>
    <row r="89" spans="3:14" s="321" customFormat="1">
      <c r="C89" s="434"/>
      <c r="D89" s="434"/>
      <c r="E89" s="434"/>
      <c r="F89" s="434"/>
      <c r="G89" s="434"/>
      <c r="H89" s="434"/>
      <c r="I89" s="434"/>
      <c r="J89" s="434"/>
      <c r="K89" s="434"/>
      <c r="L89" s="434"/>
      <c r="M89" s="541"/>
      <c r="N89" s="541"/>
    </row>
    <row r="90" spans="3:14" s="321" customFormat="1">
      <c r="C90" s="434"/>
      <c r="D90" s="434"/>
      <c r="E90" s="434"/>
      <c r="F90" s="434"/>
      <c r="G90" s="434"/>
      <c r="H90" s="434"/>
      <c r="I90" s="434"/>
      <c r="J90" s="434"/>
      <c r="K90" s="434"/>
      <c r="L90" s="434"/>
      <c r="M90" s="524"/>
      <c r="N90" s="524"/>
    </row>
    <row r="91" spans="3:14" s="321" customFormat="1">
      <c r="C91" s="434"/>
      <c r="D91" s="434"/>
      <c r="E91" s="434"/>
      <c r="F91" s="434"/>
      <c r="G91" s="434"/>
      <c r="H91" s="434"/>
      <c r="I91" s="434"/>
      <c r="J91" s="434"/>
      <c r="K91" s="434"/>
      <c r="L91" s="434"/>
      <c r="M91" s="524"/>
      <c r="N91" s="524"/>
    </row>
    <row r="92" spans="3:14" s="321" customFormat="1">
      <c r="C92" s="434"/>
      <c r="D92" s="434"/>
      <c r="E92" s="434"/>
      <c r="F92" s="434"/>
      <c r="G92" s="434"/>
      <c r="H92" s="434"/>
      <c r="I92" s="434"/>
      <c r="J92" s="434"/>
      <c r="K92" s="434"/>
      <c r="L92" s="434"/>
      <c r="M92" s="524"/>
      <c r="N92" s="524"/>
    </row>
    <row r="93" spans="3:14" s="321" customFormat="1">
      <c r="C93" s="434"/>
      <c r="D93" s="434"/>
      <c r="E93" s="434"/>
      <c r="F93" s="434"/>
      <c r="G93" s="434"/>
      <c r="H93" s="434"/>
      <c r="I93" s="434"/>
      <c r="J93" s="434"/>
      <c r="K93" s="434"/>
      <c r="L93" s="434"/>
      <c r="M93" s="524"/>
      <c r="N93" s="524"/>
    </row>
    <row r="94" spans="3:14" s="321" customFormat="1">
      <c r="C94" s="434"/>
      <c r="D94" s="434"/>
      <c r="E94" s="434"/>
      <c r="F94" s="434"/>
      <c r="G94" s="434"/>
      <c r="H94" s="434"/>
      <c r="I94" s="434"/>
      <c r="J94" s="434"/>
      <c r="K94" s="434"/>
      <c r="L94" s="434"/>
      <c r="M94" s="524"/>
      <c r="N94" s="524"/>
    </row>
    <row r="95" spans="3:14" s="321" customFormat="1">
      <c r="C95" s="434"/>
      <c r="D95" s="434"/>
      <c r="E95" s="434"/>
      <c r="F95" s="434"/>
      <c r="G95" s="434"/>
      <c r="H95" s="434"/>
      <c r="I95" s="434"/>
      <c r="J95" s="434"/>
      <c r="K95" s="434"/>
      <c r="L95" s="434"/>
      <c r="M95" s="524"/>
      <c r="N95" s="524"/>
    </row>
    <row r="96" spans="3:14" s="321" customFormat="1">
      <c r="C96" s="434"/>
      <c r="D96" s="434"/>
      <c r="E96" s="434"/>
      <c r="F96" s="434"/>
      <c r="G96" s="434"/>
      <c r="H96" s="434"/>
      <c r="I96" s="434"/>
      <c r="J96" s="434"/>
      <c r="K96" s="434"/>
      <c r="L96" s="434"/>
      <c r="M96" s="524"/>
      <c r="N96" s="524"/>
    </row>
    <row r="97" spans="3:14" s="321" customFormat="1">
      <c r="C97" s="434"/>
      <c r="D97" s="434"/>
      <c r="E97" s="434"/>
      <c r="F97" s="434"/>
      <c r="G97" s="434"/>
      <c r="H97" s="434"/>
      <c r="I97" s="434"/>
      <c r="J97" s="434"/>
      <c r="K97" s="434"/>
      <c r="L97" s="434"/>
      <c r="M97" s="524"/>
      <c r="N97" s="524"/>
    </row>
    <row r="98" spans="3:14" s="321" customFormat="1">
      <c r="C98" s="434"/>
      <c r="D98" s="434"/>
      <c r="E98" s="434"/>
      <c r="F98" s="434"/>
      <c r="G98" s="434"/>
      <c r="H98" s="434"/>
      <c r="I98" s="434"/>
      <c r="J98" s="434"/>
      <c r="K98" s="434"/>
      <c r="L98" s="434"/>
      <c r="M98" s="524"/>
      <c r="N98" s="524"/>
    </row>
    <row r="99" spans="3:14" s="321" customFormat="1">
      <c r="C99" s="434"/>
      <c r="D99" s="434"/>
      <c r="E99" s="434"/>
      <c r="F99" s="434"/>
      <c r="G99" s="434"/>
      <c r="H99" s="434"/>
      <c r="I99" s="434"/>
      <c r="J99" s="434"/>
      <c r="K99" s="434"/>
      <c r="L99" s="434"/>
      <c r="M99" s="524"/>
      <c r="N99" s="524"/>
    </row>
    <row r="100" spans="3:14" s="321" customFormat="1">
      <c r="C100" s="434"/>
      <c r="D100" s="434"/>
      <c r="E100" s="434"/>
      <c r="F100" s="434"/>
      <c r="G100" s="434"/>
      <c r="H100" s="434"/>
      <c r="I100" s="434"/>
      <c r="J100" s="434"/>
      <c r="K100" s="434"/>
      <c r="L100" s="434"/>
      <c r="M100" s="524"/>
      <c r="N100" s="524"/>
    </row>
    <row r="101" spans="3:14" s="321" customFormat="1">
      <c r="C101" s="434"/>
      <c r="D101" s="434"/>
      <c r="E101" s="434"/>
      <c r="F101" s="434"/>
      <c r="G101" s="434"/>
      <c r="H101" s="434"/>
      <c r="I101" s="434"/>
      <c r="J101" s="434"/>
      <c r="K101" s="434"/>
      <c r="L101" s="434"/>
      <c r="M101" s="524"/>
      <c r="N101" s="524"/>
    </row>
    <row r="102" spans="3:14" s="321" customFormat="1">
      <c r="C102" s="434"/>
      <c r="D102" s="434"/>
      <c r="E102" s="434"/>
      <c r="F102" s="434"/>
      <c r="G102" s="434"/>
      <c r="H102" s="434"/>
      <c r="I102" s="434"/>
      <c r="J102" s="434"/>
      <c r="K102" s="434"/>
      <c r="L102" s="434"/>
      <c r="M102" s="524"/>
      <c r="N102" s="524"/>
    </row>
    <row r="103" spans="3:14" s="321" customFormat="1">
      <c r="C103" s="434"/>
      <c r="D103" s="434"/>
      <c r="E103" s="434"/>
      <c r="F103" s="434"/>
      <c r="G103" s="434"/>
      <c r="H103" s="434"/>
      <c r="I103" s="434"/>
      <c r="J103" s="434"/>
      <c r="K103" s="434"/>
      <c r="L103" s="434"/>
      <c r="M103" s="524"/>
      <c r="N103" s="524"/>
    </row>
    <row r="104" spans="3:14" s="321" customFormat="1">
      <c r="C104" s="434"/>
      <c r="D104" s="434"/>
      <c r="E104" s="434"/>
      <c r="F104" s="434"/>
      <c r="G104" s="434"/>
      <c r="H104" s="434"/>
      <c r="I104" s="434"/>
      <c r="J104" s="434"/>
      <c r="K104" s="434"/>
      <c r="L104" s="434"/>
      <c r="M104" s="524"/>
      <c r="N104" s="524"/>
    </row>
    <row r="105" spans="3:14" s="321" customFormat="1">
      <c r="C105" s="434"/>
      <c r="D105" s="434"/>
      <c r="E105" s="434"/>
      <c r="F105" s="434"/>
      <c r="G105" s="434"/>
      <c r="H105" s="434"/>
      <c r="I105" s="434"/>
      <c r="J105" s="434"/>
      <c r="K105" s="434"/>
      <c r="L105" s="434"/>
      <c r="M105" s="524"/>
      <c r="N105" s="524"/>
    </row>
    <row r="106" spans="3:14" s="321" customFormat="1">
      <c r="C106" s="434"/>
      <c r="D106" s="434"/>
      <c r="E106" s="434"/>
      <c r="F106" s="434"/>
      <c r="G106" s="434"/>
      <c r="H106" s="434"/>
      <c r="I106" s="434"/>
      <c r="J106" s="434"/>
      <c r="K106" s="434"/>
      <c r="L106" s="434"/>
      <c r="M106" s="524"/>
      <c r="N106" s="524"/>
    </row>
    <row r="107" spans="3:14" s="321" customFormat="1">
      <c r="C107" s="434"/>
      <c r="D107" s="434"/>
      <c r="E107" s="434"/>
      <c r="F107" s="434"/>
      <c r="G107" s="434"/>
      <c r="H107" s="434"/>
      <c r="I107" s="434"/>
      <c r="J107" s="434"/>
      <c r="K107" s="434"/>
      <c r="L107" s="434"/>
      <c r="M107" s="524"/>
      <c r="N107" s="524"/>
    </row>
    <row r="108" spans="3:14" s="321" customFormat="1">
      <c r="C108" s="434"/>
      <c r="D108" s="434"/>
      <c r="E108" s="434"/>
      <c r="F108" s="434"/>
      <c r="G108" s="434"/>
      <c r="H108" s="434"/>
      <c r="I108" s="434"/>
      <c r="J108" s="434"/>
      <c r="K108" s="434"/>
      <c r="L108" s="434"/>
      <c r="M108" s="524"/>
      <c r="N108" s="524"/>
    </row>
    <row r="109" spans="3:14" s="321" customFormat="1">
      <c r="C109" s="434"/>
      <c r="D109" s="434"/>
      <c r="E109" s="434"/>
      <c r="F109" s="434"/>
      <c r="G109" s="434"/>
      <c r="H109" s="434"/>
      <c r="I109" s="434"/>
      <c r="J109" s="434"/>
      <c r="K109" s="434"/>
      <c r="L109" s="434"/>
      <c r="M109" s="524"/>
      <c r="N109" s="524"/>
    </row>
    <row r="110" spans="3:14" s="321" customFormat="1">
      <c r="C110" s="434"/>
      <c r="D110" s="434"/>
      <c r="E110" s="434"/>
      <c r="F110" s="434"/>
      <c r="G110" s="434"/>
      <c r="H110" s="434"/>
      <c r="I110" s="434"/>
      <c r="J110" s="434"/>
      <c r="K110" s="434"/>
      <c r="L110" s="434"/>
      <c r="M110" s="524"/>
      <c r="N110" s="524"/>
    </row>
    <row r="111" spans="3:14" s="321" customFormat="1">
      <c r="C111" s="434"/>
      <c r="D111" s="434"/>
      <c r="E111" s="434"/>
      <c r="F111" s="434"/>
      <c r="G111" s="434"/>
      <c r="H111" s="434"/>
      <c r="I111" s="434"/>
      <c r="J111" s="434"/>
      <c r="K111" s="434"/>
      <c r="L111" s="434"/>
      <c r="M111" s="524"/>
      <c r="N111" s="524"/>
    </row>
    <row r="112" spans="3:14" s="321" customFormat="1">
      <c r="C112" s="434"/>
      <c r="D112" s="434"/>
      <c r="E112" s="434"/>
      <c r="F112" s="434"/>
      <c r="G112" s="434"/>
      <c r="H112" s="434"/>
      <c r="I112" s="434"/>
      <c r="J112" s="434"/>
      <c r="K112" s="434"/>
      <c r="L112" s="434"/>
      <c r="M112" s="524"/>
      <c r="N112" s="524"/>
    </row>
    <row r="113" spans="3:14" s="321" customFormat="1">
      <c r="C113" s="434"/>
      <c r="D113" s="434"/>
      <c r="E113" s="434"/>
      <c r="F113" s="434"/>
      <c r="G113" s="434"/>
      <c r="H113" s="434"/>
      <c r="I113" s="434"/>
      <c r="J113" s="434"/>
      <c r="K113" s="434"/>
      <c r="L113" s="434"/>
      <c r="M113" s="524"/>
      <c r="N113" s="524"/>
    </row>
    <row r="114" spans="3:14" s="321" customFormat="1">
      <c r="C114" s="434"/>
      <c r="D114" s="434"/>
      <c r="E114" s="434"/>
      <c r="F114" s="434"/>
      <c r="G114" s="434"/>
      <c r="H114" s="434"/>
      <c r="I114" s="434"/>
      <c r="J114" s="434"/>
      <c r="K114" s="434"/>
      <c r="L114" s="434"/>
      <c r="M114" s="524"/>
      <c r="N114" s="524"/>
    </row>
    <row r="115" spans="3:14" s="321" customFormat="1">
      <c r="C115" s="434"/>
      <c r="D115" s="434"/>
      <c r="E115" s="434"/>
      <c r="F115" s="434"/>
      <c r="G115" s="434"/>
      <c r="H115" s="434"/>
      <c r="I115" s="434"/>
      <c r="J115" s="434"/>
      <c r="K115" s="434"/>
      <c r="L115" s="434"/>
      <c r="M115" s="524"/>
      <c r="N115" s="524"/>
    </row>
    <row r="116" spans="3:14" s="321" customFormat="1">
      <c r="C116" s="434"/>
      <c r="D116" s="434"/>
      <c r="E116" s="434"/>
      <c r="F116" s="434"/>
      <c r="G116" s="434"/>
      <c r="H116" s="434"/>
      <c r="I116" s="434"/>
      <c r="J116" s="434"/>
      <c r="K116" s="434"/>
      <c r="L116" s="434"/>
      <c r="M116" s="524"/>
      <c r="N116" s="524"/>
    </row>
    <row r="117" spans="3:14" s="321" customFormat="1">
      <c r="C117" s="434"/>
      <c r="D117" s="434"/>
      <c r="E117" s="434"/>
      <c r="F117" s="434"/>
      <c r="G117" s="434"/>
      <c r="H117" s="434"/>
      <c r="I117" s="434"/>
      <c r="J117" s="434"/>
      <c r="K117" s="434"/>
      <c r="L117" s="434"/>
      <c r="M117" s="524"/>
      <c r="N117" s="524"/>
    </row>
    <row r="118" spans="3:14" s="321" customFormat="1">
      <c r="C118" s="434"/>
      <c r="D118" s="434"/>
      <c r="E118" s="434"/>
      <c r="F118" s="434"/>
      <c r="G118" s="434"/>
      <c r="H118" s="434"/>
      <c r="I118" s="434"/>
      <c r="J118" s="434"/>
      <c r="K118" s="434"/>
      <c r="L118" s="434"/>
      <c r="M118" s="524"/>
      <c r="N118" s="524"/>
    </row>
    <row r="119" spans="3:14" s="321" customFormat="1">
      <c r="C119" s="434"/>
      <c r="D119" s="434"/>
      <c r="E119" s="434"/>
      <c r="F119" s="434"/>
      <c r="G119" s="434"/>
      <c r="H119" s="434"/>
      <c r="I119" s="434"/>
      <c r="J119" s="434"/>
      <c r="K119" s="434"/>
      <c r="L119" s="434"/>
      <c r="M119" s="524"/>
      <c r="N119" s="524"/>
    </row>
    <row r="120" spans="3:14" s="321" customFormat="1">
      <c r="C120" s="434"/>
      <c r="D120" s="434"/>
      <c r="E120" s="434"/>
      <c r="F120" s="434"/>
      <c r="G120" s="434"/>
      <c r="H120" s="434"/>
      <c r="I120" s="434"/>
      <c r="J120" s="434"/>
      <c r="K120" s="434"/>
      <c r="L120" s="434"/>
      <c r="M120" s="524"/>
      <c r="N120" s="524"/>
    </row>
    <row r="121" spans="3:14" s="321" customFormat="1">
      <c r="C121" s="434"/>
      <c r="D121" s="434"/>
      <c r="E121" s="434"/>
      <c r="F121" s="434"/>
      <c r="G121" s="434"/>
      <c r="H121" s="434"/>
      <c r="I121" s="434"/>
      <c r="J121" s="434"/>
      <c r="K121" s="434"/>
      <c r="L121" s="434"/>
      <c r="M121" s="524"/>
      <c r="N121" s="524"/>
    </row>
    <row r="122" spans="3:14" s="321" customFormat="1">
      <c r="C122" s="434"/>
      <c r="D122" s="434"/>
      <c r="E122" s="434"/>
      <c r="F122" s="434"/>
      <c r="G122" s="434"/>
      <c r="H122" s="434"/>
      <c r="I122" s="434"/>
      <c r="J122" s="434"/>
      <c r="K122" s="434"/>
      <c r="L122" s="434"/>
      <c r="M122" s="524"/>
      <c r="N122" s="524"/>
    </row>
    <row r="123" spans="3:14" s="321" customFormat="1">
      <c r="C123" s="434"/>
      <c r="D123" s="434"/>
      <c r="E123" s="434"/>
      <c r="F123" s="434"/>
      <c r="G123" s="434"/>
      <c r="H123" s="434"/>
      <c r="I123" s="434"/>
      <c r="J123" s="434"/>
      <c r="K123" s="434"/>
      <c r="L123" s="434"/>
      <c r="M123" s="524"/>
      <c r="N123" s="524"/>
    </row>
    <row r="124" spans="3:14" s="321" customFormat="1">
      <c r="C124" s="434"/>
      <c r="D124" s="434"/>
      <c r="E124" s="434"/>
      <c r="F124" s="434"/>
      <c r="G124" s="434"/>
      <c r="H124" s="434"/>
      <c r="I124" s="434"/>
      <c r="J124" s="434"/>
      <c r="K124" s="434"/>
      <c r="L124" s="434"/>
      <c r="M124" s="524"/>
      <c r="N124" s="524"/>
    </row>
    <row r="125" spans="3:14" s="321" customFormat="1">
      <c r="C125" s="434"/>
      <c r="D125" s="434"/>
      <c r="E125" s="434"/>
      <c r="F125" s="434"/>
      <c r="G125" s="434"/>
      <c r="H125" s="434"/>
      <c r="I125" s="434"/>
      <c r="J125" s="434"/>
      <c r="K125" s="434"/>
      <c r="L125" s="434"/>
      <c r="M125" s="524"/>
      <c r="N125" s="524"/>
    </row>
    <row r="126" spans="3:14" s="321" customFormat="1">
      <c r="C126" s="434"/>
      <c r="D126" s="434"/>
      <c r="E126" s="434"/>
      <c r="F126" s="434"/>
      <c r="G126" s="434"/>
      <c r="H126" s="434"/>
      <c r="I126" s="434"/>
      <c r="J126" s="434"/>
      <c r="K126" s="434"/>
      <c r="L126" s="434"/>
      <c r="M126" s="524"/>
      <c r="N126" s="524"/>
    </row>
    <row r="127" spans="3:14" s="321" customFormat="1">
      <c r="C127" s="434"/>
      <c r="D127" s="434"/>
      <c r="E127" s="434"/>
      <c r="F127" s="434"/>
      <c r="G127" s="434"/>
      <c r="H127" s="434"/>
      <c r="I127" s="434"/>
      <c r="J127" s="434"/>
      <c r="K127" s="434"/>
      <c r="L127" s="434"/>
      <c r="M127" s="524"/>
      <c r="N127" s="524"/>
    </row>
    <row r="128" spans="3:14" s="321" customFormat="1">
      <c r="C128" s="434"/>
      <c r="D128" s="434"/>
      <c r="E128" s="434"/>
      <c r="F128" s="434"/>
      <c r="G128" s="434"/>
      <c r="H128" s="434"/>
      <c r="I128" s="434"/>
      <c r="J128" s="434"/>
      <c r="K128" s="434"/>
      <c r="L128" s="434"/>
      <c r="M128" s="541"/>
      <c r="N128" s="541"/>
    </row>
    <row r="129" spans="3:14" s="321" customFormat="1">
      <c r="C129" s="434"/>
      <c r="D129" s="434"/>
      <c r="E129" s="434"/>
      <c r="F129" s="434"/>
      <c r="G129" s="434"/>
      <c r="H129" s="434"/>
      <c r="I129" s="434"/>
      <c r="J129" s="434"/>
      <c r="K129" s="434"/>
      <c r="L129" s="434"/>
      <c r="M129" s="541"/>
      <c r="N129" s="541"/>
    </row>
    <row r="130" spans="3:14" s="321" customFormat="1">
      <c r="C130" s="434"/>
      <c r="D130" s="434"/>
      <c r="E130" s="434"/>
      <c r="F130" s="434"/>
      <c r="G130" s="434"/>
      <c r="H130" s="434"/>
      <c r="I130" s="434"/>
      <c r="J130" s="434"/>
      <c r="K130" s="434"/>
      <c r="L130" s="434"/>
      <c r="M130" s="541"/>
      <c r="N130" s="541"/>
    </row>
    <row r="131" spans="3:14" s="321" customFormat="1">
      <c r="C131" s="434"/>
      <c r="D131" s="434"/>
      <c r="E131" s="434"/>
      <c r="F131" s="434"/>
      <c r="G131" s="434"/>
      <c r="H131" s="434"/>
      <c r="I131" s="434"/>
      <c r="J131" s="434"/>
      <c r="K131" s="434"/>
      <c r="L131" s="434"/>
      <c r="M131" s="541"/>
      <c r="N131" s="541"/>
    </row>
    <row r="132" spans="3:14" s="321" customFormat="1">
      <c r="C132" s="434"/>
      <c r="D132" s="434"/>
      <c r="E132" s="434"/>
      <c r="F132" s="434"/>
      <c r="G132" s="434"/>
      <c r="H132" s="434"/>
      <c r="I132" s="434"/>
      <c r="J132" s="434"/>
      <c r="K132" s="434"/>
      <c r="L132" s="434"/>
      <c r="M132" s="541"/>
      <c r="N132" s="541"/>
    </row>
    <row r="133" spans="3:14" s="321" customFormat="1">
      <c r="C133" s="434"/>
      <c r="D133" s="434"/>
      <c r="E133" s="434"/>
      <c r="F133" s="434"/>
      <c r="G133" s="434"/>
      <c r="H133" s="434"/>
      <c r="I133" s="434"/>
      <c r="J133" s="434"/>
      <c r="K133" s="434"/>
      <c r="L133" s="434"/>
      <c r="M133" s="541"/>
      <c r="N133" s="541"/>
    </row>
    <row r="134" spans="3:14" s="321" customFormat="1">
      <c r="C134" s="434"/>
      <c r="D134" s="434"/>
      <c r="E134" s="434"/>
      <c r="F134" s="434"/>
      <c r="G134" s="434"/>
      <c r="H134" s="434"/>
      <c r="I134" s="434"/>
      <c r="J134" s="434"/>
      <c r="K134" s="434"/>
      <c r="L134" s="434"/>
      <c r="M134" s="541"/>
      <c r="N134" s="541"/>
    </row>
    <row r="135" spans="3:14" s="321" customFormat="1">
      <c r="C135" s="434"/>
      <c r="D135" s="434"/>
      <c r="E135" s="434"/>
      <c r="F135" s="434"/>
      <c r="G135" s="434"/>
      <c r="H135" s="434"/>
      <c r="I135" s="434"/>
      <c r="J135" s="434"/>
      <c r="K135" s="434"/>
      <c r="L135" s="434"/>
      <c r="M135" s="541"/>
      <c r="N135" s="541"/>
    </row>
    <row r="136" spans="3:14" s="321" customFormat="1">
      <c r="C136" s="434"/>
      <c r="D136" s="434"/>
      <c r="E136" s="434"/>
      <c r="F136" s="434"/>
      <c r="G136" s="434"/>
      <c r="H136" s="434"/>
      <c r="I136" s="434"/>
      <c r="J136" s="434"/>
      <c r="K136" s="434"/>
      <c r="L136" s="434"/>
      <c r="M136" s="541"/>
      <c r="N136" s="541"/>
    </row>
    <row r="137" spans="3:14" s="321" customFormat="1">
      <c r="C137" s="434"/>
      <c r="D137" s="434"/>
      <c r="E137" s="434"/>
      <c r="F137" s="434"/>
      <c r="G137" s="434"/>
      <c r="H137" s="434"/>
      <c r="I137" s="434"/>
      <c r="J137" s="434"/>
      <c r="K137" s="434"/>
      <c r="L137" s="434"/>
      <c r="M137" s="541"/>
      <c r="N137" s="541"/>
    </row>
    <row r="138" spans="3:14" s="321" customFormat="1">
      <c r="C138" s="434"/>
      <c r="D138" s="434"/>
      <c r="E138" s="434"/>
      <c r="F138" s="434"/>
      <c r="G138" s="434"/>
      <c r="H138" s="434"/>
      <c r="I138" s="434"/>
      <c r="J138" s="434"/>
      <c r="K138" s="434"/>
      <c r="L138" s="434"/>
      <c r="M138" s="541"/>
      <c r="N138" s="541"/>
    </row>
    <row r="139" spans="3:14" s="321" customFormat="1">
      <c r="C139" s="434"/>
      <c r="D139" s="434"/>
      <c r="E139" s="434"/>
      <c r="F139" s="434"/>
      <c r="G139" s="434"/>
      <c r="H139" s="434"/>
      <c r="I139" s="434"/>
      <c r="J139" s="434"/>
      <c r="K139" s="434"/>
      <c r="L139" s="434"/>
      <c r="M139" s="541"/>
      <c r="N139" s="541"/>
    </row>
    <row r="140" spans="3:14" s="321" customFormat="1">
      <c r="C140" s="434"/>
      <c r="D140" s="434"/>
      <c r="E140" s="434"/>
      <c r="F140" s="434"/>
      <c r="G140" s="434"/>
      <c r="H140" s="434"/>
      <c r="I140" s="434"/>
      <c r="J140" s="434"/>
      <c r="K140" s="434"/>
      <c r="L140" s="434"/>
      <c r="M140" s="541"/>
      <c r="N140" s="541"/>
    </row>
    <row r="141" spans="3:14" s="321" customFormat="1">
      <c r="C141" s="434"/>
      <c r="D141" s="434"/>
      <c r="E141" s="434"/>
      <c r="F141" s="434"/>
      <c r="G141" s="434"/>
      <c r="H141" s="434"/>
      <c r="I141" s="434"/>
      <c r="J141" s="434"/>
      <c r="K141" s="434"/>
      <c r="L141" s="434"/>
      <c r="M141" s="541"/>
      <c r="N141" s="541"/>
    </row>
    <row r="142" spans="3:14" s="321" customFormat="1">
      <c r="C142" s="434"/>
      <c r="D142" s="434"/>
      <c r="E142" s="434"/>
      <c r="F142" s="434"/>
      <c r="G142" s="434"/>
      <c r="H142" s="434"/>
      <c r="I142" s="434"/>
      <c r="J142" s="434"/>
      <c r="K142" s="434"/>
      <c r="L142" s="434"/>
      <c r="M142" s="541"/>
      <c r="N142" s="541"/>
    </row>
    <row r="143" spans="3:14" s="321" customFormat="1">
      <c r="C143" s="434"/>
      <c r="D143" s="434"/>
      <c r="E143" s="434"/>
      <c r="F143" s="434"/>
      <c r="G143" s="434"/>
      <c r="H143" s="434"/>
      <c r="I143" s="434"/>
      <c r="J143" s="434"/>
      <c r="K143" s="434"/>
      <c r="L143" s="434"/>
      <c r="M143" s="541"/>
      <c r="N143" s="541"/>
    </row>
    <row r="144" spans="3:14" s="321" customFormat="1">
      <c r="C144" s="434"/>
      <c r="D144" s="434"/>
      <c r="E144" s="434"/>
      <c r="F144" s="434"/>
      <c r="G144" s="434"/>
      <c r="H144" s="434"/>
      <c r="I144" s="434"/>
      <c r="J144" s="434"/>
      <c r="K144" s="434"/>
      <c r="L144" s="434"/>
      <c r="M144" s="541"/>
      <c r="N144" s="541"/>
    </row>
    <row r="145" spans="3:14" s="321" customFormat="1">
      <c r="C145" s="434"/>
      <c r="D145" s="434"/>
      <c r="E145" s="434"/>
      <c r="F145" s="434"/>
      <c r="G145" s="434"/>
      <c r="H145" s="434"/>
      <c r="I145" s="434"/>
      <c r="J145" s="434"/>
      <c r="K145" s="434"/>
      <c r="L145" s="434"/>
      <c r="M145" s="541"/>
      <c r="N145" s="541"/>
    </row>
    <row r="146" spans="3:14" s="321" customFormat="1">
      <c r="C146" s="434"/>
      <c r="D146" s="434"/>
      <c r="E146" s="434"/>
      <c r="F146" s="434"/>
      <c r="G146" s="434"/>
      <c r="H146" s="434"/>
      <c r="I146" s="434"/>
      <c r="J146" s="434"/>
      <c r="K146" s="434"/>
      <c r="L146" s="434"/>
      <c r="M146" s="541"/>
      <c r="N146" s="541"/>
    </row>
    <row r="147" spans="3:14" s="321" customFormat="1">
      <c r="C147" s="434"/>
      <c r="D147" s="434"/>
      <c r="E147" s="434"/>
      <c r="F147" s="434"/>
      <c r="G147" s="434"/>
      <c r="H147" s="434"/>
      <c r="I147" s="434"/>
      <c r="J147" s="434"/>
      <c r="K147" s="434"/>
      <c r="L147" s="434"/>
      <c r="M147" s="541"/>
      <c r="N147" s="541"/>
    </row>
    <row r="148" spans="3:14" s="321" customFormat="1">
      <c r="C148" s="434"/>
      <c r="D148" s="434"/>
      <c r="E148" s="434"/>
      <c r="F148" s="434"/>
      <c r="G148" s="434"/>
      <c r="H148" s="434"/>
      <c r="I148" s="434"/>
      <c r="J148" s="434"/>
      <c r="K148" s="434"/>
      <c r="L148" s="434"/>
      <c r="M148" s="541"/>
      <c r="N148" s="541"/>
    </row>
    <row r="149" spans="3:14" s="321" customFormat="1">
      <c r="C149" s="434"/>
      <c r="D149" s="434"/>
      <c r="E149" s="434"/>
      <c r="F149" s="434"/>
      <c r="G149" s="434"/>
      <c r="H149" s="434"/>
      <c r="I149" s="434"/>
      <c r="J149" s="434"/>
      <c r="K149" s="434"/>
      <c r="L149" s="434"/>
      <c r="M149" s="541"/>
      <c r="N149" s="541"/>
    </row>
    <row r="150" spans="3:14" s="321" customFormat="1">
      <c r="C150" s="434"/>
      <c r="D150" s="434"/>
      <c r="E150" s="434"/>
      <c r="F150" s="434"/>
      <c r="G150" s="434"/>
      <c r="H150" s="434"/>
      <c r="I150" s="434"/>
      <c r="J150" s="434"/>
      <c r="K150" s="434"/>
      <c r="L150" s="434"/>
      <c r="M150" s="541"/>
      <c r="N150" s="541"/>
    </row>
    <row r="151" spans="3:14" s="321" customFormat="1">
      <c r="C151" s="434"/>
      <c r="D151" s="434"/>
      <c r="E151" s="434"/>
      <c r="F151" s="434"/>
      <c r="G151" s="434"/>
      <c r="H151" s="434"/>
      <c r="I151" s="434"/>
      <c r="J151" s="434"/>
      <c r="K151" s="434"/>
      <c r="L151" s="434"/>
      <c r="M151" s="541"/>
      <c r="N151" s="541"/>
    </row>
    <row r="152" spans="3:14" s="321" customFormat="1">
      <c r="C152" s="434"/>
      <c r="D152" s="434"/>
      <c r="E152" s="434"/>
      <c r="F152" s="434"/>
      <c r="G152" s="434"/>
      <c r="H152" s="434"/>
      <c r="I152" s="434"/>
      <c r="J152" s="434"/>
      <c r="K152" s="434"/>
      <c r="L152" s="434"/>
      <c r="M152" s="541"/>
      <c r="N152" s="541"/>
    </row>
    <row r="153" spans="3:14" s="321" customFormat="1">
      <c r="C153" s="434"/>
      <c r="D153" s="434"/>
      <c r="E153" s="434"/>
      <c r="F153" s="434"/>
      <c r="G153" s="434"/>
      <c r="H153" s="434"/>
      <c r="I153" s="434"/>
      <c r="J153" s="434"/>
      <c r="K153" s="434"/>
      <c r="L153" s="434"/>
      <c r="M153" s="541"/>
      <c r="N153" s="541"/>
    </row>
    <row r="154" spans="3:14" s="321" customFormat="1">
      <c r="C154" s="434"/>
      <c r="D154" s="434"/>
      <c r="E154" s="434"/>
      <c r="F154" s="434"/>
      <c r="G154" s="434"/>
      <c r="H154" s="434"/>
      <c r="I154" s="434"/>
      <c r="J154" s="434"/>
      <c r="K154" s="434"/>
      <c r="L154" s="434"/>
      <c r="M154" s="541"/>
      <c r="N154" s="541"/>
    </row>
    <row r="155" spans="3:14" s="321" customFormat="1">
      <c r="C155" s="434"/>
      <c r="D155" s="434"/>
      <c r="E155" s="434"/>
      <c r="F155" s="434"/>
      <c r="G155" s="434"/>
      <c r="H155" s="434"/>
      <c r="I155" s="434"/>
      <c r="J155" s="434"/>
      <c r="K155" s="434"/>
      <c r="L155" s="434"/>
      <c r="M155" s="541"/>
      <c r="N155" s="541"/>
    </row>
    <row r="156" spans="3:14" s="321" customFormat="1">
      <c r="C156" s="434"/>
      <c r="D156" s="434"/>
      <c r="E156" s="434"/>
      <c r="F156" s="434"/>
      <c r="G156" s="434"/>
      <c r="H156" s="434"/>
      <c r="I156" s="434"/>
      <c r="J156" s="434"/>
      <c r="K156" s="434"/>
      <c r="L156" s="434"/>
      <c r="M156" s="541"/>
      <c r="N156" s="541"/>
    </row>
    <row r="157" spans="3:14" s="321" customFormat="1">
      <c r="C157" s="434"/>
      <c r="D157" s="434"/>
      <c r="E157" s="434"/>
      <c r="F157" s="434"/>
      <c r="G157" s="434"/>
      <c r="H157" s="434"/>
      <c r="I157" s="434"/>
      <c r="J157" s="434"/>
      <c r="K157" s="434"/>
      <c r="L157" s="434"/>
      <c r="M157" s="541"/>
      <c r="N157" s="541"/>
    </row>
    <row r="158" spans="3:14" s="321" customFormat="1">
      <c r="C158" s="434"/>
      <c r="D158" s="434"/>
      <c r="E158" s="434"/>
      <c r="F158" s="434"/>
      <c r="G158" s="434"/>
      <c r="H158" s="434"/>
      <c r="I158" s="434"/>
      <c r="J158" s="434"/>
      <c r="K158" s="434"/>
      <c r="L158" s="434"/>
      <c r="M158" s="541"/>
      <c r="N158" s="541"/>
    </row>
    <row r="159" spans="3:14" s="321" customFormat="1">
      <c r="C159" s="434"/>
      <c r="D159" s="434"/>
      <c r="E159" s="434"/>
      <c r="F159" s="434"/>
      <c r="G159" s="434"/>
      <c r="H159" s="434"/>
      <c r="I159" s="434"/>
      <c r="J159" s="434"/>
      <c r="K159" s="434"/>
      <c r="L159" s="434"/>
      <c r="M159" s="541"/>
      <c r="N159" s="541"/>
    </row>
    <row r="160" spans="3:14" s="321" customFormat="1">
      <c r="C160" s="434"/>
      <c r="D160" s="434"/>
      <c r="E160" s="434"/>
      <c r="F160" s="434"/>
      <c r="G160" s="434"/>
      <c r="H160" s="434"/>
      <c r="I160" s="434"/>
      <c r="J160" s="434"/>
      <c r="K160" s="434"/>
      <c r="L160" s="434"/>
      <c r="M160" s="541"/>
      <c r="N160" s="541"/>
    </row>
    <row r="161" spans="3:14" s="321" customFormat="1">
      <c r="C161" s="434"/>
      <c r="D161" s="434"/>
      <c r="E161" s="434"/>
      <c r="F161" s="434"/>
      <c r="G161" s="434"/>
      <c r="H161" s="434"/>
      <c r="I161" s="434"/>
      <c r="J161" s="434"/>
      <c r="K161" s="434"/>
      <c r="L161" s="434"/>
      <c r="M161" s="541"/>
      <c r="N161" s="541"/>
    </row>
    <row r="162" spans="3:14" s="321" customFormat="1">
      <c r="C162" s="434"/>
      <c r="D162" s="434"/>
      <c r="E162" s="434"/>
      <c r="F162" s="434"/>
      <c r="G162" s="434"/>
      <c r="H162" s="434"/>
      <c r="I162" s="434"/>
      <c r="J162" s="434"/>
      <c r="K162" s="434"/>
      <c r="L162" s="434"/>
      <c r="M162" s="541"/>
      <c r="N162" s="541"/>
    </row>
    <row r="163" spans="3:14" s="321" customFormat="1">
      <c r="C163" s="434"/>
      <c r="D163" s="434"/>
      <c r="E163" s="434"/>
      <c r="F163" s="434"/>
      <c r="G163" s="434"/>
      <c r="H163" s="434"/>
      <c r="I163" s="434"/>
      <c r="J163" s="434"/>
      <c r="K163" s="434"/>
      <c r="L163" s="434"/>
      <c r="M163" s="541"/>
      <c r="N163" s="541"/>
    </row>
    <row r="164" spans="3:14" s="321" customFormat="1">
      <c r="C164" s="434"/>
      <c r="D164" s="434"/>
      <c r="E164" s="434"/>
      <c r="F164" s="434"/>
      <c r="G164" s="434"/>
      <c r="H164" s="434"/>
      <c r="I164" s="434"/>
      <c r="J164" s="434"/>
      <c r="K164" s="434"/>
      <c r="L164" s="434"/>
      <c r="M164" s="541"/>
      <c r="N164" s="541"/>
    </row>
    <row r="165" spans="3:14" s="321" customFormat="1">
      <c r="C165" s="434"/>
      <c r="D165" s="434"/>
      <c r="E165" s="434"/>
      <c r="F165" s="434"/>
      <c r="G165" s="434"/>
      <c r="H165" s="434"/>
      <c r="I165" s="434"/>
      <c r="J165" s="434"/>
      <c r="K165" s="434"/>
      <c r="L165" s="434"/>
      <c r="M165" s="541"/>
      <c r="N165" s="541"/>
    </row>
    <row r="166" spans="3:14" s="321" customFormat="1">
      <c r="C166" s="434"/>
      <c r="D166" s="434"/>
      <c r="E166" s="434"/>
      <c r="F166" s="434"/>
      <c r="G166" s="434"/>
      <c r="H166" s="434"/>
      <c r="I166" s="434"/>
      <c r="J166" s="434"/>
      <c r="K166" s="434"/>
      <c r="L166" s="434"/>
      <c r="M166" s="541"/>
      <c r="N166" s="541"/>
    </row>
    <row r="167" spans="3:14" s="321" customFormat="1">
      <c r="C167" s="434"/>
      <c r="D167" s="434"/>
      <c r="E167" s="434"/>
      <c r="F167" s="434"/>
      <c r="G167" s="434"/>
      <c r="H167" s="434"/>
      <c r="I167" s="434"/>
      <c r="J167" s="434"/>
      <c r="K167" s="434"/>
      <c r="L167" s="434"/>
      <c r="M167" s="541"/>
      <c r="N167" s="541"/>
    </row>
    <row r="168" spans="3:14" s="321" customFormat="1">
      <c r="C168" s="434"/>
      <c r="D168" s="434"/>
      <c r="E168" s="434"/>
      <c r="F168" s="434"/>
      <c r="G168" s="434"/>
      <c r="H168" s="434"/>
      <c r="I168" s="434"/>
      <c r="J168" s="434"/>
      <c r="K168" s="434"/>
      <c r="L168" s="434"/>
      <c r="M168" s="541"/>
      <c r="N168" s="541"/>
    </row>
    <row r="169" spans="3:14" s="321" customFormat="1">
      <c r="C169" s="434"/>
      <c r="D169" s="434"/>
      <c r="E169" s="434"/>
      <c r="F169" s="434"/>
      <c r="G169" s="434"/>
      <c r="H169" s="434"/>
      <c r="I169" s="434"/>
      <c r="J169" s="434"/>
      <c r="K169" s="434"/>
      <c r="L169" s="434"/>
      <c r="M169" s="541"/>
      <c r="N169" s="541"/>
    </row>
    <row r="170" spans="3:14" s="321" customFormat="1">
      <c r="C170" s="434"/>
      <c r="D170" s="434"/>
      <c r="E170" s="434"/>
      <c r="F170" s="434"/>
      <c r="G170" s="434"/>
      <c r="H170" s="434"/>
      <c r="I170" s="434"/>
      <c r="J170" s="434"/>
      <c r="K170" s="434"/>
      <c r="L170" s="434"/>
      <c r="M170" s="541"/>
      <c r="N170" s="541"/>
    </row>
    <row r="171" spans="3:14" s="321" customFormat="1">
      <c r="C171" s="434"/>
      <c r="D171" s="434"/>
      <c r="E171" s="434"/>
      <c r="F171" s="434"/>
      <c r="G171" s="434"/>
      <c r="H171" s="434"/>
      <c r="I171" s="434"/>
      <c r="J171" s="434"/>
      <c r="K171" s="434"/>
      <c r="L171" s="434"/>
      <c r="M171" s="541"/>
      <c r="N171" s="541"/>
    </row>
    <row r="172" spans="3:14" s="321" customFormat="1">
      <c r="C172" s="434"/>
      <c r="D172" s="434"/>
      <c r="E172" s="434"/>
      <c r="F172" s="434"/>
      <c r="G172" s="434"/>
      <c r="H172" s="434"/>
      <c r="I172" s="434"/>
      <c r="J172" s="434"/>
      <c r="K172" s="434"/>
      <c r="L172" s="434"/>
      <c r="M172" s="541"/>
      <c r="N172" s="541"/>
    </row>
    <row r="173" spans="3:14" s="321" customFormat="1">
      <c r="C173" s="434"/>
      <c r="D173" s="434"/>
      <c r="E173" s="434"/>
      <c r="F173" s="434"/>
      <c r="G173" s="434"/>
      <c r="H173" s="434"/>
      <c r="I173" s="434"/>
      <c r="J173" s="434"/>
      <c r="K173" s="434"/>
      <c r="L173" s="434"/>
      <c r="M173" s="541"/>
      <c r="N173" s="541"/>
    </row>
    <row r="174" spans="3:14" s="321" customFormat="1">
      <c r="C174" s="434"/>
      <c r="D174" s="434"/>
      <c r="E174" s="434"/>
      <c r="F174" s="434"/>
      <c r="G174" s="434"/>
      <c r="H174" s="434"/>
      <c r="I174" s="434"/>
      <c r="J174" s="434"/>
      <c r="K174" s="434"/>
      <c r="L174" s="434"/>
      <c r="M174" s="541"/>
      <c r="N174" s="541"/>
    </row>
    <row r="175" spans="3:14" s="321" customFormat="1">
      <c r="C175" s="434"/>
      <c r="D175" s="434"/>
      <c r="E175" s="434"/>
      <c r="F175" s="434"/>
      <c r="G175" s="434"/>
      <c r="H175" s="434"/>
      <c r="I175" s="434"/>
      <c r="J175" s="434"/>
      <c r="K175" s="434"/>
      <c r="L175" s="434"/>
      <c r="M175" s="541"/>
      <c r="N175" s="541"/>
    </row>
    <row r="176" spans="3:14" s="321" customFormat="1">
      <c r="C176" s="434"/>
      <c r="D176" s="434"/>
      <c r="E176" s="434"/>
      <c r="F176" s="434"/>
      <c r="G176" s="434"/>
      <c r="H176" s="434"/>
      <c r="I176" s="434"/>
      <c r="J176" s="434"/>
      <c r="K176" s="434"/>
      <c r="L176" s="434"/>
      <c r="M176" s="541"/>
      <c r="N176" s="541"/>
    </row>
    <row r="177" spans="3:14" s="321" customFormat="1">
      <c r="C177" s="434"/>
      <c r="D177" s="434"/>
      <c r="E177" s="434"/>
      <c r="F177" s="434"/>
      <c r="G177" s="434"/>
      <c r="H177" s="434"/>
      <c r="I177" s="434"/>
      <c r="J177" s="434"/>
      <c r="K177" s="434"/>
      <c r="L177" s="434"/>
      <c r="M177" s="541"/>
      <c r="N177" s="541"/>
    </row>
    <row r="178" spans="3:14" s="321" customFormat="1">
      <c r="C178" s="434"/>
      <c r="D178" s="434"/>
      <c r="E178" s="434"/>
      <c r="F178" s="434"/>
      <c r="G178" s="434"/>
      <c r="H178" s="434"/>
      <c r="I178" s="434"/>
      <c r="J178" s="434"/>
      <c r="K178" s="434"/>
      <c r="L178" s="434"/>
      <c r="M178" s="541"/>
      <c r="N178" s="541"/>
    </row>
    <row r="179" spans="3:14" s="321" customFormat="1">
      <c r="C179" s="434"/>
      <c r="D179" s="434"/>
      <c r="E179" s="434"/>
      <c r="F179" s="434"/>
      <c r="G179" s="434"/>
      <c r="H179" s="434"/>
      <c r="I179" s="434"/>
      <c r="J179" s="434"/>
      <c r="K179" s="434"/>
      <c r="L179" s="434"/>
      <c r="M179" s="541"/>
      <c r="N179" s="541"/>
    </row>
    <row r="180" spans="3:14" s="321" customFormat="1">
      <c r="C180" s="434"/>
      <c r="D180" s="434"/>
      <c r="E180" s="434"/>
      <c r="F180" s="434"/>
      <c r="G180" s="434"/>
      <c r="H180" s="434"/>
      <c r="I180" s="434"/>
      <c r="J180" s="434"/>
      <c r="K180" s="434"/>
      <c r="L180" s="434"/>
      <c r="M180" s="541"/>
      <c r="N180" s="541"/>
    </row>
    <row r="181" spans="3:14" s="321" customFormat="1">
      <c r="C181" s="434"/>
      <c r="D181" s="434"/>
      <c r="E181" s="434"/>
      <c r="F181" s="434"/>
      <c r="G181" s="434"/>
      <c r="H181" s="434"/>
      <c r="I181" s="434"/>
      <c r="J181" s="434"/>
      <c r="K181" s="434"/>
      <c r="L181" s="434"/>
      <c r="M181" s="541"/>
      <c r="N181" s="541"/>
    </row>
    <row r="182" spans="3:14" s="321" customFormat="1">
      <c r="C182" s="434"/>
      <c r="D182" s="434"/>
      <c r="E182" s="434"/>
      <c r="F182" s="434"/>
      <c r="G182" s="434"/>
      <c r="H182" s="434"/>
      <c r="I182" s="434"/>
      <c r="J182" s="434"/>
      <c r="K182" s="434"/>
      <c r="L182" s="434"/>
      <c r="M182" s="541"/>
      <c r="N182" s="541"/>
    </row>
    <row r="183" spans="3:14" s="321" customFormat="1">
      <c r="C183" s="434"/>
      <c r="D183" s="434"/>
      <c r="E183" s="434"/>
      <c r="F183" s="434"/>
      <c r="G183" s="434"/>
      <c r="H183" s="434"/>
      <c r="I183" s="434"/>
      <c r="J183" s="434"/>
      <c r="K183" s="434"/>
      <c r="L183" s="434"/>
      <c r="M183" s="541"/>
      <c r="N183" s="541"/>
    </row>
    <row r="184" spans="3:14" s="321" customFormat="1">
      <c r="C184" s="434"/>
      <c r="D184" s="434"/>
      <c r="E184" s="434"/>
      <c r="F184" s="434"/>
      <c r="G184" s="434"/>
      <c r="H184" s="434"/>
      <c r="I184" s="434"/>
      <c r="J184" s="434"/>
      <c r="K184" s="434"/>
      <c r="L184" s="434"/>
      <c r="M184" s="541"/>
      <c r="N184" s="541"/>
    </row>
    <row r="185" spans="3:14" s="321" customFormat="1">
      <c r="C185" s="434"/>
      <c r="D185" s="434"/>
      <c r="E185" s="434"/>
      <c r="F185" s="434"/>
      <c r="G185" s="434"/>
      <c r="H185" s="434"/>
      <c r="I185" s="434"/>
      <c r="J185" s="434"/>
      <c r="K185" s="434"/>
      <c r="L185" s="434"/>
      <c r="M185" s="541"/>
      <c r="N185" s="541"/>
    </row>
    <row r="186" spans="3:14" s="321" customFormat="1">
      <c r="C186" s="434"/>
      <c r="D186" s="434"/>
      <c r="E186" s="434"/>
      <c r="F186" s="434"/>
      <c r="G186" s="434"/>
      <c r="H186" s="434"/>
      <c r="I186" s="434"/>
      <c r="J186" s="434"/>
      <c r="K186" s="434"/>
      <c r="L186" s="434"/>
      <c r="M186" s="541"/>
      <c r="N186" s="541"/>
    </row>
    <row r="187" spans="3:14" s="321" customFormat="1">
      <c r="C187" s="434"/>
      <c r="D187" s="434"/>
      <c r="E187" s="434"/>
      <c r="F187" s="434"/>
      <c r="G187" s="434"/>
      <c r="H187" s="434"/>
      <c r="I187" s="434"/>
      <c r="J187" s="434"/>
      <c r="K187" s="434"/>
      <c r="L187" s="434"/>
      <c r="M187" s="541"/>
      <c r="N187" s="541"/>
    </row>
    <row r="188" spans="3:14" s="321" customFormat="1">
      <c r="C188" s="434"/>
      <c r="D188" s="434"/>
      <c r="E188" s="434"/>
      <c r="F188" s="434"/>
      <c r="G188" s="434"/>
      <c r="H188" s="434"/>
      <c r="I188" s="434"/>
      <c r="J188" s="434"/>
      <c r="K188" s="434"/>
      <c r="L188" s="434"/>
      <c r="M188" s="541"/>
      <c r="N188" s="541"/>
    </row>
    <row r="189" spans="3:14" s="321" customFormat="1">
      <c r="C189" s="434"/>
      <c r="D189" s="434"/>
      <c r="E189" s="434"/>
      <c r="F189" s="434"/>
      <c r="G189" s="434"/>
      <c r="H189" s="434"/>
      <c r="I189" s="434"/>
      <c r="J189" s="434"/>
      <c r="K189" s="434"/>
      <c r="L189" s="434"/>
      <c r="M189" s="541"/>
      <c r="N189" s="541"/>
    </row>
    <row r="190" spans="3:14" s="321" customFormat="1">
      <c r="C190" s="434"/>
      <c r="D190" s="434"/>
      <c r="E190" s="434"/>
      <c r="F190" s="434"/>
      <c r="G190" s="434"/>
      <c r="H190" s="434"/>
      <c r="I190" s="434"/>
      <c r="J190" s="434"/>
      <c r="K190" s="434"/>
      <c r="L190" s="434"/>
      <c r="M190" s="541"/>
      <c r="N190" s="541"/>
    </row>
    <row r="191" spans="3:14" s="321" customFormat="1">
      <c r="C191" s="434"/>
      <c r="D191" s="434"/>
      <c r="E191" s="434"/>
      <c r="F191" s="434"/>
      <c r="G191" s="434"/>
      <c r="H191" s="434"/>
      <c r="I191" s="434"/>
      <c r="J191" s="434"/>
      <c r="K191" s="434"/>
      <c r="L191" s="434"/>
      <c r="M191" s="541"/>
      <c r="N191" s="541"/>
    </row>
    <row r="192" spans="3:14" s="321" customFormat="1">
      <c r="C192" s="541"/>
      <c r="D192" s="541"/>
      <c r="E192" s="541"/>
      <c r="F192" s="541"/>
      <c r="G192" s="541"/>
      <c r="H192" s="541"/>
      <c r="I192" s="541"/>
      <c r="J192" s="541"/>
      <c r="K192" s="541"/>
      <c r="L192" s="541"/>
      <c r="M192" s="541"/>
      <c r="N192" s="541"/>
    </row>
    <row r="193" spans="3:14" s="321" customFormat="1">
      <c r="C193" s="541"/>
      <c r="D193" s="541"/>
      <c r="E193" s="541"/>
      <c r="F193" s="541"/>
      <c r="G193" s="541"/>
      <c r="H193" s="541"/>
      <c r="I193" s="541"/>
      <c r="J193" s="541"/>
      <c r="K193" s="541"/>
      <c r="L193" s="541"/>
      <c r="M193" s="541"/>
      <c r="N193" s="541"/>
    </row>
    <row r="194" spans="3:14" s="321" customFormat="1">
      <c r="C194" s="541"/>
      <c r="D194" s="541"/>
      <c r="E194" s="541"/>
      <c r="F194" s="541"/>
      <c r="G194" s="541"/>
      <c r="H194" s="541"/>
      <c r="I194" s="541"/>
      <c r="J194" s="541"/>
      <c r="K194" s="541"/>
      <c r="L194" s="541"/>
      <c r="M194" s="541"/>
      <c r="N194" s="541"/>
    </row>
    <row r="195" spans="3:14" s="321" customFormat="1">
      <c r="C195" s="541"/>
      <c r="D195" s="541"/>
      <c r="E195" s="541"/>
      <c r="F195" s="541"/>
      <c r="G195" s="541"/>
      <c r="H195" s="541"/>
      <c r="I195" s="541"/>
      <c r="J195" s="541"/>
      <c r="K195" s="541"/>
      <c r="L195" s="541"/>
      <c r="M195" s="541"/>
      <c r="N195" s="541"/>
    </row>
    <row r="196" spans="3:14" s="321" customFormat="1">
      <c r="C196" s="541"/>
      <c r="D196" s="541"/>
      <c r="E196" s="541"/>
      <c r="F196" s="541"/>
      <c r="G196" s="541"/>
      <c r="H196" s="541"/>
      <c r="I196" s="541"/>
      <c r="J196" s="541"/>
      <c r="K196" s="541"/>
      <c r="L196" s="541"/>
      <c r="M196" s="541"/>
      <c r="N196" s="541"/>
    </row>
    <row r="197" spans="3:14" s="321" customFormat="1">
      <c r="C197" s="541"/>
      <c r="D197" s="541"/>
      <c r="E197" s="541"/>
      <c r="F197" s="541"/>
      <c r="G197" s="541"/>
      <c r="H197" s="541"/>
      <c r="I197" s="541"/>
      <c r="J197" s="541"/>
      <c r="K197" s="541"/>
      <c r="L197" s="541"/>
      <c r="M197" s="541"/>
      <c r="N197" s="541"/>
    </row>
    <row r="198" spans="3:14" s="321" customFormat="1">
      <c r="C198" s="541"/>
      <c r="D198" s="541"/>
      <c r="E198" s="541"/>
      <c r="F198" s="541"/>
      <c r="G198" s="541"/>
      <c r="H198" s="541"/>
      <c r="I198" s="541"/>
      <c r="J198" s="541"/>
      <c r="K198" s="541"/>
      <c r="L198" s="541"/>
      <c r="M198" s="541"/>
      <c r="N198" s="541"/>
    </row>
    <row r="199" spans="3:14" s="321" customFormat="1">
      <c r="C199" s="541"/>
      <c r="D199" s="541"/>
      <c r="E199" s="541"/>
      <c r="F199" s="541"/>
      <c r="G199" s="541"/>
      <c r="H199" s="541"/>
      <c r="I199" s="541"/>
      <c r="J199" s="541"/>
      <c r="K199" s="541"/>
      <c r="L199" s="541"/>
      <c r="M199" s="541"/>
      <c r="N199" s="541"/>
    </row>
    <row r="200" spans="3:14" s="321" customFormat="1">
      <c r="C200" s="541"/>
      <c r="D200" s="541"/>
      <c r="E200" s="541"/>
      <c r="F200" s="541"/>
      <c r="G200" s="541"/>
      <c r="H200" s="541"/>
      <c r="I200" s="541"/>
      <c r="J200" s="541"/>
      <c r="K200" s="541"/>
      <c r="L200" s="541"/>
      <c r="M200" s="541"/>
      <c r="N200" s="541"/>
    </row>
    <row r="201" spans="3:14" s="321" customFormat="1">
      <c r="C201" s="541"/>
      <c r="D201" s="541"/>
      <c r="E201" s="541"/>
      <c r="F201" s="541"/>
      <c r="G201" s="541"/>
      <c r="H201" s="541"/>
      <c r="I201" s="541"/>
      <c r="J201" s="541"/>
      <c r="K201" s="541"/>
      <c r="L201" s="541"/>
      <c r="M201" s="541"/>
      <c r="N201" s="541"/>
    </row>
    <row r="202" spans="3:14" s="321" customFormat="1">
      <c r="C202" s="541"/>
      <c r="D202" s="541"/>
      <c r="E202" s="541"/>
      <c r="F202" s="541"/>
      <c r="G202" s="541"/>
      <c r="H202" s="541"/>
      <c r="I202" s="541"/>
      <c r="J202" s="541"/>
      <c r="K202" s="541"/>
      <c r="L202" s="541"/>
      <c r="M202" s="541"/>
      <c r="N202" s="541"/>
    </row>
  </sheetData>
  <sheetProtection sheet="1" objects="1" scenarios="1"/>
  <mergeCells count="4">
    <mergeCell ref="A1:O1"/>
    <mergeCell ref="A2:O2"/>
    <mergeCell ref="A3:O3"/>
    <mergeCell ref="B48:O48"/>
  </mergeCells>
  <pageMargins left="0.7" right="0.7" top="0.25" bottom="0.44" header="0.3" footer="0.3"/>
  <pageSetup scale="72"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16" t="s">
        <v>44</v>
      </c>
      <c r="C1" s="716"/>
      <c r="D1" s="716"/>
      <c r="E1" s="716"/>
      <c r="F1" s="716"/>
      <c r="G1" s="716"/>
      <c r="H1" s="716"/>
      <c r="I1" s="716"/>
      <c r="J1" s="716"/>
      <c r="K1" s="716"/>
      <c r="L1" s="716"/>
      <c r="M1" s="716"/>
      <c r="N1" s="716"/>
      <c r="O1" s="716"/>
      <c r="P1" s="716"/>
      <c r="Q1" s="716"/>
    </row>
    <row r="2" spans="2:17" ht="12.75" customHeight="1">
      <c r="B2" s="716" t="s">
        <v>97</v>
      </c>
      <c r="C2" s="716"/>
      <c r="D2" s="716"/>
      <c r="E2" s="716"/>
      <c r="F2" s="716"/>
      <c r="G2" s="716"/>
      <c r="H2" s="716"/>
      <c r="I2" s="716"/>
      <c r="J2" s="716"/>
      <c r="K2" s="716"/>
      <c r="L2" s="716"/>
      <c r="M2" s="716"/>
      <c r="N2" s="716"/>
      <c r="O2" s="716"/>
      <c r="P2" s="716"/>
      <c r="Q2" s="716"/>
    </row>
    <row r="3" spans="2:17" ht="12.75" customHeight="1">
      <c r="B3" s="716" t="s">
        <v>45</v>
      </c>
      <c r="C3" s="716"/>
      <c r="D3" s="716"/>
      <c r="E3" s="716"/>
      <c r="F3" s="716"/>
      <c r="G3" s="716"/>
      <c r="H3" s="716"/>
      <c r="I3" s="716"/>
      <c r="J3" s="716"/>
      <c r="K3" s="716"/>
      <c r="L3" s="716"/>
      <c r="M3" s="716"/>
      <c r="N3" s="716"/>
      <c r="O3" s="716"/>
      <c r="P3" s="716"/>
      <c r="Q3" s="716"/>
    </row>
    <row r="4" spans="2:17" ht="12.75" customHeight="1">
      <c r="B4" s="66"/>
      <c r="C4" s="66"/>
      <c r="D4" s="66"/>
    </row>
    <row r="5" spans="2:17" ht="12.75" customHeight="1"/>
    <row r="6" spans="2:17" ht="12.75" customHeight="1">
      <c r="E6" s="90" t="s">
        <v>4</v>
      </c>
      <c r="F6" s="90" t="s">
        <v>5</v>
      </c>
      <c r="G6" s="90" t="s">
        <v>6</v>
      </c>
      <c r="H6" s="90" t="s">
        <v>3</v>
      </c>
      <c r="I6" s="90" t="s">
        <v>4</v>
      </c>
      <c r="J6" s="90" t="s">
        <v>5</v>
      </c>
      <c r="K6" s="90" t="s">
        <v>6</v>
      </c>
      <c r="L6" s="90" t="s">
        <v>3</v>
      </c>
      <c r="M6" s="90" t="s">
        <v>4</v>
      </c>
      <c r="N6" s="90" t="s">
        <v>5</v>
      </c>
      <c r="O6" s="90" t="s">
        <v>6</v>
      </c>
      <c r="P6" s="90" t="s">
        <v>3</v>
      </c>
    </row>
    <row r="7" spans="2:17" ht="12.75" customHeight="1" thickBot="1">
      <c r="E7" s="90" t="s">
        <v>116</v>
      </c>
      <c r="F7" s="90" t="s">
        <v>116</v>
      </c>
      <c r="G7" s="90" t="s">
        <v>116</v>
      </c>
      <c r="H7" s="90" t="s">
        <v>203</v>
      </c>
      <c r="I7" s="90" t="s">
        <v>203</v>
      </c>
      <c r="J7" s="90" t="s">
        <v>203</v>
      </c>
      <c r="K7" s="90" t="s">
        <v>203</v>
      </c>
      <c r="L7" s="90" t="s">
        <v>281</v>
      </c>
      <c r="M7" s="90" t="s">
        <v>281</v>
      </c>
      <c r="N7" s="90" t="s">
        <v>281</v>
      </c>
      <c r="O7" s="90" t="s">
        <v>281</v>
      </c>
      <c r="P7" s="90" t="s">
        <v>316</v>
      </c>
    </row>
    <row r="8" spans="2:17" ht="12.75" customHeight="1">
      <c r="B8" s="69" t="s">
        <v>46</v>
      </c>
      <c r="C8" s="70"/>
      <c r="D8" s="70"/>
      <c r="E8" s="91"/>
      <c r="F8" s="91"/>
      <c r="G8" s="91"/>
      <c r="H8" s="91"/>
      <c r="I8" s="91"/>
      <c r="J8" s="91"/>
      <c r="K8" s="91"/>
      <c r="L8" s="91"/>
      <c r="M8" s="91"/>
      <c r="N8" s="91"/>
      <c r="O8" s="91"/>
      <c r="P8" s="91"/>
    </row>
    <row r="9" spans="2:17" ht="12.75" customHeight="1">
      <c r="C9" s="65" t="s">
        <v>247</v>
      </c>
      <c r="E9" s="118">
        <v>332</v>
      </c>
      <c r="F9" s="118">
        <v>377</v>
      </c>
      <c r="G9" s="118">
        <v>1151</v>
      </c>
      <c r="H9" s="118">
        <v>215</v>
      </c>
      <c r="I9" s="118">
        <v>316</v>
      </c>
      <c r="J9" s="118">
        <v>759</v>
      </c>
      <c r="K9" s="118">
        <v>1337</v>
      </c>
      <c r="L9" s="118">
        <v>312</v>
      </c>
      <c r="M9" s="118">
        <v>338</v>
      </c>
      <c r="N9" s="307">
        <v>397</v>
      </c>
      <c r="O9" s="307">
        <v>1411</v>
      </c>
      <c r="P9" s="307">
        <v>317</v>
      </c>
    </row>
    <row r="10" spans="2:17" ht="12.75" customHeight="1">
      <c r="C10" s="65" t="s">
        <v>248</v>
      </c>
      <c r="E10" s="157">
        <v>741</v>
      </c>
      <c r="F10" s="157">
        <v>729</v>
      </c>
      <c r="G10" s="157">
        <v>672</v>
      </c>
      <c r="H10" s="157">
        <v>443</v>
      </c>
      <c r="I10" s="157">
        <v>566</v>
      </c>
      <c r="J10" s="157">
        <v>531</v>
      </c>
      <c r="K10" s="157">
        <v>599</v>
      </c>
      <c r="L10" s="157">
        <v>480</v>
      </c>
      <c r="M10" s="157">
        <v>489</v>
      </c>
      <c r="N10" s="353">
        <v>635</v>
      </c>
      <c r="O10" s="353">
        <v>686</v>
      </c>
      <c r="P10" s="353">
        <v>344</v>
      </c>
    </row>
    <row r="11" spans="2:17" ht="12.75" customHeight="1">
      <c r="C11" s="65" t="s">
        <v>249</v>
      </c>
      <c r="E11" s="546">
        <v>484</v>
      </c>
      <c r="F11" s="546">
        <v>459</v>
      </c>
      <c r="G11" s="546">
        <v>436</v>
      </c>
      <c r="H11" s="546">
        <v>474</v>
      </c>
      <c r="I11" s="546">
        <v>480</v>
      </c>
      <c r="J11" s="546">
        <v>528</v>
      </c>
      <c r="K11" s="546">
        <v>516</v>
      </c>
      <c r="L11" s="546">
        <v>534</v>
      </c>
      <c r="M11" s="546">
        <v>502</v>
      </c>
      <c r="N11" s="354">
        <v>506</v>
      </c>
      <c r="O11" s="354">
        <v>543</v>
      </c>
      <c r="P11" s="354">
        <v>529</v>
      </c>
    </row>
    <row r="12" spans="2:17" ht="12.75" customHeight="1">
      <c r="C12" s="65" t="s">
        <v>122</v>
      </c>
      <c r="E12" s="195">
        <f t="shared" ref="E12:F12" si="0">SUM(E9:E11)</f>
        <v>1557</v>
      </c>
      <c r="F12" s="195">
        <f t="shared" si="0"/>
        <v>1565</v>
      </c>
      <c r="G12" s="195">
        <f t="shared" ref="G12:H12" si="1">SUM(G9:G11)</f>
        <v>2259</v>
      </c>
      <c r="H12" s="195">
        <f t="shared" si="1"/>
        <v>1132</v>
      </c>
      <c r="I12" s="195">
        <f t="shared" ref="I12:N12" si="2">SUM(I9:I11)</f>
        <v>1362</v>
      </c>
      <c r="J12" s="195">
        <f t="shared" si="2"/>
        <v>1818</v>
      </c>
      <c r="K12" s="195">
        <f t="shared" si="2"/>
        <v>2452</v>
      </c>
      <c r="L12" s="195">
        <f t="shared" si="2"/>
        <v>1326</v>
      </c>
      <c r="M12" s="195">
        <f t="shared" si="2"/>
        <v>1329</v>
      </c>
      <c r="N12" s="355">
        <f t="shared" si="2"/>
        <v>1538</v>
      </c>
      <c r="O12" s="355">
        <f t="shared" ref="O12:P12" si="3">SUM(O9:O11)</f>
        <v>2640</v>
      </c>
      <c r="P12" s="355">
        <f t="shared" si="3"/>
        <v>1190</v>
      </c>
    </row>
    <row r="13" spans="2:17" ht="12.75" customHeight="1">
      <c r="D13" s="76"/>
      <c r="E13" s="157"/>
      <c r="F13" s="157"/>
      <c r="G13" s="157"/>
      <c r="H13" s="157"/>
      <c r="I13" s="157"/>
      <c r="J13" s="157"/>
      <c r="K13" s="157"/>
      <c r="L13" s="157"/>
      <c r="M13" s="157"/>
      <c r="N13" s="353"/>
      <c r="O13" s="353"/>
      <c r="P13" s="353"/>
    </row>
    <row r="14" spans="2:17" ht="12.75" customHeight="1">
      <c r="B14" s="69" t="s">
        <v>47</v>
      </c>
      <c r="E14" s="157"/>
      <c r="F14" s="157"/>
      <c r="G14" s="157"/>
      <c r="H14" s="157"/>
      <c r="I14" s="157"/>
      <c r="J14" s="157"/>
      <c r="K14" s="157"/>
      <c r="L14" s="157"/>
      <c r="M14" s="157"/>
      <c r="N14" s="353"/>
      <c r="O14" s="353"/>
      <c r="P14" s="353"/>
    </row>
    <row r="15" spans="2:17" ht="12.75" customHeight="1">
      <c r="B15" s="69"/>
      <c r="C15" s="65" t="s">
        <v>271</v>
      </c>
      <c r="E15" s="157">
        <v>52</v>
      </c>
      <c r="F15" s="157">
        <v>65</v>
      </c>
      <c r="G15" s="157">
        <v>193</v>
      </c>
      <c r="H15" s="157">
        <v>64</v>
      </c>
      <c r="I15" s="157">
        <v>56</v>
      </c>
      <c r="J15" s="157">
        <v>84</v>
      </c>
      <c r="K15" s="157">
        <v>207</v>
      </c>
      <c r="L15" s="157">
        <v>59</v>
      </c>
      <c r="M15" s="157">
        <v>60</v>
      </c>
      <c r="N15" s="353">
        <v>128</v>
      </c>
      <c r="O15" s="353">
        <v>234</v>
      </c>
      <c r="P15" s="353">
        <v>73</v>
      </c>
    </row>
    <row r="16" spans="2:17">
      <c r="C16" s="715" t="s">
        <v>251</v>
      </c>
      <c r="D16" s="715"/>
      <c r="E16" s="157">
        <v>-39</v>
      </c>
      <c r="F16" s="157">
        <v>-62</v>
      </c>
      <c r="G16" s="157">
        <v>-438</v>
      </c>
      <c r="H16" s="157">
        <v>530</v>
      </c>
      <c r="I16" s="157">
        <v>213</v>
      </c>
      <c r="J16" s="157">
        <v>-284</v>
      </c>
      <c r="K16" s="157">
        <v>-597</v>
      </c>
      <c r="L16" s="157">
        <v>581</v>
      </c>
      <c r="M16" s="157">
        <v>256</v>
      </c>
      <c r="N16" s="353">
        <v>-146</v>
      </c>
      <c r="O16" s="353">
        <v>-454</v>
      </c>
      <c r="P16" s="353">
        <v>567</v>
      </c>
    </row>
    <row r="17" spans="2:16">
      <c r="C17" s="715" t="s">
        <v>272</v>
      </c>
      <c r="D17" s="715"/>
      <c r="E17" s="157">
        <v>0</v>
      </c>
      <c r="F17" s="157">
        <v>0</v>
      </c>
      <c r="G17" s="157">
        <v>0</v>
      </c>
      <c r="H17" s="157">
        <v>0</v>
      </c>
      <c r="I17" s="157">
        <v>0</v>
      </c>
      <c r="J17" s="157">
        <v>0</v>
      </c>
      <c r="K17" s="157">
        <v>-19</v>
      </c>
      <c r="L17" s="157">
        <v>-1</v>
      </c>
      <c r="M17" s="157">
        <v>-4</v>
      </c>
      <c r="N17" s="353">
        <v>-8</v>
      </c>
      <c r="O17" s="353">
        <v>-39</v>
      </c>
      <c r="P17" s="353">
        <v>-5</v>
      </c>
    </row>
    <row r="18" spans="2:16" ht="12.75" customHeight="1" thickBot="1">
      <c r="C18" s="65" t="s">
        <v>48</v>
      </c>
      <c r="E18" s="547">
        <f t="shared" ref="E18:J18" si="4">SUM(E12:E17)</f>
        <v>1570</v>
      </c>
      <c r="F18" s="547">
        <f t="shared" si="4"/>
        <v>1568</v>
      </c>
      <c r="G18" s="547">
        <f t="shared" si="4"/>
        <v>2014</v>
      </c>
      <c r="H18" s="547">
        <f t="shared" si="4"/>
        <v>1726</v>
      </c>
      <c r="I18" s="547">
        <f t="shared" si="4"/>
        <v>1631</v>
      </c>
      <c r="J18" s="547">
        <f t="shared" si="4"/>
        <v>1618</v>
      </c>
      <c r="K18" s="547">
        <f t="shared" ref="K18:L18" si="5">SUM(K12:K17)</f>
        <v>2043</v>
      </c>
      <c r="L18" s="547">
        <f t="shared" si="5"/>
        <v>1965</v>
      </c>
      <c r="M18" s="547">
        <f t="shared" ref="M18:N18" si="6">SUM(M12:M17)</f>
        <v>1641</v>
      </c>
      <c r="N18" s="356">
        <f t="shared" si="6"/>
        <v>1512</v>
      </c>
      <c r="O18" s="356">
        <f t="shared" ref="O18:P18" si="7">SUM(O12:O17)</f>
        <v>2381</v>
      </c>
      <c r="P18" s="356">
        <f t="shared" si="7"/>
        <v>1825</v>
      </c>
    </row>
    <row r="19" spans="2:16" ht="12.75" customHeight="1" thickTop="1">
      <c r="D19" s="76"/>
      <c r="E19" s="157"/>
      <c r="F19" s="157"/>
      <c r="G19" s="157"/>
      <c r="H19" s="157"/>
      <c r="I19" s="157"/>
      <c r="J19" s="157"/>
      <c r="K19" s="157"/>
      <c r="L19" s="157"/>
      <c r="M19" s="157"/>
      <c r="N19" s="353"/>
      <c r="O19" s="353"/>
      <c r="P19" s="353"/>
    </row>
    <row r="20" spans="2:16" ht="12.75" customHeight="1">
      <c r="B20" s="69" t="s">
        <v>49</v>
      </c>
      <c r="E20" s="157"/>
      <c r="F20" s="157"/>
      <c r="G20" s="157"/>
      <c r="H20" s="157"/>
      <c r="I20" s="157"/>
      <c r="J20" s="157"/>
      <c r="K20" s="157"/>
      <c r="L20" s="157"/>
      <c r="M20" s="157"/>
      <c r="N20" s="353"/>
      <c r="O20" s="353"/>
      <c r="P20" s="353"/>
    </row>
    <row r="21" spans="2:16" ht="12.75" customHeight="1">
      <c r="C21" s="65" t="s">
        <v>247</v>
      </c>
      <c r="E21" s="157">
        <v>88</v>
      </c>
      <c r="F21" s="157">
        <v>123</v>
      </c>
      <c r="G21" s="157">
        <v>479</v>
      </c>
      <c r="H21" s="157">
        <v>24</v>
      </c>
      <c r="I21" s="157">
        <v>87</v>
      </c>
      <c r="J21" s="157">
        <v>261</v>
      </c>
      <c r="K21" s="157">
        <v>634</v>
      </c>
      <c r="L21" s="157">
        <v>92</v>
      </c>
      <c r="M21" s="157">
        <v>84</v>
      </c>
      <c r="N21" s="353">
        <v>112</v>
      </c>
      <c r="O21" s="353">
        <v>723</v>
      </c>
      <c r="P21" s="353">
        <v>73</v>
      </c>
    </row>
    <row r="22" spans="2:16" ht="12.75" customHeight="1">
      <c r="C22" s="65" t="s">
        <v>248</v>
      </c>
      <c r="E22" s="157">
        <v>329</v>
      </c>
      <c r="F22" s="157">
        <v>316</v>
      </c>
      <c r="G22" s="157">
        <v>265</v>
      </c>
      <c r="H22" s="157">
        <v>159</v>
      </c>
      <c r="I22" s="157">
        <v>225</v>
      </c>
      <c r="J22" s="157">
        <v>168</v>
      </c>
      <c r="K22" s="157">
        <v>160</v>
      </c>
      <c r="L22" s="157">
        <v>122</v>
      </c>
      <c r="M22" s="157">
        <v>133</v>
      </c>
      <c r="N22" s="353">
        <v>189</v>
      </c>
      <c r="O22" s="353">
        <v>241</v>
      </c>
      <c r="P22" s="353">
        <v>55</v>
      </c>
    </row>
    <row r="23" spans="2:16" ht="12.75" customHeight="1">
      <c r="C23" s="65" t="s">
        <v>249</v>
      </c>
      <c r="E23" s="546">
        <v>176</v>
      </c>
      <c r="F23" s="546">
        <v>138</v>
      </c>
      <c r="G23" s="546">
        <v>156</v>
      </c>
      <c r="H23" s="546">
        <v>166</v>
      </c>
      <c r="I23" s="546">
        <v>164</v>
      </c>
      <c r="J23" s="546">
        <v>208</v>
      </c>
      <c r="K23" s="546">
        <v>162</v>
      </c>
      <c r="L23" s="546">
        <v>191</v>
      </c>
      <c r="M23" s="546">
        <v>169</v>
      </c>
      <c r="N23" s="354">
        <v>184</v>
      </c>
      <c r="O23" s="354">
        <v>207</v>
      </c>
      <c r="P23" s="354">
        <v>178</v>
      </c>
    </row>
    <row r="24" spans="2:16" ht="12.75" customHeight="1">
      <c r="C24" s="65" t="s">
        <v>122</v>
      </c>
      <c r="E24" s="195">
        <f t="shared" ref="E24:F24" si="8">SUM(E21:E23)</f>
        <v>593</v>
      </c>
      <c r="F24" s="195">
        <f t="shared" si="8"/>
        <v>577</v>
      </c>
      <c r="G24" s="195">
        <f t="shared" ref="G24:H24" si="9">SUM(G21:G23)</f>
        <v>900</v>
      </c>
      <c r="H24" s="195">
        <f t="shared" si="9"/>
        <v>349</v>
      </c>
      <c r="I24" s="195">
        <f t="shared" ref="I24:N24" si="10">SUM(I21:I23)</f>
        <v>476</v>
      </c>
      <c r="J24" s="195">
        <f t="shared" si="10"/>
        <v>637</v>
      </c>
      <c r="K24" s="195">
        <f t="shared" si="10"/>
        <v>956</v>
      </c>
      <c r="L24" s="195">
        <f t="shared" si="10"/>
        <v>405</v>
      </c>
      <c r="M24" s="195">
        <f t="shared" si="10"/>
        <v>386</v>
      </c>
      <c r="N24" s="355">
        <f t="shared" si="10"/>
        <v>485</v>
      </c>
      <c r="O24" s="355">
        <f t="shared" ref="O24:P24" si="11">SUM(O21:O23)</f>
        <v>1171</v>
      </c>
      <c r="P24" s="355">
        <f t="shared" si="11"/>
        <v>306</v>
      </c>
    </row>
    <row r="25" spans="2:16" ht="12.75" customHeight="1">
      <c r="D25" s="76"/>
      <c r="E25" s="548"/>
      <c r="F25" s="548"/>
      <c r="G25" s="548"/>
      <c r="H25" s="548"/>
      <c r="I25" s="548"/>
      <c r="J25" s="548"/>
      <c r="K25" s="548"/>
      <c r="L25" s="548"/>
      <c r="M25" s="548"/>
      <c r="N25" s="357"/>
      <c r="O25" s="357"/>
      <c r="P25" s="357"/>
    </row>
    <row r="26" spans="2:16" ht="12.75" customHeight="1">
      <c r="B26" s="69" t="s">
        <v>89</v>
      </c>
      <c r="E26" s="157"/>
      <c r="F26" s="157"/>
      <c r="G26" s="157"/>
      <c r="H26" s="157"/>
      <c r="I26" s="157"/>
      <c r="J26" s="157"/>
      <c r="K26" s="157"/>
      <c r="L26" s="157"/>
      <c r="M26" s="157"/>
      <c r="N26" s="353"/>
      <c r="O26" s="353"/>
      <c r="P26" s="353"/>
    </row>
    <row r="27" spans="2:16" ht="12.75" customHeight="1">
      <c r="B27" s="69"/>
      <c r="C27" s="65" t="s">
        <v>193</v>
      </c>
      <c r="E27" s="157">
        <v>-5</v>
      </c>
      <c r="F27" s="157">
        <v>-2</v>
      </c>
      <c r="G27" s="157">
        <v>19</v>
      </c>
      <c r="H27" s="157">
        <v>2</v>
      </c>
      <c r="I27" s="157">
        <v>-5</v>
      </c>
      <c r="J27" s="157">
        <v>-12</v>
      </c>
      <c r="K27" s="157">
        <v>-4</v>
      </c>
      <c r="L27" s="157">
        <v>-11</v>
      </c>
      <c r="M27" s="157">
        <v>0</v>
      </c>
      <c r="N27" s="353">
        <v>7</v>
      </c>
      <c r="O27" s="353">
        <v>35</v>
      </c>
      <c r="P27" s="353">
        <v>-3</v>
      </c>
    </row>
    <row r="28" spans="2:16">
      <c r="B28" s="69"/>
      <c r="C28" s="718" t="s">
        <v>250</v>
      </c>
      <c r="D28" s="718"/>
      <c r="E28" s="157">
        <v>-108</v>
      </c>
      <c r="F28" s="157">
        <v>-33</v>
      </c>
      <c r="G28" s="157">
        <v>-238</v>
      </c>
      <c r="H28" s="157">
        <v>396</v>
      </c>
      <c r="I28" s="157">
        <v>105</v>
      </c>
      <c r="J28" s="157">
        <v>-132</v>
      </c>
      <c r="K28" s="157">
        <v>-441</v>
      </c>
      <c r="L28" s="157">
        <v>373</v>
      </c>
      <c r="M28" s="157">
        <v>182</v>
      </c>
      <c r="N28" s="353">
        <v>-89</v>
      </c>
      <c r="O28" s="353">
        <v>-368</v>
      </c>
      <c r="P28" s="353">
        <v>441</v>
      </c>
    </row>
    <row r="29" spans="2:16" ht="12.75" customHeight="1">
      <c r="B29" s="69"/>
      <c r="C29" s="65" t="s">
        <v>218</v>
      </c>
      <c r="E29" s="157">
        <v>-41</v>
      </c>
      <c r="F29" s="157">
        <v>-33</v>
      </c>
      <c r="G29" s="157">
        <v>-40</v>
      </c>
      <c r="H29" s="157">
        <v>-33</v>
      </c>
      <c r="I29" s="157">
        <v>-39</v>
      </c>
      <c r="J29" s="157">
        <v>-47</v>
      </c>
      <c r="K29" s="157">
        <v>-58</v>
      </c>
      <c r="L29" s="157">
        <v>-53</v>
      </c>
      <c r="M29" s="157">
        <v>-57</v>
      </c>
      <c r="N29" s="353">
        <v>-55</v>
      </c>
      <c r="O29" s="353">
        <v>-43</v>
      </c>
      <c r="P29" s="353">
        <v>-63</v>
      </c>
    </row>
    <row r="30" spans="2:16" ht="25.5" customHeight="1">
      <c r="B30" s="69"/>
      <c r="C30" s="718" t="s">
        <v>50</v>
      </c>
      <c r="D30" s="718"/>
      <c r="E30" s="157">
        <v>-203</v>
      </c>
      <c r="F30" s="157">
        <v>-211</v>
      </c>
      <c r="G30" s="157">
        <v>-212</v>
      </c>
      <c r="H30" s="157">
        <v>-190</v>
      </c>
      <c r="I30" s="157">
        <v>-194</v>
      </c>
      <c r="J30" s="157">
        <v>-187</v>
      </c>
      <c r="K30" s="157">
        <v>-185</v>
      </c>
      <c r="L30" s="157">
        <v>-119</v>
      </c>
      <c r="M30" s="157">
        <v>-77</v>
      </c>
      <c r="N30" s="353">
        <v>-83</v>
      </c>
      <c r="O30" s="353">
        <v>-91</v>
      </c>
      <c r="P30" s="353">
        <v>-54</v>
      </c>
    </row>
    <row r="31" spans="2:16">
      <c r="B31" s="69"/>
      <c r="C31" s="718" t="s">
        <v>275</v>
      </c>
      <c r="D31" s="718"/>
      <c r="E31" s="157">
        <v>-4</v>
      </c>
      <c r="F31" s="157">
        <v>-4</v>
      </c>
      <c r="G31" s="157">
        <v>-4</v>
      </c>
      <c r="H31" s="157">
        <v>-4</v>
      </c>
      <c r="I31" s="157">
        <v>-5</v>
      </c>
      <c r="J31" s="157">
        <v>-3</v>
      </c>
      <c r="K31" s="157">
        <v>-3</v>
      </c>
      <c r="L31" s="157">
        <v>0</v>
      </c>
      <c r="M31" s="157">
        <v>0</v>
      </c>
      <c r="N31" s="353">
        <v>0</v>
      </c>
      <c r="O31" s="353">
        <v>0</v>
      </c>
      <c r="P31" s="353">
        <v>0</v>
      </c>
    </row>
    <row r="32" spans="2:16" ht="13.5" customHeight="1">
      <c r="B32" s="69"/>
      <c r="C32" s="717" t="s">
        <v>329</v>
      </c>
      <c r="D32" s="717"/>
      <c r="E32" s="157">
        <v>0</v>
      </c>
      <c r="F32" s="157">
        <v>0</v>
      </c>
      <c r="G32" s="157">
        <v>0</v>
      </c>
      <c r="H32" s="157">
        <v>-11</v>
      </c>
      <c r="I32" s="157">
        <v>0</v>
      </c>
      <c r="J32" s="157">
        <v>0</v>
      </c>
      <c r="K32" s="157">
        <v>-5</v>
      </c>
      <c r="L32" s="157">
        <v>0</v>
      </c>
      <c r="M32" s="157">
        <v>0</v>
      </c>
      <c r="N32" s="353">
        <v>0</v>
      </c>
      <c r="O32" s="353">
        <v>-10</v>
      </c>
      <c r="P32" s="353">
        <v>-57</v>
      </c>
    </row>
    <row r="33" spans="2:16" ht="13.5" customHeight="1">
      <c r="B33" s="69"/>
      <c r="C33" s="717" t="s">
        <v>276</v>
      </c>
      <c r="D33" s="717"/>
      <c r="E33" s="157">
        <v>0</v>
      </c>
      <c r="F33" s="157">
        <v>0</v>
      </c>
      <c r="G33" s="157">
        <v>0</v>
      </c>
      <c r="H33" s="157">
        <v>-16</v>
      </c>
      <c r="I33" s="157">
        <v>1</v>
      </c>
      <c r="J33" s="157">
        <v>1</v>
      </c>
      <c r="K33" s="157">
        <v>0</v>
      </c>
      <c r="L33" s="157">
        <v>0</v>
      </c>
      <c r="M33" s="157">
        <v>0</v>
      </c>
      <c r="N33" s="353">
        <v>0</v>
      </c>
      <c r="O33" s="353">
        <v>0</v>
      </c>
      <c r="P33" s="353">
        <v>0</v>
      </c>
    </row>
    <row r="34" spans="2:16" ht="13.5" customHeight="1">
      <c r="B34" s="69"/>
      <c r="C34" s="717" t="s">
        <v>277</v>
      </c>
      <c r="D34" s="717"/>
      <c r="E34" s="157">
        <v>0</v>
      </c>
      <c r="F34" s="157">
        <v>0</v>
      </c>
      <c r="G34" s="157">
        <v>0</v>
      </c>
      <c r="H34" s="157">
        <v>0</v>
      </c>
      <c r="I34" s="157">
        <v>0</v>
      </c>
      <c r="J34" s="157">
        <v>0</v>
      </c>
      <c r="K34" s="157">
        <v>-39</v>
      </c>
      <c r="L34" s="157">
        <v>0</v>
      </c>
      <c r="M34" s="157">
        <v>0</v>
      </c>
      <c r="N34" s="353">
        <v>0</v>
      </c>
      <c r="O34" s="353">
        <v>0</v>
      </c>
      <c r="P34" s="353">
        <v>0</v>
      </c>
    </row>
    <row r="35" spans="2:16" ht="12.75" customHeight="1" thickBot="1">
      <c r="C35" s="65" t="s">
        <v>92</v>
      </c>
      <c r="E35" s="549">
        <f t="shared" ref="E35:K35" si="12">SUM(E24:E34)</f>
        <v>232</v>
      </c>
      <c r="F35" s="549">
        <f t="shared" si="12"/>
        <v>294</v>
      </c>
      <c r="G35" s="549">
        <f t="shared" si="12"/>
        <v>425</v>
      </c>
      <c r="H35" s="549">
        <f t="shared" si="12"/>
        <v>493</v>
      </c>
      <c r="I35" s="549">
        <f t="shared" si="12"/>
        <v>339</v>
      </c>
      <c r="J35" s="549">
        <f t="shared" si="12"/>
        <v>257</v>
      </c>
      <c r="K35" s="549">
        <f t="shared" si="12"/>
        <v>221</v>
      </c>
      <c r="L35" s="549">
        <f t="shared" ref="L35:M35" si="13">SUM(L24:L34)</f>
        <v>595</v>
      </c>
      <c r="M35" s="549">
        <f t="shared" si="13"/>
        <v>434</v>
      </c>
      <c r="N35" s="358">
        <f t="shared" ref="N35:O35" si="14">SUM(N24:N34)</f>
        <v>265</v>
      </c>
      <c r="O35" s="358">
        <f t="shared" si="14"/>
        <v>694</v>
      </c>
      <c r="P35" s="358">
        <f t="shared" ref="P35" si="15">SUM(P24:P34)</f>
        <v>570</v>
      </c>
    </row>
    <row r="36" spans="2:16" ht="12.75" customHeight="1" thickTop="1">
      <c r="D36" s="76"/>
      <c r="E36" s="550"/>
      <c r="F36" s="550"/>
      <c r="G36" s="550"/>
      <c r="H36" s="550"/>
      <c r="I36" s="550"/>
      <c r="J36" s="550"/>
      <c r="K36" s="550"/>
      <c r="L36" s="550"/>
      <c r="M36" s="550"/>
      <c r="N36" s="359"/>
      <c r="O36" s="359"/>
      <c r="P36" s="359"/>
    </row>
    <row r="37" spans="2:16" ht="12.75" customHeight="1">
      <c r="D37" s="76" t="s">
        <v>286</v>
      </c>
      <c r="E37" s="86">
        <f>E24/E12</f>
        <v>0.38086062941554272</v>
      </c>
      <c r="F37" s="86">
        <f t="shared" ref="F37" si="16">F24/F12</f>
        <v>0.36869009584664536</v>
      </c>
      <c r="G37" s="86">
        <f t="shared" ref="G37:H37" si="17">G24/G12</f>
        <v>0.39840637450199201</v>
      </c>
      <c r="H37" s="86">
        <f t="shared" si="17"/>
        <v>0.30830388692579508</v>
      </c>
      <c r="I37" s="86">
        <f t="shared" ref="I37:N37" si="18">I24/I12</f>
        <v>0.34948604992657856</v>
      </c>
      <c r="J37" s="86">
        <f t="shared" si="18"/>
        <v>0.35038503850385039</v>
      </c>
      <c r="K37" s="86">
        <f t="shared" si="18"/>
        <v>0.38988580750407831</v>
      </c>
      <c r="L37" s="86">
        <f t="shared" si="18"/>
        <v>0.30542986425339369</v>
      </c>
      <c r="M37" s="86">
        <f t="shared" si="18"/>
        <v>0.29044394281414598</v>
      </c>
      <c r="N37" s="322">
        <f t="shared" si="18"/>
        <v>0.31534460338101428</v>
      </c>
      <c r="O37" s="322">
        <f>O24/O12</f>
        <v>0.44356060606060604</v>
      </c>
      <c r="P37" s="322">
        <f>P24/P12</f>
        <v>0.25714285714285712</v>
      </c>
    </row>
    <row r="38" spans="2:16" ht="12.75" customHeight="1">
      <c r="E38" s="65"/>
      <c r="F38" s="65"/>
      <c r="G38" s="65"/>
      <c r="H38" s="65"/>
      <c r="I38" s="65"/>
      <c r="J38" s="65"/>
      <c r="K38" s="65"/>
      <c r="L38" s="360"/>
      <c r="M38" s="360"/>
      <c r="N38" s="360"/>
      <c r="O38" s="360"/>
      <c r="P38" s="360"/>
    </row>
    <row r="39" spans="2:16" ht="12.75" customHeight="1">
      <c r="E39" s="65"/>
      <c r="F39" s="65"/>
      <c r="G39" s="65"/>
      <c r="H39" s="65"/>
      <c r="I39" s="65"/>
      <c r="J39" s="65"/>
      <c r="K39" s="65"/>
      <c r="L39" s="360"/>
      <c r="M39" s="360"/>
      <c r="N39" s="360"/>
      <c r="O39" s="360"/>
      <c r="P39" s="360"/>
    </row>
    <row r="40" spans="2:16" ht="12.75" customHeight="1">
      <c r="D40" s="551" t="s">
        <v>270</v>
      </c>
      <c r="E40" s="65"/>
      <c r="F40" s="65"/>
      <c r="G40" s="65"/>
      <c r="H40" s="65"/>
      <c r="I40" s="65"/>
      <c r="J40" s="65"/>
      <c r="K40" s="65"/>
      <c r="L40" s="360"/>
      <c r="M40" s="360"/>
      <c r="N40" s="360"/>
      <c r="O40" s="360"/>
      <c r="P40" s="360"/>
    </row>
    <row r="41" spans="2:16" ht="12.75" customHeight="1">
      <c r="B41" s="69"/>
      <c r="D41" s="134" t="s">
        <v>322</v>
      </c>
    </row>
    <row r="42" spans="2:16" ht="12.75" customHeight="1">
      <c r="B42" s="69"/>
      <c r="D42" s="134" t="s">
        <v>291</v>
      </c>
      <c r="L42" s="361"/>
      <c r="M42" s="361"/>
      <c r="N42" s="361"/>
      <c r="O42" s="361"/>
      <c r="P42" s="361"/>
    </row>
    <row r="43" spans="2:16" ht="12.75" customHeight="1">
      <c r="E43" s="65"/>
      <c r="F43" s="65"/>
      <c r="G43" s="65"/>
      <c r="H43" s="65"/>
      <c r="I43" s="65"/>
      <c r="J43" s="65"/>
      <c r="K43" s="65"/>
      <c r="L43" s="360"/>
      <c r="M43" s="360"/>
      <c r="N43" s="360"/>
      <c r="O43" s="360"/>
      <c r="P43" s="360"/>
    </row>
    <row r="44" spans="2:16" ht="12.75" customHeight="1">
      <c r="B44" s="552" t="s">
        <v>253</v>
      </c>
      <c r="E44" s="65"/>
      <c r="F44" s="65"/>
      <c r="G44" s="65"/>
      <c r="H44" s="65"/>
      <c r="I44" s="65"/>
      <c r="J44" s="65"/>
      <c r="K44" s="65"/>
      <c r="L44" s="360"/>
      <c r="M44" s="360"/>
      <c r="N44" s="360"/>
      <c r="O44" s="360"/>
      <c r="P44" s="360"/>
    </row>
    <row r="45" spans="2:16" ht="12.75" customHeight="1">
      <c r="C45" s="553" t="s">
        <v>247</v>
      </c>
      <c r="E45" s="147">
        <f t="shared" ref="E45:K45" si="19">E9-E51</f>
        <v>332</v>
      </c>
      <c r="F45" s="147">
        <f t="shared" si="19"/>
        <v>377</v>
      </c>
      <c r="G45" s="147">
        <f t="shared" si="19"/>
        <v>1151</v>
      </c>
      <c r="H45" s="147">
        <f t="shared" si="19"/>
        <v>215</v>
      </c>
      <c r="I45" s="147">
        <f t="shared" si="19"/>
        <v>316</v>
      </c>
      <c r="J45" s="147">
        <f t="shared" si="19"/>
        <v>759</v>
      </c>
      <c r="K45" s="147">
        <f t="shared" si="19"/>
        <v>1337</v>
      </c>
      <c r="L45" s="362">
        <v>312</v>
      </c>
      <c r="M45" s="362">
        <v>338</v>
      </c>
      <c r="N45" s="362">
        <v>397</v>
      </c>
      <c r="O45" s="362">
        <v>1411</v>
      </c>
      <c r="P45" s="362">
        <v>317</v>
      </c>
    </row>
    <row r="46" spans="2:16" ht="12.75" customHeight="1">
      <c r="C46" s="553" t="s">
        <v>248</v>
      </c>
      <c r="E46" s="195">
        <f t="shared" ref="E46:J46" si="20">E10-E52</f>
        <v>741</v>
      </c>
      <c r="F46" s="195">
        <f t="shared" si="20"/>
        <v>729</v>
      </c>
      <c r="G46" s="195">
        <f t="shared" si="20"/>
        <v>672</v>
      </c>
      <c r="H46" s="195">
        <f t="shared" si="20"/>
        <v>443</v>
      </c>
      <c r="I46" s="195">
        <f t="shared" si="20"/>
        <v>566</v>
      </c>
      <c r="J46" s="195">
        <f t="shared" si="20"/>
        <v>531</v>
      </c>
      <c r="K46" s="195">
        <v>580</v>
      </c>
      <c r="L46" s="355">
        <v>479</v>
      </c>
      <c r="M46" s="355">
        <v>485</v>
      </c>
      <c r="N46" s="355">
        <v>627</v>
      </c>
      <c r="O46" s="355">
        <v>647</v>
      </c>
      <c r="P46" s="355">
        <v>339</v>
      </c>
    </row>
    <row r="47" spans="2:16" ht="12.75" customHeight="1">
      <c r="C47" s="553" t="s">
        <v>249</v>
      </c>
      <c r="E47" s="554">
        <f t="shared" ref="E47:J47" si="21">E11-E53</f>
        <v>484</v>
      </c>
      <c r="F47" s="554">
        <f t="shared" si="21"/>
        <v>459</v>
      </c>
      <c r="G47" s="554">
        <f t="shared" si="21"/>
        <v>436</v>
      </c>
      <c r="H47" s="554">
        <f t="shared" si="21"/>
        <v>474</v>
      </c>
      <c r="I47" s="554">
        <f t="shared" si="21"/>
        <v>480</v>
      </c>
      <c r="J47" s="554">
        <f t="shared" si="21"/>
        <v>528</v>
      </c>
      <c r="K47" s="554">
        <v>516</v>
      </c>
      <c r="L47" s="363">
        <v>534</v>
      </c>
      <c r="M47" s="363">
        <v>502</v>
      </c>
      <c r="N47" s="363">
        <v>506</v>
      </c>
      <c r="O47" s="363">
        <v>543</v>
      </c>
      <c r="P47" s="363">
        <v>529</v>
      </c>
    </row>
    <row r="48" spans="2:16" ht="12.75" customHeight="1">
      <c r="C48" s="553" t="s">
        <v>122</v>
      </c>
      <c r="E48" s="147">
        <f t="shared" ref="E48:J48" si="22">SUM(E45:E47)</f>
        <v>1557</v>
      </c>
      <c r="F48" s="147">
        <f t="shared" si="22"/>
        <v>1565</v>
      </c>
      <c r="G48" s="147">
        <f t="shared" si="22"/>
        <v>2259</v>
      </c>
      <c r="H48" s="147">
        <f t="shared" si="22"/>
        <v>1132</v>
      </c>
      <c r="I48" s="147">
        <f t="shared" si="22"/>
        <v>1362</v>
      </c>
      <c r="J48" s="147">
        <f t="shared" si="22"/>
        <v>1818</v>
      </c>
      <c r="K48" s="147">
        <f t="shared" ref="K48:L48" si="23">SUM(K45:K47)</f>
        <v>2433</v>
      </c>
      <c r="L48" s="362">
        <f t="shared" si="23"/>
        <v>1325</v>
      </c>
      <c r="M48" s="362">
        <f t="shared" ref="M48:N48" si="24">SUM(M45:M47)</f>
        <v>1325</v>
      </c>
      <c r="N48" s="362">
        <f t="shared" si="24"/>
        <v>1530</v>
      </c>
      <c r="O48" s="362">
        <f t="shared" ref="O48:P48" si="25">SUM(O45:O47)</f>
        <v>2601</v>
      </c>
      <c r="P48" s="362">
        <f t="shared" si="25"/>
        <v>1185</v>
      </c>
    </row>
    <row r="49" spans="2:17" ht="5.25" customHeight="1">
      <c r="E49" s="195"/>
      <c r="F49" s="195"/>
      <c r="G49" s="195"/>
      <c r="H49" s="195"/>
      <c r="I49" s="195"/>
      <c r="J49" s="195"/>
      <c r="K49" s="195"/>
      <c r="L49" s="355"/>
      <c r="M49" s="355"/>
      <c r="N49" s="355"/>
      <c r="O49" s="355"/>
      <c r="P49" s="355"/>
    </row>
    <row r="50" spans="2:17" ht="12.75" customHeight="1">
      <c r="B50" s="552" t="s">
        <v>252</v>
      </c>
      <c r="E50" s="65"/>
      <c r="F50" s="65"/>
      <c r="G50" s="65"/>
      <c r="H50" s="65"/>
      <c r="I50" s="65"/>
      <c r="J50" s="65"/>
      <c r="K50" s="65"/>
      <c r="L50" s="360"/>
      <c r="M50" s="360"/>
      <c r="N50" s="360"/>
      <c r="O50" s="360"/>
      <c r="P50" s="360"/>
    </row>
    <row r="51" spans="2:17" ht="12.75" customHeight="1">
      <c r="C51" s="553" t="s">
        <v>247</v>
      </c>
      <c r="E51" s="147">
        <v>0</v>
      </c>
      <c r="F51" s="147">
        <v>0</v>
      </c>
      <c r="G51" s="147">
        <v>0</v>
      </c>
      <c r="H51" s="147">
        <v>0</v>
      </c>
      <c r="I51" s="147">
        <v>0</v>
      </c>
      <c r="J51" s="147">
        <v>0</v>
      </c>
      <c r="K51" s="147">
        <v>0</v>
      </c>
      <c r="L51" s="362">
        <v>0</v>
      </c>
      <c r="M51" s="362">
        <v>0</v>
      </c>
      <c r="N51" s="362">
        <v>0</v>
      </c>
      <c r="O51" s="362">
        <v>0</v>
      </c>
      <c r="P51" s="362">
        <v>0</v>
      </c>
    </row>
    <row r="52" spans="2:17" ht="12.75" customHeight="1">
      <c r="C52" s="553" t="s">
        <v>248</v>
      </c>
      <c r="E52" s="195">
        <v>0</v>
      </c>
      <c r="F52" s="195">
        <v>0</v>
      </c>
      <c r="G52" s="195">
        <v>0</v>
      </c>
      <c r="H52" s="195">
        <v>0</v>
      </c>
      <c r="I52" s="195">
        <v>0</v>
      </c>
      <c r="J52" s="195">
        <v>0</v>
      </c>
      <c r="K52" s="195">
        <v>19</v>
      </c>
      <c r="L52" s="355">
        <v>1</v>
      </c>
      <c r="M52" s="355">
        <v>4</v>
      </c>
      <c r="N52" s="355">
        <v>8</v>
      </c>
      <c r="O52" s="355">
        <v>39</v>
      </c>
      <c r="P52" s="355">
        <v>5</v>
      </c>
    </row>
    <row r="53" spans="2:17" ht="12.75" customHeight="1">
      <c r="C53" s="553" t="s">
        <v>249</v>
      </c>
      <c r="E53" s="554">
        <v>0</v>
      </c>
      <c r="F53" s="554">
        <v>0</v>
      </c>
      <c r="G53" s="554">
        <v>0</v>
      </c>
      <c r="H53" s="554">
        <v>0</v>
      </c>
      <c r="I53" s="554">
        <v>0</v>
      </c>
      <c r="J53" s="554">
        <v>0</v>
      </c>
      <c r="K53" s="554">
        <v>0</v>
      </c>
      <c r="L53" s="363">
        <v>0</v>
      </c>
      <c r="M53" s="363">
        <v>0</v>
      </c>
      <c r="N53" s="363">
        <v>0</v>
      </c>
      <c r="O53" s="363">
        <v>0</v>
      </c>
      <c r="P53" s="363">
        <v>0</v>
      </c>
    </row>
    <row r="54" spans="2:17" ht="12.75" customHeight="1">
      <c r="C54" s="553" t="s">
        <v>122</v>
      </c>
      <c r="E54" s="147">
        <f t="shared" ref="E54:J54" si="26">SUM(E51:E53)</f>
        <v>0</v>
      </c>
      <c r="F54" s="147">
        <f t="shared" si="26"/>
        <v>0</v>
      </c>
      <c r="G54" s="147">
        <f t="shared" si="26"/>
        <v>0</v>
      </c>
      <c r="H54" s="147">
        <f t="shared" si="26"/>
        <v>0</v>
      </c>
      <c r="I54" s="147">
        <f t="shared" si="26"/>
        <v>0</v>
      </c>
      <c r="J54" s="147">
        <f t="shared" si="26"/>
        <v>0</v>
      </c>
      <c r="K54" s="147">
        <f t="shared" ref="K54:L54" si="27">SUM(K51:K53)</f>
        <v>19</v>
      </c>
      <c r="L54" s="362">
        <f t="shared" si="27"/>
        <v>1</v>
      </c>
      <c r="M54" s="362">
        <f t="shared" ref="M54:N54" si="28">SUM(M51:M53)</f>
        <v>4</v>
      </c>
      <c r="N54" s="362">
        <f t="shared" si="28"/>
        <v>8</v>
      </c>
      <c r="O54" s="362">
        <f t="shared" ref="O54:P54" si="29">SUM(O51:O53)</f>
        <v>39</v>
      </c>
      <c r="P54" s="362">
        <f t="shared" si="29"/>
        <v>5</v>
      </c>
    </row>
    <row r="55" spans="2:17" ht="5.25" customHeight="1">
      <c r="E55" s="195"/>
      <c r="F55" s="195"/>
      <c r="G55" s="195"/>
      <c r="H55" s="195"/>
      <c r="I55" s="195"/>
      <c r="J55" s="195"/>
      <c r="K55" s="355"/>
      <c r="L55" s="355"/>
      <c r="M55" s="355"/>
      <c r="N55" s="355"/>
      <c r="O55" s="355"/>
      <c r="P55" s="355"/>
    </row>
    <row r="56" spans="2:17" ht="12.75" customHeight="1">
      <c r="D56" s="76"/>
      <c r="E56" s="157"/>
      <c r="F56" s="157"/>
      <c r="G56" s="157"/>
      <c r="H56" s="157"/>
      <c r="I56" s="157"/>
      <c r="J56" s="157"/>
      <c r="K56" s="157"/>
      <c r="L56" s="157"/>
      <c r="M56" s="157"/>
      <c r="N56" s="157"/>
      <c r="O56" s="157"/>
      <c r="P56" s="157"/>
    </row>
    <row r="57" spans="2:17">
      <c r="E57" s="186"/>
      <c r="F57" s="186"/>
      <c r="G57" s="186"/>
      <c r="H57" s="186"/>
      <c r="I57" s="186"/>
      <c r="J57" s="186"/>
      <c r="K57" s="186"/>
      <c r="L57" s="186"/>
      <c r="M57" s="186"/>
      <c r="N57" s="186"/>
      <c r="O57" s="186"/>
      <c r="P57" s="186"/>
    </row>
    <row r="58" spans="2:17" ht="13.5">
      <c r="D58" s="134" t="s">
        <v>310</v>
      </c>
    </row>
    <row r="59" spans="2:17" ht="13.5">
      <c r="D59" s="1" t="s">
        <v>336</v>
      </c>
    </row>
    <row r="60" spans="2:17" ht="13.5">
      <c r="D60" s="1" t="s">
        <v>274</v>
      </c>
    </row>
    <row r="61" spans="2:17" ht="13.5">
      <c r="D61" s="1" t="s">
        <v>273</v>
      </c>
    </row>
    <row r="62" spans="2:17">
      <c r="D62" s="1"/>
    </row>
    <row r="63" spans="2:17" ht="12.75" customHeight="1">
      <c r="B63" s="69"/>
    </row>
    <row r="64" spans="2:17" ht="97.5" customHeight="1">
      <c r="D64" s="714" t="s">
        <v>334</v>
      </c>
      <c r="E64" s="714"/>
      <c r="F64" s="714"/>
      <c r="G64" s="714"/>
      <c r="H64" s="714"/>
      <c r="I64" s="714"/>
      <c r="J64" s="714"/>
      <c r="K64" s="714"/>
      <c r="L64" s="714"/>
      <c r="M64" s="714"/>
      <c r="N64" s="714"/>
      <c r="O64" s="714"/>
      <c r="P64" s="714"/>
      <c r="Q64" s="714"/>
    </row>
    <row r="66" spans="5:16">
      <c r="E66" s="232"/>
      <c r="F66" s="232"/>
      <c r="G66" s="232"/>
      <c r="H66" s="232"/>
      <c r="I66" s="232"/>
      <c r="J66" s="232"/>
      <c r="K66" s="232"/>
      <c r="L66" s="232"/>
      <c r="M66" s="232"/>
      <c r="N66" s="232"/>
    </row>
    <row r="67" spans="5:16" s="360" customFormat="1">
      <c r="E67" s="359"/>
      <c r="F67" s="359"/>
      <c r="G67" s="359"/>
      <c r="H67" s="359"/>
      <c r="I67" s="359"/>
      <c r="J67" s="359"/>
      <c r="K67" s="359"/>
      <c r="L67" s="359"/>
      <c r="M67" s="359"/>
      <c r="N67" s="359"/>
      <c r="O67" s="361"/>
      <c r="P67" s="361"/>
    </row>
    <row r="68" spans="5:16" s="360" customFormat="1">
      <c r="E68" s="359"/>
      <c r="F68" s="359"/>
      <c r="G68" s="359"/>
      <c r="H68" s="359"/>
      <c r="I68" s="359"/>
      <c r="J68" s="359"/>
      <c r="K68" s="359"/>
      <c r="L68" s="359"/>
      <c r="M68" s="359"/>
      <c r="N68" s="359"/>
      <c r="O68" s="361"/>
      <c r="P68" s="361"/>
    </row>
    <row r="69" spans="5:16" s="360" customFormat="1">
      <c r="E69" s="521"/>
      <c r="F69" s="521"/>
      <c r="G69" s="521"/>
      <c r="H69" s="521"/>
      <c r="I69" s="521"/>
      <c r="J69" s="521"/>
      <c r="K69" s="521"/>
      <c r="L69" s="521"/>
      <c r="M69" s="521"/>
      <c r="N69" s="521"/>
      <c r="O69" s="361"/>
      <c r="P69" s="361"/>
    </row>
    <row r="70" spans="5:16" s="360" customFormat="1">
      <c r="E70" s="359"/>
      <c r="F70" s="359"/>
      <c r="G70" s="359"/>
      <c r="H70" s="359"/>
      <c r="I70" s="359"/>
      <c r="J70" s="359"/>
      <c r="K70" s="359"/>
      <c r="L70" s="359"/>
      <c r="M70" s="359"/>
      <c r="N70" s="359"/>
      <c r="O70" s="361"/>
      <c r="P70" s="361"/>
    </row>
    <row r="71" spans="5:16" s="360" customFormat="1">
      <c r="E71" s="655"/>
      <c r="F71" s="361"/>
      <c r="G71" s="361"/>
      <c r="H71" s="361"/>
      <c r="I71" s="361"/>
      <c r="J71" s="361"/>
      <c r="K71" s="361"/>
      <c r="L71" s="361"/>
      <c r="M71" s="361"/>
      <c r="N71" s="361"/>
      <c r="O71" s="361"/>
      <c r="P71" s="361"/>
    </row>
    <row r="72" spans="5:16" s="360" customFormat="1">
      <c r="E72" s="522"/>
      <c r="F72" s="521"/>
      <c r="G72" s="521"/>
      <c r="H72" s="521"/>
      <c r="I72" s="521"/>
      <c r="J72" s="521"/>
      <c r="K72" s="521"/>
      <c r="L72" s="521"/>
      <c r="M72" s="521"/>
      <c r="N72" s="521"/>
      <c r="O72" s="361"/>
      <c r="P72" s="361"/>
    </row>
    <row r="73" spans="5:16" s="360" customFormat="1">
      <c r="E73" s="370"/>
      <c r="F73" s="359"/>
      <c r="G73" s="359"/>
      <c r="H73" s="359"/>
      <c r="I73" s="359"/>
      <c r="J73" s="359"/>
      <c r="K73" s="359"/>
      <c r="L73" s="359"/>
      <c r="M73" s="359"/>
      <c r="N73" s="359"/>
      <c r="O73" s="361"/>
      <c r="P73" s="361"/>
    </row>
    <row r="74" spans="5:16" s="360" customFormat="1">
      <c r="E74" s="355"/>
      <c r="F74" s="355"/>
      <c r="G74" s="355"/>
      <c r="H74" s="355"/>
      <c r="I74" s="355"/>
      <c r="J74" s="355"/>
      <c r="K74" s="359"/>
      <c r="L74" s="359"/>
      <c r="M74" s="359"/>
      <c r="N74" s="359"/>
      <c r="O74" s="361"/>
      <c r="P74" s="361"/>
    </row>
    <row r="75" spans="5:16" s="360" customFormat="1">
      <c r="E75" s="656"/>
      <c r="F75" s="656"/>
      <c r="G75" s="656"/>
      <c r="H75" s="656"/>
      <c r="I75" s="656"/>
      <c r="J75" s="656"/>
      <c r="K75" s="521"/>
      <c r="L75" s="521"/>
      <c r="M75" s="521"/>
      <c r="N75" s="521"/>
      <c r="O75" s="361"/>
      <c r="P75" s="361"/>
    </row>
    <row r="76" spans="5:16" s="360" customFormat="1">
      <c r="E76" s="355"/>
      <c r="F76" s="355"/>
      <c r="G76" s="355"/>
      <c r="H76" s="355"/>
      <c r="I76" s="355"/>
      <c r="J76" s="355"/>
      <c r="K76" s="359"/>
      <c r="L76" s="359"/>
      <c r="M76" s="359"/>
      <c r="N76" s="359"/>
      <c r="O76" s="361"/>
      <c r="P76" s="361"/>
    </row>
    <row r="77" spans="5:16" s="360" customFormat="1">
      <c r="E77" s="355"/>
      <c r="F77" s="355"/>
      <c r="G77" s="355"/>
      <c r="H77" s="355"/>
      <c r="I77" s="355"/>
      <c r="J77" s="355"/>
      <c r="K77" s="355"/>
      <c r="L77" s="355"/>
      <c r="M77" s="355"/>
      <c r="N77" s="355"/>
      <c r="O77" s="361"/>
      <c r="P77" s="361"/>
    </row>
    <row r="78" spans="5:16" s="360" customFormat="1">
      <c r="E78" s="355"/>
      <c r="F78" s="355"/>
      <c r="G78" s="355"/>
      <c r="H78" s="355"/>
      <c r="I78" s="355"/>
      <c r="J78" s="355"/>
      <c r="K78" s="355"/>
      <c r="L78" s="355"/>
      <c r="M78" s="355"/>
      <c r="N78" s="355"/>
      <c r="O78" s="361"/>
      <c r="P78" s="361"/>
    </row>
    <row r="79" spans="5:16" s="360" customFormat="1">
      <c r="E79" s="355"/>
      <c r="F79" s="355"/>
      <c r="G79" s="355"/>
      <c r="H79" s="355"/>
      <c r="I79" s="355"/>
      <c r="J79" s="355"/>
      <c r="K79" s="355"/>
      <c r="L79" s="355"/>
      <c r="M79" s="355"/>
      <c r="N79" s="355"/>
      <c r="O79" s="361"/>
      <c r="P79" s="361"/>
    </row>
    <row r="80" spans="5:16" s="360" customFormat="1">
      <c r="E80" s="355"/>
      <c r="F80" s="355"/>
      <c r="G80" s="355"/>
      <c r="H80" s="355"/>
      <c r="I80" s="355"/>
      <c r="J80" s="355"/>
      <c r="K80" s="355"/>
      <c r="L80" s="355"/>
      <c r="M80" s="355"/>
      <c r="N80" s="355"/>
      <c r="O80" s="361"/>
      <c r="P80" s="361"/>
    </row>
    <row r="81" spans="5:16" s="360" customFormat="1">
      <c r="E81" s="355"/>
      <c r="F81" s="355"/>
      <c r="G81" s="355"/>
      <c r="H81" s="355"/>
      <c r="I81" s="355"/>
      <c r="J81" s="355"/>
      <c r="K81" s="355"/>
      <c r="L81" s="355"/>
      <c r="M81" s="355"/>
      <c r="N81" s="355"/>
      <c r="O81" s="361"/>
      <c r="P81" s="361"/>
    </row>
    <row r="82" spans="5:16" s="360" customFormat="1">
      <c r="E82" s="355"/>
      <c r="F82" s="355"/>
      <c r="G82" s="355"/>
      <c r="H82" s="355"/>
      <c r="I82" s="355"/>
      <c r="J82" s="355"/>
      <c r="K82" s="355"/>
      <c r="L82" s="355"/>
      <c r="M82" s="355"/>
      <c r="N82" s="355"/>
      <c r="O82" s="361"/>
      <c r="P82" s="361"/>
    </row>
    <row r="83" spans="5:16" s="360" customFormat="1">
      <c r="E83" s="355"/>
      <c r="F83" s="355"/>
      <c r="G83" s="355"/>
      <c r="H83" s="355"/>
      <c r="I83" s="355"/>
      <c r="J83" s="355"/>
      <c r="K83" s="355"/>
      <c r="L83" s="355"/>
      <c r="M83" s="355"/>
      <c r="N83" s="355"/>
      <c r="O83" s="361"/>
      <c r="P83" s="361"/>
    </row>
    <row r="84" spans="5:16" s="360" customFormat="1">
      <c r="E84" s="355"/>
      <c r="F84" s="355"/>
      <c r="G84" s="355"/>
      <c r="H84" s="355"/>
      <c r="I84" s="355"/>
      <c r="J84" s="355"/>
      <c r="K84" s="355"/>
      <c r="L84" s="355"/>
      <c r="M84" s="355"/>
      <c r="N84" s="355"/>
      <c r="O84" s="361"/>
      <c r="P84" s="361"/>
    </row>
    <row r="85" spans="5:16" s="360" customFormat="1">
      <c r="E85" s="355"/>
      <c r="F85" s="355"/>
      <c r="G85" s="355"/>
      <c r="H85" s="355"/>
      <c r="I85" s="355"/>
      <c r="J85" s="355"/>
      <c r="K85" s="355"/>
      <c r="L85" s="355"/>
      <c r="M85" s="355"/>
      <c r="N85" s="355"/>
      <c r="O85" s="361"/>
      <c r="P85" s="361"/>
    </row>
    <row r="86" spans="5:16" s="360" customFormat="1">
      <c r="E86" s="355"/>
      <c r="F86" s="355"/>
      <c r="G86" s="355"/>
      <c r="H86" s="355"/>
      <c r="I86" s="355"/>
      <c r="J86" s="355"/>
      <c r="K86" s="355"/>
      <c r="L86" s="355"/>
      <c r="M86" s="355"/>
      <c r="N86" s="355"/>
      <c r="O86" s="361"/>
      <c r="P86" s="361"/>
    </row>
    <row r="87" spans="5:16" s="360" customFormat="1">
      <c r="E87" s="355"/>
      <c r="F87" s="355"/>
      <c r="G87" s="355"/>
      <c r="H87" s="355"/>
      <c r="I87" s="355"/>
      <c r="J87" s="355"/>
      <c r="K87" s="355"/>
      <c r="L87" s="355"/>
      <c r="M87" s="355"/>
      <c r="N87" s="355"/>
      <c r="O87" s="361"/>
      <c r="P87" s="361"/>
    </row>
    <row r="88" spans="5:16" s="360" customFormat="1">
      <c r="E88" s="355"/>
      <c r="F88" s="355"/>
      <c r="G88" s="355"/>
      <c r="H88" s="355"/>
      <c r="I88" s="355"/>
      <c r="J88" s="355"/>
      <c r="K88" s="355"/>
      <c r="L88" s="355"/>
      <c r="M88" s="355"/>
      <c r="N88" s="355"/>
      <c r="O88" s="361"/>
      <c r="P88" s="361"/>
    </row>
    <row r="89" spans="5:16" s="360" customFormat="1">
      <c r="E89" s="359"/>
      <c r="F89" s="359"/>
      <c r="G89" s="359"/>
      <c r="H89" s="359"/>
      <c r="I89" s="359"/>
      <c r="J89" s="359"/>
      <c r="K89" s="359"/>
      <c r="L89" s="359"/>
      <c r="M89" s="359"/>
      <c r="N89" s="359"/>
      <c r="O89" s="361"/>
      <c r="P89" s="361"/>
    </row>
    <row r="90" spans="5:16" s="360" customFormat="1">
      <c r="E90" s="353"/>
      <c r="F90" s="359"/>
      <c r="G90" s="359"/>
      <c r="H90" s="359"/>
      <c r="I90" s="359"/>
      <c r="J90" s="359"/>
      <c r="K90" s="359"/>
      <c r="L90" s="359"/>
      <c r="M90" s="359"/>
      <c r="N90" s="359"/>
      <c r="O90" s="361"/>
      <c r="P90" s="361"/>
    </row>
    <row r="91" spans="5:16" s="360" customFormat="1">
      <c r="E91" s="353"/>
      <c r="F91" s="359"/>
      <c r="G91" s="359"/>
      <c r="H91" s="359"/>
      <c r="I91" s="359"/>
      <c r="J91" s="359"/>
      <c r="K91" s="359"/>
      <c r="L91" s="359"/>
      <c r="M91" s="359"/>
      <c r="N91" s="359"/>
      <c r="O91" s="361"/>
      <c r="P91" s="361"/>
    </row>
    <row r="92" spans="5:16" s="360" customFormat="1">
      <c r="E92" s="522"/>
      <c r="F92" s="521"/>
      <c r="G92" s="521"/>
      <c r="H92" s="521"/>
      <c r="I92" s="521"/>
      <c r="J92" s="521"/>
      <c r="K92" s="521"/>
      <c r="L92" s="521"/>
      <c r="M92" s="521"/>
      <c r="N92" s="521"/>
      <c r="O92" s="361"/>
      <c r="P92" s="361"/>
    </row>
    <row r="93" spans="5:16" s="360" customFormat="1">
      <c r="E93" s="654"/>
      <c r="F93" s="359"/>
      <c r="G93" s="359"/>
      <c r="H93" s="359"/>
      <c r="I93" s="359"/>
      <c r="J93" s="359"/>
      <c r="K93" s="359"/>
      <c r="L93" s="359"/>
      <c r="M93" s="359"/>
      <c r="N93" s="359"/>
      <c r="O93" s="361"/>
      <c r="P93" s="361"/>
    </row>
    <row r="94" spans="5:16" s="360" customFormat="1">
      <c r="E94" s="523"/>
      <c r="F94" s="523"/>
      <c r="G94" s="523"/>
      <c r="H94" s="523"/>
      <c r="I94" s="523"/>
      <c r="J94" s="523"/>
      <c r="K94" s="523"/>
      <c r="L94" s="523"/>
      <c r="M94" s="523"/>
      <c r="N94" s="523"/>
      <c r="O94" s="361"/>
      <c r="P94" s="361"/>
    </row>
    <row r="95" spans="5:16" s="360" customFormat="1">
      <c r="E95" s="544"/>
      <c r="F95" s="544"/>
      <c r="G95" s="544"/>
      <c r="H95" s="523"/>
      <c r="I95" s="523"/>
      <c r="J95" s="523"/>
      <c r="K95" s="523"/>
      <c r="L95" s="361"/>
      <c r="M95" s="361"/>
      <c r="N95" s="361"/>
      <c r="O95" s="361"/>
      <c r="P95" s="361"/>
    </row>
    <row r="96" spans="5:16" s="360" customFormat="1">
      <c r="E96" s="545"/>
      <c r="F96" s="545"/>
      <c r="G96" s="545"/>
      <c r="H96" s="361"/>
      <c r="I96" s="361"/>
      <c r="J96" s="361"/>
      <c r="K96" s="361"/>
      <c r="L96" s="361"/>
      <c r="M96" s="361"/>
      <c r="N96" s="361"/>
      <c r="O96" s="361"/>
      <c r="P96" s="361"/>
    </row>
    <row r="97" spans="5:16" s="360" customFormat="1">
      <c r="E97" s="522"/>
      <c r="F97" s="522"/>
      <c r="G97" s="522"/>
      <c r="H97" s="522"/>
      <c r="I97" s="522"/>
      <c r="J97" s="522"/>
      <c r="K97" s="522"/>
      <c r="L97" s="522"/>
      <c r="M97" s="522"/>
      <c r="N97" s="522"/>
      <c r="O97" s="361"/>
      <c r="P97" s="361"/>
    </row>
    <row r="98" spans="5:16" s="360" customFormat="1">
      <c r="E98" s="522"/>
      <c r="F98" s="522"/>
      <c r="G98" s="522"/>
      <c r="H98" s="522"/>
      <c r="I98" s="522"/>
      <c r="J98" s="522"/>
      <c r="K98" s="522"/>
      <c r="L98" s="522"/>
      <c r="M98" s="522"/>
      <c r="N98" s="522"/>
      <c r="O98" s="361"/>
      <c r="P98" s="361"/>
    </row>
    <row r="99" spans="5:16" s="360" customFormat="1">
      <c r="E99" s="522"/>
      <c r="F99" s="522"/>
      <c r="G99" s="522"/>
      <c r="H99" s="522"/>
      <c r="I99" s="522"/>
      <c r="J99" s="522"/>
      <c r="K99" s="522"/>
      <c r="L99" s="522"/>
      <c r="M99" s="522"/>
      <c r="N99" s="522"/>
      <c r="O99" s="361"/>
      <c r="P99" s="361"/>
    </row>
    <row r="100" spans="5:16" s="360" customFormat="1">
      <c r="E100" s="522"/>
      <c r="F100" s="522"/>
      <c r="G100" s="522"/>
      <c r="H100" s="522"/>
      <c r="I100" s="522"/>
      <c r="J100" s="522"/>
      <c r="K100" s="522"/>
      <c r="L100" s="522"/>
      <c r="M100" s="522"/>
      <c r="N100" s="522"/>
      <c r="O100" s="361"/>
      <c r="P100" s="361"/>
    </row>
    <row r="101" spans="5:16" s="360" customFormat="1">
      <c r="E101" s="522"/>
      <c r="F101" s="522"/>
      <c r="G101" s="522"/>
      <c r="H101" s="522"/>
      <c r="I101" s="522"/>
      <c r="J101" s="522"/>
      <c r="K101" s="522"/>
      <c r="L101" s="522"/>
      <c r="M101" s="522"/>
      <c r="N101" s="522"/>
      <c r="O101" s="361"/>
      <c r="P101" s="361"/>
    </row>
    <row r="102" spans="5:16" s="360" customFormat="1">
      <c r="E102" s="522"/>
      <c r="F102" s="522"/>
      <c r="G102" s="522"/>
      <c r="H102" s="522"/>
      <c r="I102" s="522"/>
      <c r="J102" s="522"/>
      <c r="K102" s="522"/>
      <c r="L102" s="522"/>
      <c r="M102" s="522"/>
      <c r="N102" s="522"/>
      <c r="O102" s="361"/>
      <c r="P102" s="361"/>
    </row>
    <row r="103" spans="5:16" s="360" customFormat="1">
      <c r="E103" s="522"/>
      <c r="F103" s="522"/>
      <c r="G103" s="522"/>
      <c r="H103" s="522"/>
      <c r="I103" s="522"/>
      <c r="J103" s="522"/>
      <c r="K103" s="522"/>
      <c r="L103" s="522"/>
      <c r="M103" s="522"/>
      <c r="N103" s="522"/>
      <c r="O103" s="361"/>
      <c r="P103" s="361"/>
    </row>
    <row r="104" spans="5:16" s="360" customFormat="1">
      <c r="E104" s="522"/>
      <c r="F104" s="522"/>
      <c r="G104" s="522"/>
      <c r="H104" s="522"/>
      <c r="I104" s="522"/>
      <c r="J104" s="522"/>
      <c r="K104" s="522"/>
      <c r="L104" s="522"/>
      <c r="M104" s="522"/>
      <c r="N104" s="522"/>
      <c r="O104" s="361"/>
      <c r="P104" s="361"/>
    </row>
    <row r="105" spans="5:16" s="360" customFormat="1">
      <c r="E105" s="522"/>
      <c r="F105" s="522"/>
      <c r="G105" s="522"/>
      <c r="H105" s="522"/>
      <c r="I105" s="522"/>
      <c r="J105" s="522"/>
      <c r="K105" s="522"/>
      <c r="L105" s="522"/>
      <c r="M105" s="522"/>
      <c r="N105" s="522"/>
      <c r="O105" s="361"/>
      <c r="P105" s="361"/>
    </row>
    <row r="106" spans="5:16" s="360" customFormat="1">
      <c r="E106" s="522"/>
      <c r="F106" s="522"/>
      <c r="G106" s="522"/>
      <c r="H106" s="522"/>
      <c r="I106" s="522"/>
      <c r="J106" s="522"/>
      <c r="K106" s="522"/>
      <c r="L106" s="522"/>
      <c r="M106" s="522"/>
      <c r="N106" s="522"/>
      <c r="O106" s="361"/>
      <c r="P106" s="361"/>
    </row>
    <row r="107" spans="5:16" s="360" customFormat="1">
      <c r="E107" s="522"/>
      <c r="F107" s="522"/>
      <c r="G107" s="522"/>
      <c r="H107" s="522"/>
      <c r="I107" s="522"/>
      <c r="J107" s="522"/>
      <c r="K107" s="522"/>
      <c r="L107" s="522"/>
      <c r="M107" s="522"/>
      <c r="N107" s="522"/>
      <c r="O107" s="361"/>
      <c r="P107" s="361"/>
    </row>
    <row r="108" spans="5:16" s="360" customFormat="1">
      <c r="E108" s="522"/>
      <c r="F108" s="522"/>
      <c r="G108" s="522"/>
      <c r="H108" s="522"/>
      <c r="I108" s="522"/>
      <c r="J108" s="522"/>
      <c r="K108" s="522"/>
      <c r="L108" s="522"/>
      <c r="M108" s="522"/>
      <c r="N108" s="522"/>
      <c r="O108" s="361"/>
      <c r="P108" s="361"/>
    </row>
    <row r="109" spans="5:16" s="360" customFormat="1">
      <c r="E109" s="522"/>
      <c r="F109" s="522"/>
      <c r="G109" s="522"/>
      <c r="H109" s="522"/>
      <c r="I109" s="522"/>
      <c r="J109" s="522"/>
      <c r="K109" s="522"/>
      <c r="L109" s="522"/>
      <c r="M109" s="522"/>
      <c r="N109" s="522"/>
      <c r="O109" s="361"/>
      <c r="P109" s="361"/>
    </row>
    <row r="110" spans="5:16" s="360" customFormat="1">
      <c r="E110" s="522"/>
      <c r="F110" s="522"/>
      <c r="G110" s="522"/>
      <c r="H110" s="522"/>
      <c r="I110" s="522"/>
      <c r="J110" s="522"/>
      <c r="K110" s="522"/>
      <c r="L110" s="522"/>
      <c r="M110" s="522"/>
      <c r="N110" s="522"/>
      <c r="O110" s="361"/>
      <c r="P110" s="361"/>
    </row>
    <row r="111" spans="5:16" s="360" customFormat="1">
      <c r="E111" s="522"/>
      <c r="F111" s="522"/>
      <c r="G111" s="522"/>
      <c r="H111" s="522"/>
      <c r="I111" s="522"/>
      <c r="J111" s="522"/>
      <c r="K111" s="522"/>
      <c r="L111" s="522"/>
      <c r="M111" s="522"/>
      <c r="N111" s="522"/>
      <c r="O111" s="361"/>
      <c r="P111" s="361"/>
    </row>
    <row r="112" spans="5:16" s="360" customFormat="1">
      <c r="E112" s="522"/>
      <c r="F112" s="522"/>
      <c r="G112" s="522"/>
      <c r="H112" s="522"/>
      <c r="I112" s="522"/>
      <c r="J112" s="522"/>
      <c r="K112" s="522"/>
      <c r="L112" s="522"/>
      <c r="M112" s="522"/>
      <c r="N112" s="522"/>
      <c r="O112" s="361"/>
      <c r="P112" s="361"/>
    </row>
    <row r="113" spans="5:16" s="360" customFormat="1">
      <c r="E113" s="522"/>
      <c r="F113" s="522"/>
      <c r="G113" s="522"/>
      <c r="H113" s="522"/>
      <c r="I113" s="522"/>
      <c r="J113" s="522"/>
      <c r="K113" s="522"/>
      <c r="L113" s="522"/>
      <c r="M113" s="522"/>
      <c r="N113" s="522"/>
      <c r="O113" s="361"/>
      <c r="P113" s="361"/>
    </row>
    <row r="114" spans="5:16" s="360" customFormat="1">
      <c r="E114" s="522"/>
      <c r="F114" s="522"/>
      <c r="G114" s="522"/>
      <c r="H114" s="522"/>
      <c r="I114" s="522"/>
      <c r="J114" s="522"/>
      <c r="K114" s="522"/>
      <c r="L114" s="522"/>
      <c r="M114" s="522"/>
      <c r="N114" s="522"/>
      <c r="O114" s="361"/>
      <c r="P114" s="361"/>
    </row>
    <row r="115" spans="5:16" s="360" customFormat="1">
      <c r="E115" s="522"/>
      <c r="F115" s="522"/>
      <c r="G115" s="522"/>
      <c r="H115" s="522"/>
      <c r="I115" s="522"/>
      <c r="J115" s="522"/>
      <c r="K115" s="522"/>
      <c r="L115" s="522"/>
      <c r="M115" s="522"/>
      <c r="N115" s="522"/>
      <c r="O115" s="361"/>
      <c r="P115" s="361"/>
    </row>
    <row r="116" spans="5:16" s="360" customFormat="1">
      <c r="E116" s="522"/>
      <c r="F116" s="522"/>
      <c r="G116" s="522"/>
      <c r="H116" s="522"/>
      <c r="I116" s="522"/>
      <c r="J116" s="522"/>
      <c r="K116" s="522"/>
      <c r="L116" s="522"/>
      <c r="M116" s="522"/>
      <c r="N116" s="522"/>
      <c r="O116" s="361"/>
      <c r="P116" s="361"/>
    </row>
    <row r="117" spans="5:16" s="360" customFormat="1">
      <c r="E117" s="522"/>
      <c r="F117" s="522"/>
      <c r="G117" s="522"/>
      <c r="H117" s="522"/>
      <c r="I117" s="522"/>
      <c r="J117" s="522"/>
      <c r="K117" s="522"/>
      <c r="L117" s="522"/>
      <c r="M117" s="522"/>
      <c r="N117" s="522"/>
      <c r="O117" s="361"/>
      <c r="P117" s="361"/>
    </row>
    <row r="118" spans="5:16" s="360" customFormat="1">
      <c r="E118" s="522"/>
      <c r="F118" s="522"/>
      <c r="G118" s="522"/>
      <c r="H118" s="522"/>
      <c r="I118" s="522"/>
      <c r="J118" s="522"/>
      <c r="K118" s="522"/>
      <c r="L118" s="522"/>
      <c r="M118" s="522"/>
      <c r="N118" s="522"/>
      <c r="O118" s="361"/>
      <c r="P118" s="361"/>
    </row>
    <row r="119" spans="5:16" s="360" customFormat="1">
      <c r="E119" s="522"/>
      <c r="F119" s="522"/>
      <c r="G119" s="522"/>
      <c r="H119" s="522"/>
      <c r="I119" s="522"/>
      <c r="J119" s="522"/>
      <c r="K119" s="522"/>
      <c r="L119" s="522"/>
      <c r="M119" s="522"/>
      <c r="N119" s="522"/>
      <c r="O119" s="361"/>
      <c r="P119" s="361"/>
    </row>
    <row r="120" spans="5:16" s="360" customFormat="1">
      <c r="E120" s="522"/>
      <c r="F120" s="522"/>
      <c r="G120" s="522"/>
      <c r="H120" s="522"/>
      <c r="I120" s="522"/>
      <c r="J120" s="522"/>
      <c r="K120" s="522"/>
      <c r="L120" s="522"/>
      <c r="M120" s="522"/>
      <c r="N120" s="522"/>
      <c r="O120" s="361"/>
      <c r="P120" s="361"/>
    </row>
    <row r="121" spans="5:16" s="360" customFormat="1">
      <c r="E121" s="522"/>
      <c r="F121" s="522"/>
      <c r="G121" s="522"/>
      <c r="H121" s="522"/>
      <c r="I121" s="522"/>
      <c r="J121" s="522"/>
      <c r="K121" s="522"/>
      <c r="L121" s="522"/>
      <c r="M121" s="522"/>
      <c r="N121" s="522"/>
      <c r="O121" s="361"/>
      <c r="P121" s="361"/>
    </row>
    <row r="122" spans="5:16" s="360" customFormat="1">
      <c r="E122" s="522"/>
      <c r="F122" s="522"/>
      <c r="G122" s="522"/>
      <c r="H122" s="522"/>
      <c r="I122" s="522"/>
      <c r="J122" s="522"/>
      <c r="K122" s="522"/>
      <c r="L122" s="522"/>
      <c r="M122" s="522"/>
      <c r="N122" s="522"/>
      <c r="O122" s="361"/>
      <c r="P122" s="361"/>
    </row>
    <row r="123" spans="5:16" s="360" customFormat="1">
      <c r="E123" s="522"/>
      <c r="F123" s="522"/>
      <c r="G123" s="522"/>
      <c r="H123" s="522"/>
      <c r="I123" s="522"/>
      <c r="J123" s="522"/>
      <c r="K123" s="522"/>
      <c r="L123" s="522"/>
      <c r="M123" s="522"/>
      <c r="N123" s="522"/>
      <c r="O123" s="361"/>
      <c r="P123" s="361"/>
    </row>
    <row r="124" spans="5:16" s="360" customFormat="1">
      <c r="E124" s="522"/>
      <c r="F124" s="522"/>
      <c r="G124" s="522"/>
      <c r="H124" s="522"/>
      <c r="I124" s="522"/>
      <c r="J124" s="522"/>
      <c r="K124" s="522"/>
      <c r="L124" s="522"/>
      <c r="M124" s="522"/>
      <c r="N124" s="522"/>
      <c r="O124" s="361"/>
      <c r="P124" s="361"/>
    </row>
    <row r="125" spans="5:16" s="360" customFormat="1">
      <c r="E125" s="522"/>
      <c r="F125" s="522"/>
      <c r="G125" s="522"/>
      <c r="H125" s="522"/>
      <c r="I125" s="522"/>
      <c r="J125" s="522"/>
      <c r="K125" s="522"/>
      <c r="L125" s="522"/>
      <c r="M125" s="522"/>
      <c r="N125" s="522"/>
      <c r="O125" s="361"/>
      <c r="P125" s="361"/>
    </row>
    <row r="126" spans="5:16" s="360" customFormat="1">
      <c r="E126" s="522"/>
      <c r="F126" s="522"/>
      <c r="G126" s="522"/>
      <c r="H126" s="522"/>
      <c r="I126" s="522"/>
      <c r="J126" s="522"/>
      <c r="K126" s="522"/>
      <c r="L126" s="522"/>
      <c r="M126" s="522"/>
      <c r="N126" s="522"/>
      <c r="O126" s="361"/>
      <c r="P126" s="361"/>
    </row>
    <row r="127" spans="5:16" s="360" customFormat="1">
      <c r="E127" s="522"/>
      <c r="F127" s="522"/>
      <c r="G127" s="522"/>
      <c r="H127" s="522"/>
      <c r="I127" s="522"/>
      <c r="J127" s="522"/>
      <c r="K127" s="522"/>
      <c r="L127" s="522"/>
      <c r="M127" s="522"/>
      <c r="N127" s="522"/>
      <c r="O127" s="361"/>
      <c r="P127" s="361"/>
    </row>
    <row r="128" spans="5:16" s="360" customFormat="1">
      <c r="E128" s="522"/>
      <c r="F128" s="522"/>
      <c r="G128" s="522"/>
      <c r="H128" s="522"/>
      <c r="I128" s="522"/>
      <c r="J128" s="522"/>
      <c r="K128" s="522"/>
      <c r="L128" s="522"/>
      <c r="M128" s="522"/>
      <c r="N128" s="522"/>
      <c r="O128" s="361"/>
      <c r="P128" s="361"/>
    </row>
    <row r="129" spans="5:16" s="360" customFormat="1">
      <c r="E129" s="522"/>
      <c r="F129" s="522"/>
      <c r="G129" s="522"/>
      <c r="H129" s="522"/>
      <c r="I129" s="522"/>
      <c r="J129" s="522"/>
      <c r="K129" s="522"/>
      <c r="L129" s="522"/>
      <c r="M129" s="522"/>
      <c r="N129" s="522"/>
      <c r="O129" s="361"/>
      <c r="P129" s="361"/>
    </row>
    <row r="130" spans="5:16" s="360" customFormat="1">
      <c r="E130" s="522"/>
      <c r="F130" s="522"/>
      <c r="G130" s="522"/>
      <c r="H130" s="522"/>
      <c r="I130" s="522"/>
      <c r="J130" s="522"/>
      <c r="K130" s="522"/>
      <c r="L130" s="522"/>
      <c r="M130" s="522"/>
      <c r="N130" s="522"/>
      <c r="O130" s="361"/>
      <c r="P130" s="361"/>
    </row>
    <row r="131" spans="5:16" s="360" customFormat="1">
      <c r="E131" s="522"/>
      <c r="F131" s="522"/>
      <c r="G131" s="522"/>
      <c r="H131" s="522"/>
      <c r="I131" s="522"/>
      <c r="J131" s="522"/>
      <c r="K131" s="522"/>
      <c r="L131" s="522"/>
      <c r="M131" s="522"/>
      <c r="N131" s="522"/>
      <c r="O131" s="361"/>
      <c r="P131" s="361"/>
    </row>
    <row r="132" spans="5:16" s="360" customFormat="1">
      <c r="E132" s="522"/>
      <c r="F132" s="522"/>
      <c r="G132" s="522"/>
      <c r="H132" s="522"/>
      <c r="I132" s="522"/>
      <c r="J132" s="522"/>
      <c r="K132" s="522"/>
      <c r="L132" s="522"/>
      <c r="M132" s="522"/>
      <c r="N132" s="522"/>
      <c r="O132" s="361"/>
      <c r="P132" s="361"/>
    </row>
    <row r="133" spans="5:16" s="360" customFormat="1">
      <c r="E133" s="522"/>
      <c r="F133" s="522"/>
      <c r="G133" s="522"/>
      <c r="H133" s="522"/>
      <c r="I133" s="522"/>
      <c r="J133" s="522"/>
      <c r="K133" s="522"/>
      <c r="L133" s="522"/>
      <c r="M133" s="522"/>
      <c r="N133" s="522"/>
      <c r="O133" s="361"/>
      <c r="P133" s="361"/>
    </row>
    <row r="134" spans="5:16" s="360" customFormat="1">
      <c r="E134" s="522"/>
      <c r="F134" s="522"/>
      <c r="G134" s="522"/>
      <c r="H134" s="522"/>
      <c r="I134" s="522"/>
      <c r="J134" s="522"/>
      <c r="K134" s="522"/>
      <c r="L134" s="522"/>
      <c r="M134" s="522"/>
      <c r="N134" s="522"/>
      <c r="O134" s="361"/>
      <c r="P134" s="361"/>
    </row>
    <row r="135" spans="5:16" s="360" customFormat="1">
      <c r="E135" s="522"/>
      <c r="F135" s="522"/>
      <c r="G135" s="522"/>
      <c r="H135" s="522"/>
      <c r="I135" s="522"/>
      <c r="J135" s="522"/>
      <c r="K135" s="522"/>
      <c r="L135" s="522"/>
      <c r="M135" s="522"/>
      <c r="N135" s="522"/>
      <c r="O135" s="361"/>
      <c r="P135" s="361"/>
    </row>
    <row r="136" spans="5:16" s="360" customFormat="1">
      <c r="E136" s="522"/>
      <c r="F136" s="522"/>
      <c r="G136" s="522"/>
      <c r="H136" s="522"/>
      <c r="I136" s="522"/>
      <c r="J136" s="522"/>
      <c r="K136" s="522"/>
      <c r="L136" s="522"/>
      <c r="M136" s="522"/>
      <c r="N136" s="522"/>
      <c r="O136" s="361"/>
      <c r="P136" s="361"/>
    </row>
    <row r="137" spans="5:16" s="360" customFormat="1">
      <c r="E137" s="522"/>
      <c r="F137" s="522"/>
      <c r="G137" s="522"/>
      <c r="H137" s="522"/>
      <c r="I137" s="522"/>
      <c r="J137" s="522"/>
      <c r="K137" s="522"/>
      <c r="L137" s="522"/>
      <c r="M137" s="522"/>
      <c r="N137" s="522"/>
      <c r="O137" s="361"/>
      <c r="P137" s="361"/>
    </row>
    <row r="138" spans="5:16" s="360" customFormat="1">
      <c r="E138" s="522"/>
      <c r="F138" s="522"/>
      <c r="G138" s="522"/>
      <c r="H138" s="522"/>
      <c r="I138" s="522"/>
      <c r="J138" s="522"/>
      <c r="K138" s="522"/>
      <c r="L138" s="522"/>
      <c r="M138" s="522"/>
      <c r="N138" s="522"/>
      <c r="O138" s="361"/>
      <c r="P138" s="361"/>
    </row>
    <row r="139" spans="5:16" s="360" customFormat="1">
      <c r="E139" s="522"/>
      <c r="F139" s="522"/>
      <c r="G139" s="522"/>
      <c r="H139" s="522"/>
      <c r="I139" s="522"/>
      <c r="J139" s="522"/>
      <c r="K139" s="522"/>
      <c r="L139" s="522"/>
      <c r="M139" s="522"/>
      <c r="N139" s="522"/>
      <c r="O139" s="361"/>
      <c r="P139" s="361"/>
    </row>
    <row r="140" spans="5:16" s="360" customFormat="1">
      <c r="E140" s="522"/>
      <c r="F140" s="522"/>
      <c r="G140" s="522"/>
      <c r="H140" s="522"/>
      <c r="I140" s="522"/>
      <c r="J140" s="522"/>
      <c r="K140" s="522"/>
      <c r="L140" s="522"/>
      <c r="M140" s="522"/>
      <c r="N140" s="522"/>
      <c r="O140" s="361"/>
      <c r="P140" s="361"/>
    </row>
    <row r="141" spans="5:16" s="360" customFormat="1">
      <c r="E141" s="522"/>
      <c r="F141" s="522"/>
      <c r="G141" s="522"/>
      <c r="H141" s="522"/>
      <c r="I141" s="522"/>
      <c r="J141" s="522"/>
      <c r="K141" s="522"/>
      <c r="L141" s="522"/>
      <c r="M141" s="522"/>
      <c r="N141" s="522"/>
      <c r="O141" s="361"/>
      <c r="P141" s="361"/>
    </row>
    <row r="142" spans="5:16" s="360" customFormat="1">
      <c r="E142" s="522"/>
      <c r="F142" s="522"/>
      <c r="G142" s="522"/>
      <c r="H142" s="522"/>
      <c r="I142" s="522"/>
      <c r="J142" s="522"/>
      <c r="K142" s="522"/>
      <c r="L142" s="522"/>
      <c r="M142" s="522"/>
      <c r="N142" s="522"/>
      <c r="O142" s="361"/>
      <c r="P142" s="361"/>
    </row>
    <row r="143" spans="5:16" s="360" customFormat="1">
      <c r="E143" s="522"/>
      <c r="F143" s="522"/>
      <c r="G143" s="522"/>
      <c r="H143" s="522"/>
      <c r="I143" s="522"/>
      <c r="J143" s="522"/>
      <c r="K143" s="522"/>
      <c r="L143" s="522"/>
      <c r="M143" s="522"/>
      <c r="N143" s="522"/>
      <c r="O143" s="361"/>
      <c r="P143" s="361"/>
    </row>
    <row r="144" spans="5:16" s="360" customFormat="1">
      <c r="E144" s="522"/>
      <c r="F144" s="522"/>
      <c r="G144" s="522"/>
      <c r="H144" s="522"/>
      <c r="I144" s="522"/>
      <c r="J144" s="522"/>
      <c r="K144" s="522"/>
      <c r="L144" s="522"/>
      <c r="M144" s="522"/>
      <c r="N144" s="522"/>
      <c r="O144" s="361"/>
      <c r="P144" s="361"/>
    </row>
    <row r="145" spans="5:16" s="360" customFormat="1">
      <c r="E145" s="522"/>
      <c r="F145" s="522"/>
      <c r="G145" s="522"/>
      <c r="H145" s="522"/>
      <c r="I145" s="522"/>
      <c r="J145" s="522"/>
      <c r="K145" s="522"/>
      <c r="L145" s="522"/>
      <c r="M145" s="522"/>
      <c r="N145" s="522"/>
      <c r="O145" s="361"/>
      <c r="P145" s="361"/>
    </row>
    <row r="146" spans="5:16" s="360" customFormat="1">
      <c r="E146" s="522"/>
      <c r="F146" s="522"/>
      <c r="G146" s="522"/>
      <c r="H146" s="522"/>
      <c r="I146" s="522"/>
      <c r="J146" s="522"/>
      <c r="K146" s="522"/>
      <c r="L146" s="522"/>
      <c r="M146" s="522"/>
      <c r="N146" s="522"/>
      <c r="O146" s="361"/>
      <c r="P146" s="361"/>
    </row>
    <row r="147" spans="5:16" s="360" customFormat="1">
      <c r="E147" s="522"/>
      <c r="F147" s="522"/>
      <c r="G147" s="522"/>
      <c r="H147" s="522"/>
      <c r="I147" s="522"/>
      <c r="J147" s="522"/>
      <c r="K147" s="522"/>
      <c r="L147" s="522"/>
      <c r="M147" s="522"/>
      <c r="N147" s="522"/>
      <c r="O147" s="361"/>
      <c r="P147" s="361"/>
    </row>
    <row r="148" spans="5:16" s="360" customFormat="1">
      <c r="E148" s="524"/>
      <c r="F148" s="524"/>
      <c r="G148" s="524"/>
      <c r="H148" s="524"/>
      <c r="I148" s="524"/>
      <c r="J148" s="524"/>
      <c r="K148" s="524"/>
      <c r="L148" s="361"/>
      <c r="M148" s="361"/>
      <c r="N148" s="361"/>
      <c r="O148" s="361"/>
      <c r="P148" s="361"/>
    </row>
    <row r="149" spans="5:16" s="360" customFormat="1">
      <c r="E149" s="524"/>
      <c r="F149" s="524"/>
      <c r="G149" s="524"/>
      <c r="H149" s="524"/>
      <c r="I149" s="524"/>
      <c r="J149" s="524"/>
      <c r="K149" s="524"/>
      <c r="L149" s="361"/>
      <c r="M149" s="361"/>
      <c r="N149" s="361"/>
      <c r="O149" s="361"/>
      <c r="P149" s="361"/>
    </row>
    <row r="150" spans="5:16" s="360" customFormat="1">
      <c r="E150" s="524"/>
      <c r="F150" s="524"/>
      <c r="G150" s="524"/>
      <c r="H150" s="524"/>
      <c r="I150" s="524"/>
      <c r="J150" s="524"/>
      <c r="K150" s="524"/>
      <c r="L150" s="361"/>
      <c r="M150" s="361"/>
      <c r="N150" s="361"/>
      <c r="O150" s="361"/>
      <c r="P150" s="361"/>
    </row>
    <row r="151" spans="5:16" s="360" customFormat="1">
      <c r="E151" s="524"/>
      <c r="F151" s="524"/>
      <c r="G151" s="524"/>
      <c r="H151" s="524"/>
      <c r="I151" s="524"/>
      <c r="J151" s="524"/>
      <c r="K151" s="524"/>
      <c r="L151" s="361"/>
      <c r="M151" s="361"/>
      <c r="N151" s="361"/>
      <c r="O151" s="361"/>
      <c r="P151" s="361"/>
    </row>
    <row r="152" spans="5:16" s="360" customFormat="1">
      <c r="E152" s="524"/>
      <c r="F152" s="524"/>
      <c r="G152" s="524"/>
      <c r="H152" s="524"/>
      <c r="I152" s="524"/>
      <c r="J152" s="524"/>
      <c r="K152" s="524"/>
      <c r="L152" s="361"/>
      <c r="M152" s="361"/>
      <c r="N152" s="361"/>
      <c r="O152" s="361"/>
      <c r="P152" s="361"/>
    </row>
    <row r="153" spans="5:16" s="360" customFormat="1">
      <c r="E153" s="524"/>
      <c r="F153" s="524"/>
      <c r="G153" s="524"/>
      <c r="H153" s="524"/>
      <c r="I153" s="524"/>
      <c r="J153" s="524"/>
      <c r="K153" s="524"/>
      <c r="L153" s="361"/>
      <c r="M153" s="361"/>
      <c r="N153" s="361"/>
      <c r="O153" s="361"/>
      <c r="P153" s="361"/>
    </row>
    <row r="154" spans="5:16" s="360" customFormat="1">
      <c r="E154" s="524"/>
      <c r="F154" s="524"/>
      <c r="G154" s="524"/>
      <c r="H154" s="524"/>
      <c r="I154" s="524"/>
      <c r="J154" s="524"/>
      <c r="K154" s="524"/>
      <c r="L154" s="361"/>
      <c r="M154" s="361"/>
      <c r="N154" s="361"/>
      <c r="O154" s="361"/>
      <c r="P154" s="361"/>
    </row>
    <row r="155" spans="5:16" s="360" customFormat="1">
      <c r="E155" s="524"/>
      <c r="F155" s="524"/>
      <c r="G155" s="524"/>
      <c r="H155" s="524"/>
      <c r="I155" s="524"/>
      <c r="J155" s="524"/>
      <c r="K155" s="524"/>
      <c r="L155" s="361"/>
      <c r="M155" s="361"/>
      <c r="N155" s="361"/>
      <c r="O155" s="361"/>
      <c r="P155" s="361"/>
    </row>
    <row r="156" spans="5:16" s="360" customFormat="1">
      <c r="E156" s="524"/>
      <c r="F156" s="524"/>
      <c r="G156" s="524"/>
      <c r="H156" s="524"/>
      <c r="I156" s="524"/>
      <c r="J156" s="524"/>
      <c r="K156" s="524"/>
      <c r="L156" s="361"/>
      <c r="M156" s="361"/>
      <c r="N156" s="361"/>
      <c r="O156" s="361"/>
      <c r="P156" s="361"/>
    </row>
    <row r="157" spans="5:16" s="360" customFormat="1">
      <c r="E157" s="524"/>
      <c r="F157" s="524"/>
      <c r="G157" s="524"/>
      <c r="H157" s="524"/>
      <c r="I157" s="524"/>
      <c r="J157" s="524"/>
      <c r="K157" s="524"/>
      <c r="L157" s="361"/>
      <c r="M157" s="361"/>
      <c r="N157" s="361"/>
      <c r="O157" s="361"/>
      <c r="P157" s="361"/>
    </row>
    <row r="158" spans="5:16" s="360" customFormat="1">
      <c r="E158" s="524"/>
      <c r="F158" s="524"/>
      <c r="G158" s="524"/>
      <c r="H158" s="524"/>
      <c r="I158" s="524"/>
      <c r="J158" s="524"/>
      <c r="K158" s="524"/>
      <c r="L158" s="361"/>
      <c r="M158" s="361"/>
      <c r="N158" s="361"/>
      <c r="O158" s="361"/>
      <c r="P158" s="361"/>
    </row>
    <row r="159" spans="5:16" s="360" customFormat="1">
      <c r="E159" s="524"/>
      <c r="F159" s="524"/>
      <c r="G159" s="524"/>
      <c r="H159" s="524"/>
      <c r="I159" s="524"/>
      <c r="J159" s="524"/>
      <c r="K159" s="524"/>
      <c r="L159" s="361"/>
      <c r="M159" s="361"/>
      <c r="N159" s="361"/>
      <c r="O159" s="361"/>
      <c r="P159" s="361"/>
    </row>
    <row r="160" spans="5:16" s="360" customFormat="1">
      <c r="E160" s="524"/>
      <c r="F160" s="524"/>
      <c r="G160" s="524"/>
      <c r="H160" s="524"/>
      <c r="I160" s="524"/>
      <c r="J160" s="524"/>
      <c r="K160" s="524"/>
      <c r="L160" s="361"/>
      <c r="M160" s="361"/>
      <c r="N160" s="361"/>
      <c r="O160" s="361"/>
      <c r="P160" s="361"/>
    </row>
    <row r="161" spans="5:16" s="360" customFormat="1">
      <c r="E161" s="361"/>
      <c r="F161" s="361"/>
      <c r="G161" s="361"/>
      <c r="H161" s="361"/>
      <c r="I161" s="361"/>
      <c r="J161" s="361"/>
      <c r="K161" s="361"/>
      <c r="L161" s="361"/>
      <c r="M161" s="361"/>
      <c r="N161" s="361"/>
      <c r="O161" s="361"/>
      <c r="P161" s="361"/>
    </row>
    <row r="162" spans="5:16" s="360" customFormat="1">
      <c r="E162" s="361"/>
      <c r="F162" s="361"/>
      <c r="G162" s="361"/>
      <c r="H162" s="361"/>
      <c r="I162" s="361"/>
      <c r="J162" s="361"/>
      <c r="K162" s="361"/>
      <c r="L162" s="361"/>
      <c r="M162" s="361"/>
      <c r="N162" s="361"/>
      <c r="O162" s="361"/>
      <c r="P162" s="361"/>
    </row>
    <row r="163" spans="5:16" s="360" customFormat="1">
      <c r="E163" s="361"/>
      <c r="F163" s="361"/>
      <c r="G163" s="361"/>
      <c r="H163" s="361"/>
      <c r="I163" s="361"/>
      <c r="J163" s="361"/>
      <c r="K163" s="361"/>
      <c r="L163" s="361"/>
      <c r="M163" s="361"/>
      <c r="N163" s="361"/>
      <c r="O163" s="361"/>
      <c r="P163" s="361"/>
    </row>
    <row r="164" spans="5:16" s="360" customFormat="1">
      <c r="E164" s="361"/>
      <c r="F164" s="361"/>
      <c r="G164" s="361"/>
      <c r="H164" s="361"/>
      <c r="I164" s="361"/>
      <c r="J164" s="361"/>
      <c r="K164" s="361"/>
      <c r="L164" s="361"/>
      <c r="M164" s="361"/>
      <c r="N164" s="361"/>
      <c r="O164" s="361"/>
      <c r="P164" s="361"/>
    </row>
    <row r="165" spans="5:16" s="360" customFormat="1">
      <c r="E165" s="361"/>
      <c r="F165" s="361"/>
      <c r="G165" s="361"/>
      <c r="H165" s="361"/>
      <c r="I165" s="361"/>
      <c r="J165" s="361"/>
      <c r="K165" s="361"/>
      <c r="L165" s="361"/>
      <c r="M165" s="361"/>
      <c r="N165" s="361"/>
      <c r="O165" s="361"/>
      <c r="P165" s="361"/>
    </row>
    <row r="166" spans="5:16" s="360" customFormat="1">
      <c r="E166" s="361"/>
      <c r="F166" s="361"/>
      <c r="G166" s="361"/>
      <c r="H166" s="361"/>
      <c r="I166" s="361"/>
      <c r="J166" s="361"/>
      <c r="K166" s="361"/>
      <c r="L166" s="361"/>
      <c r="M166" s="361"/>
      <c r="N166" s="361"/>
      <c r="O166" s="361"/>
      <c r="P166" s="361"/>
    </row>
    <row r="167" spans="5:16" s="360" customFormat="1">
      <c r="E167" s="361"/>
      <c r="F167" s="361"/>
      <c r="G167" s="361"/>
      <c r="H167" s="361"/>
      <c r="I167" s="361"/>
      <c r="J167" s="361"/>
      <c r="K167" s="361"/>
      <c r="L167" s="361"/>
      <c r="M167" s="361"/>
      <c r="N167" s="361"/>
      <c r="O167" s="361"/>
      <c r="P167" s="361"/>
    </row>
    <row r="168" spans="5:16" s="360" customFormat="1">
      <c r="E168" s="361"/>
      <c r="F168" s="361"/>
      <c r="G168" s="361"/>
      <c r="H168" s="361"/>
      <c r="I168" s="361"/>
      <c r="J168" s="361"/>
      <c r="K168" s="361"/>
      <c r="L168" s="361"/>
      <c r="M168" s="361"/>
      <c r="N168" s="361"/>
      <c r="O168" s="361"/>
      <c r="P168" s="361"/>
    </row>
    <row r="169" spans="5:16" s="360" customFormat="1">
      <c r="E169" s="361"/>
      <c r="F169" s="361"/>
      <c r="G169" s="361"/>
      <c r="H169" s="361"/>
      <c r="I169" s="361"/>
      <c r="J169" s="361"/>
      <c r="K169" s="361"/>
      <c r="L169" s="361"/>
      <c r="M169" s="361"/>
      <c r="N169" s="361"/>
      <c r="O169" s="361"/>
      <c r="P169" s="361"/>
    </row>
    <row r="170" spans="5:16" s="360" customFormat="1">
      <c r="E170" s="361"/>
      <c r="F170" s="361"/>
      <c r="G170" s="361"/>
      <c r="H170" s="361"/>
      <c r="I170" s="361"/>
      <c r="J170" s="361"/>
      <c r="K170" s="361"/>
      <c r="L170" s="361"/>
      <c r="M170" s="361"/>
      <c r="N170" s="361"/>
      <c r="O170" s="361"/>
      <c r="P170" s="361"/>
    </row>
    <row r="171" spans="5:16" s="360" customFormat="1">
      <c r="E171" s="361"/>
      <c r="F171" s="361"/>
      <c r="G171" s="361"/>
      <c r="H171" s="361"/>
      <c r="I171" s="361"/>
      <c r="J171" s="361"/>
      <c r="K171" s="361"/>
      <c r="L171" s="361"/>
      <c r="M171" s="361"/>
      <c r="N171" s="361"/>
      <c r="O171" s="361"/>
      <c r="P171" s="361"/>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8"/>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19" t="s">
        <v>64</v>
      </c>
      <c r="B1" s="719"/>
      <c r="C1" s="719"/>
      <c r="D1" s="719"/>
      <c r="E1" s="719"/>
      <c r="F1" s="719"/>
      <c r="G1" s="719"/>
      <c r="H1" s="719"/>
      <c r="I1" s="719"/>
      <c r="J1" s="719"/>
      <c r="K1" s="719"/>
      <c r="L1" s="719"/>
      <c r="M1" s="719"/>
      <c r="N1" s="719"/>
      <c r="O1" s="719"/>
    </row>
    <row r="2" spans="1:19" ht="15" customHeight="1">
      <c r="A2" s="719" t="s">
        <v>98</v>
      </c>
      <c r="B2" s="719"/>
      <c r="C2" s="719"/>
      <c r="D2" s="719"/>
      <c r="E2" s="719"/>
      <c r="F2" s="719"/>
      <c r="G2" s="719"/>
      <c r="H2" s="719"/>
      <c r="I2" s="719"/>
      <c r="J2" s="719"/>
      <c r="K2" s="719"/>
      <c r="L2" s="719"/>
      <c r="M2" s="719"/>
      <c r="N2" s="719"/>
      <c r="O2" s="719"/>
    </row>
    <row r="3" spans="1:19" ht="15" customHeight="1">
      <c r="A3" s="719" t="s">
        <v>45</v>
      </c>
      <c r="B3" s="719"/>
      <c r="C3" s="719"/>
      <c r="D3" s="719"/>
      <c r="E3" s="719"/>
      <c r="F3" s="719"/>
      <c r="G3" s="719"/>
      <c r="H3" s="719"/>
      <c r="I3" s="719"/>
      <c r="J3" s="719"/>
      <c r="K3" s="719"/>
      <c r="L3" s="719"/>
      <c r="M3" s="719"/>
      <c r="N3" s="719"/>
      <c r="O3" s="719"/>
    </row>
    <row r="6" spans="1:19" ht="15.75" customHeight="1">
      <c r="B6" s="71"/>
      <c r="C6" s="66" t="s">
        <v>4</v>
      </c>
      <c r="D6" s="66" t="s">
        <v>5</v>
      </c>
      <c r="E6" s="66" t="s">
        <v>6</v>
      </c>
      <c r="F6" s="66" t="s">
        <v>3</v>
      </c>
      <c r="G6" s="66" t="s">
        <v>4</v>
      </c>
      <c r="H6" s="66" t="s">
        <v>5</v>
      </c>
      <c r="I6" s="66" t="s">
        <v>6</v>
      </c>
      <c r="J6" s="66" t="s">
        <v>3</v>
      </c>
      <c r="K6" s="66" t="s">
        <v>4</v>
      </c>
      <c r="L6" s="66" t="s">
        <v>5</v>
      </c>
      <c r="M6" s="66" t="s">
        <v>6</v>
      </c>
      <c r="N6" s="677" t="s">
        <v>3</v>
      </c>
    </row>
    <row r="7" spans="1:19" ht="12.75" thickBot="1">
      <c r="B7" s="33"/>
      <c r="C7" s="66" t="s">
        <v>116</v>
      </c>
      <c r="D7" s="66" t="s">
        <v>116</v>
      </c>
      <c r="E7" s="66" t="s">
        <v>116</v>
      </c>
      <c r="F7" s="66" t="s">
        <v>203</v>
      </c>
      <c r="G7" s="66" t="s">
        <v>203</v>
      </c>
      <c r="H7" s="66" t="s">
        <v>203</v>
      </c>
      <c r="I7" s="66" t="s">
        <v>203</v>
      </c>
      <c r="J7" s="66" t="s">
        <v>281</v>
      </c>
      <c r="K7" s="66" t="s">
        <v>281</v>
      </c>
      <c r="L7" s="66" t="s">
        <v>281</v>
      </c>
      <c r="M7" s="66" t="s">
        <v>281</v>
      </c>
      <c r="N7" s="677" t="s">
        <v>316</v>
      </c>
    </row>
    <row r="8" spans="1:19">
      <c r="B8" s="609" t="s">
        <v>145</v>
      </c>
      <c r="C8" s="73"/>
      <c r="D8" s="73"/>
      <c r="E8" s="73"/>
      <c r="F8" s="73"/>
      <c r="G8" s="73"/>
      <c r="H8" s="73"/>
      <c r="I8" s="73"/>
      <c r="J8" s="73"/>
      <c r="K8" s="73"/>
      <c r="L8" s="73"/>
      <c r="M8" s="73"/>
      <c r="N8" s="73"/>
    </row>
    <row r="9" spans="1:19" ht="13.5">
      <c r="B9" s="610" t="s">
        <v>125</v>
      </c>
      <c r="C9" s="611">
        <v>1141</v>
      </c>
      <c r="D9" s="611">
        <v>1344</v>
      </c>
      <c r="E9" s="611">
        <v>1454</v>
      </c>
      <c r="F9" s="611">
        <v>1386</v>
      </c>
      <c r="G9" s="611">
        <v>1309</v>
      </c>
      <c r="H9" s="611">
        <v>1354</v>
      </c>
      <c r="I9" s="611">
        <v>1431</v>
      </c>
      <c r="J9" s="611">
        <v>1463</v>
      </c>
      <c r="K9" s="611">
        <v>1259</v>
      </c>
      <c r="L9" s="371">
        <v>1276</v>
      </c>
      <c r="M9" s="371">
        <v>1788</v>
      </c>
      <c r="N9" s="371">
        <v>1393</v>
      </c>
      <c r="O9" s="75"/>
    </row>
    <row r="10" spans="1:19">
      <c r="B10" s="610" t="s">
        <v>78</v>
      </c>
      <c r="C10" s="198">
        <v>374</v>
      </c>
      <c r="D10" s="198">
        <v>157</v>
      </c>
      <c r="E10" s="198">
        <v>372</v>
      </c>
      <c r="F10" s="198">
        <v>270</v>
      </c>
      <c r="G10" s="198">
        <v>260</v>
      </c>
      <c r="H10" s="198">
        <v>168</v>
      </c>
      <c r="I10" s="198">
        <v>335</v>
      </c>
      <c r="J10" s="198">
        <v>409</v>
      </c>
      <c r="K10" s="198">
        <v>278</v>
      </c>
      <c r="L10" s="372">
        <v>76</v>
      </c>
      <c r="M10" s="372">
        <v>343</v>
      </c>
      <c r="N10" s="372">
        <v>313</v>
      </c>
    </row>
    <row r="11" spans="1:19" ht="13.5">
      <c r="B11" s="610" t="s">
        <v>126</v>
      </c>
      <c r="C11" s="612">
        <v>55</v>
      </c>
      <c r="D11" s="612">
        <v>67</v>
      </c>
      <c r="E11" s="612">
        <v>188</v>
      </c>
      <c r="F11" s="612">
        <v>70</v>
      </c>
      <c r="G11" s="612">
        <v>62</v>
      </c>
      <c r="H11" s="612">
        <v>96</v>
      </c>
      <c r="I11" s="612">
        <v>277</v>
      </c>
      <c r="J11" s="612">
        <v>93</v>
      </c>
      <c r="K11" s="612">
        <v>104</v>
      </c>
      <c r="L11" s="373">
        <v>160</v>
      </c>
      <c r="M11" s="373">
        <v>250</v>
      </c>
      <c r="N11" s="373">
        <v>119</v>
      </c>
      <c r="O11" s="75"/>
    </row>
    <row r="12" spans="1:19" ht="12.75" thickBot="1">
      <c r="B12" s="610" t="s">
        <v>146</v>
      </c>
      <c r="C12" s="613">
        <f t="shared" ref="C12" si="0">SUM(C9:C11)</f>
        <v>1570</v>
      </c>
      <c r="D12" s="613">
        <f t="shared" ref="D12:E12" si="1">SUM(D9:D11)</f>
        <v>1568</v>
      </c>
      <c r="E12" s="613">
        <f t="shared" si="1"/>
        <v>2014</v>
      </c>
      <c r="F12" s="613">
        <f t="shared" ref="F12:G12" si="2">SUM(F9:F11)</f>
        <v>1726</v>
      </c>
      <c r="G12" s="613">
        <f t="shared" si="2"/>
        <v>1631</v>
      </c>
      <c r="H12" s="613">
        <f t="shared" ref="H12:I12" si="3">SUM(H9:H11)</f>
        <v>1618</v>
      </c>
      <c r="I12" s="613">
        <f t="shared" si="3"/>
        <v>2043</v>
      </c>
      <c r="J12" s="613">
        <f t="shared" ref="J12:K12" si="4">SUM(J9:J11)</f>
        <v>1965</v>
      </c>
      <c r="K12" s="613">
        <f t="shared" si="4"/>
        <v>1641</v>
      </c>
      <c r="L12" s="374">
        <f t="shared" ref="L12:M12" si="5">SUM(L9:L11)</f>
        <v>1512</v>
      </c>
      <c r="M12" s="374">
        <f t="shared" si="5"/>
        <v>2381</v>
      </c>
      <c r="N12" s="374">
        <f t="shared" ref="N12" si="6">SUM(N9:N11)</f>
        <v>1825</v>
      </c>
      <c r="O12" s="75"/>
    </row>
    <row r="13" spans="1:19" ht="12.75" thickTop="1">
      <c r="B13" s="610"/>
      <c r="C13" s="614"/>
      <c r="D13" s="614"/>
      <c r="E13" s="614"/>
      <c r="F13" s="614"/>
      <c r="G13" s="614"/>
      <c r="H13" s="614"/>
      <c r="I13" s="614"/>
      <c r="J13" s="614"/>
      <c r="K13" s="614"/>
      <c r="L13" s="375"/>
      <c r="M13" s="375"/>
      <c r="N13" s="375"/>
      <c r="O13" s="114"/>
    </row>
    <row r="14" spans="1:19" ht="13.5">
      <c r="B14" s="292" t="s">
        <v>157</v>
      </c>
      <c r="C14" s="198"/>
      <c r="D14" s="198"/>
      <c r="E14" s="198"/>
      <c r="F14" s="198"/>
      <c r="G14" s="198"/>
      <c r="H14" s="198"/>
      <c r="I14" s="198"/>
      <c r="J14" s="198"/>
      <c r="K14" s="198"/>
      <c r="L14" s="372"/>
      <c r="M14" s="372"/>
      <c r="N14" s="372"/>
      <c r="O14" s="75"/>
      <c r="Q14" s="75"/>
    </row>
    <row r="15" spans="1:19" ht="13.5">
      <c r="B15" s="610" t="s">
        <v>125</v>
      </c>
      <c r="C15" s="198">
        <v>261</v>
      </c>
      <c r="D15" s="198">
        <v>158</v>
      </c>
      <c r="E15" s="198">
        <v>61</v>
      </c>
      <c r="F15" s="198">
        <v>-320</v>
      </c>
      <c r="G15" s="198">
        <v>-31</v>
      </c>
      <c r="H15" s="198">
        <v>114</v>
      </c>
      <c r="I15" s="198">
        <v>184</v>
      </c>
      <c r="J15" s="198">
        <v>-258</v>
      </c>
      <c r="K15" s="198">
        <v>-62</v>
      </c>
      <c r="L15" s="372">
        <v>159</v>
      </c>
      <c r="M15" s="372">
        <v>92</v>
      </c>
      <c r="N15" s="372">
        <v>-328</v>
      </c>
      <c r="O15" s="75"/>
      <c r="Q15" s="75"/>
      <c r="S15" s="75"/>
    </row>
    <row r="16" spans="1:19">
      <c r="B16" s="610" t="s">
        <v>78</v>
      </c>
      <c r="C16" s="198">
        <v>-222</v>
      </c>
      <c r="D16" s="198">
        <v>-96</v>
      </c>
      <c r="E16" s="198">
        <v>369</v>
      </c>
      <c r="F16" s="198">
        <v>-206</v>
      </c>
      <c r="G16" s="198">
        <v>-180</v>
      </c>
      <c r="H16" s="198">
        <v>177</v>
      </c>
      <c r="I16" s="198">
        <v>417</v>
      </c>
      <c r="J16" s="198">
        <v>-330</v>
      </c>
      <c r="K16" s="198">
        <v>-202</v>
      </c>
      <c r="L16" s="372">
        <v>-14</v>
      </c>
      <c r="M16" s="372">
        <v>356</v>
      </c>
      <c r="N16" s="372">
        <v>-233</v>
      </c>
      <c r="O16" s="75"/>
      <c r="Q16" s="75"/>
      <c r="S16" s="75"/>
    </row>
    <row r="17" spans="2:19" ht="13.5">
      <c r="B17" s="610" t="s">
        <v>126</v>
      </c>
      <c r="C17" s="615">
        <v>0</v>
      </c>
      <c r="D17" s="615">
        <v>0</v>
      </c>
      <c r="E17" s="198">
        <v>8</v>
      </c>
      <c r="F17" s="198">
        <v>-4</v>
      </c>
      <c r="G17" s="198">
        <v>-2</v>
      </c>
      <c r="H17" s="198">
        <v>-7</v>
      </c>
      <c r="I17" s="198">
        <v>-4</v>
      </c>
      <c r="J17" s="198">
        <v>7</v>
      </c>
      <c r="K17" s="198">
        <v>8</v>
      </c>
      <c r="L17" s="372">
        <v>1</v>
      </c>
      <c r="M17" s="372">
        <v>6</v>
      </c>
      <c r="N17" s="372">
        <v>-6</v>
      </c>
      <c r="O17" s="75"/>
      <c r="Q17" s="75"/>
      <c r="S17" s="75"/>
    </row>
    <row r="18" spans="2:19" ht="12.75" thickBot="1">
      <c r="B18" s="610" t="s">
        <v>123</v>
      </c>
      <c r="C18" s="613">
        <f t="shared" ref="C18:E18" si="7">SUM(C15:C17)</f>
        <v>39</v>
      </c>
      <c r="D18" s="613">
        <f t="shared" si="7"/>
        <v>62</v>
      </c>
      <c r="E18" s="613">
        <f t="shared" si="7"/>
        <v>438</v>
      </c>
      <c r="F18" s="613">
        <f t="shared" ref="F18" si="8">SUM(F15:F17)</f>
        <v>-530</v>
      </c>
      <c r="G18" s="613">
        <f t="shared" ref="G18:L18" si="9">SUM(G15:G17)</f>
        <v>-213</v>
      </c>
      <c r="H18" s="613">
        <f t="shared" si="9"/>
        <v>284</v>
      </c>
      <c r="I18" s="613">
        <f t="shared" si="9"/>
        <v>597</v>
      </c>
      <c r="J18" s="613">
        <f t="shared" si="9"/>
        <v>-581</v>
      </c>
      <c r="K18" s="613">
        <f t="shared" si="9"/>
        <v>-256</v>
      </c>
      <c r="L18" s="374">
        <f t="shared" si="9"/>
        <v>146</v>
      </c>
      <c r="M18" s="374">
        <f t="shared" ref="M18:N18" si="10">SUM(M15:M17)</f>
        <v>454</v>
      </c>
      <c r="N18" s="374">
        <f t="shared" si="10"/>
        <v>-567</v>
      </c>
      <c r="O18" s="75"/>
      <c r="S18" s="75"/>
    </row>
    <row r="19" spans="2:19" ht="12.75" thickTop="1">
      <c r="B19" s="610"/>
      <c r="C19" s="198"/>
      <c r="D19" s="198"/>
      <c r="E19" s="198"/>
      <c r="F19" s="198"/>
      <c r="G19" s="198"/>
      <c r="H19" s="198"/>
      <c r="I19" s="198"/>
      <c r="J19" s="198"/>
      <c r="K19" s="198"/>
      <c r="L19" s="198"/>
      <c r="M19" s="198"/>
      <c r="N19" s="198"/>
      <c r="O19" s="75"/>
    </row>
    <row r="20" spans="2:19">
      <c r="B20" s="582" t="s">
        <v>231</v>
      </c>
      <c r="C20" s="267"/>
      <c r="D20" s="267"/>
      <c r="E20" s="267"/>
      <c r="F20" s="267"/>
      <c r="G20" s="267"/>
      <c r="H20" s="267"/>
      <c r="I20" s="267"/>
      <c r="J20" s="267"/>
      <c r="K20" s="267"/>
      <c r="L20" s="267"/>
      <c r="M20" s="267"/>
      <c r="N20" s="267"/>
      <c r="O20" s="75"/>
    </row>
    <row r="21" spans="2:19" ht="13.5">
      <c r="B21" s="586" t="s">
        <v>185</v>
      </c>
      <c r="C21" s="268">
        <f t="shared" ref="C21" si="11">C9+C15</f>
        <v>1402</v>
      </c>
      <c r="D21" s="692"/>
      <c r="E21" s="692"/>
      <c r="F21" s="692"/>
      <c r="G21" s="692"/>
      <c r="H21" s="692"/>
      <c r="I21" s="692"/>
      <c r="J21" s="692"/>
      <c r="K21" s="692"/>
      <c r="L21" s="692"/>
      <c r="M21" s="692"/>
      <c r="N21" s="692"/>
      <c r="O21" s="268"/>
    </row>
    <row r="22" spans="2:19">
      <c r="B22" s="586" t="s">
        <v>78</v>
      </c>
      <c r="C22" s="268">
        <f t="shared" ref="C22" si="12">C10+C16</f>
        <v>152</v>
      </c>
      <c r="D22" s="692"/>
      <c r="E22" s="692"/>
      <c r="F22" s="692"/>
      <c r="G22" s="692"/>
      <c r="H22" s="692"/>
      <c r="I22" s="692"/>
      <c r="J22" s="692"/>
      <c r="K22" s="692"/>
      <c r="L22" s="692"/>
      <c r="M22" s="692"/>
      <c r="N22" s="692"/>
      <c r="O22" s="268"/>
    </row>
    <row r="23" spans="2:19" ht="13.5">
      <c r="B23" s="586" t="s">
        <v>186</v>
      </c>
      <c r="C23" s="269">
        <f>C17+C11</f>
        <v>55</v>
      </c>
      <c r="D23" s="692"/>
      <c r="E23" s="692"/>
      <c r="F23" s="692"/>
      <c r="G23" s="692"/>
      <c r="H23" s="692"/>
      <c r="I23" s="692"/>
      <c r="J23" s="692"/>
      <c r="K23" s="692"/>
      <c r="L23" s="692"/>
      <c r="M23" s="692"/>
      <c r="N23" s="692"/>
      <c r="O23" s="268"/>
    </row>
    <row r="24" spans="2:19">
      <c r="B24" s="586" t="s">
        <v>229</v>
      </c>
      <c r="C24" s="270">
        <f t="shared" ref="C24" si="13">SUM(C21:C23)</f>
        <v>1609</v>
      </c>
      <c r="D24" s="693"/>
      <c r="E24" s="693"/>
      <c r="F24" s="693"/>
      <c r="G24" s="693"/>
      <c r="H24" s="693"/>
      <c r="I24" s="693"/>
      <c r="J24" s="693"/>
      <c r="K24" s="693"/>
      <c r="L24" s="693"/>
      <c r="M24" s="693"/>
      <c r="N24" s="693"/>
      <c r="O24" s="271"/>
    </row>
    <row r="25" spans="2:19" ht="14.25">
      <c r="B25" s="35"/>
      <c r="C25" s="178"/>
      <c r="D25" s="178"/>
      <c r="E25" s="178"/>
      <c r="F25" s="178"/>
      <c r="G25" s="178"/>
      <c r="H25" s="178"/>
      <c r="I25" s="178"/>
      <c r="J25" s="178"/>
      <c r="K25" s="178"/>
      <c r="L25" s="178"/>
      <c r="M25" s="178"/>
      <c r="N25" s="178"/>
      <c r="O25" s="114"/>
    </row>
    <row r="26" spans="2:19">
      <c r="B26" s="35"/>
      <c r="C26" s="153"/>
      <c r="D26" s="153"/>
      <c r="E26" s="153"/>
      <c r="F26" s="153"/>
      <c r="G26" s="153"/>
      <c r="H26" s="153"/>
      <c r="I26" s="153"/>
      <c r="J26" s="153"/>
      <c r="K26" s="153"/>
      <c r="L26" s="153"/>
      <c r="M26" s="153"/>
      <c r="N26" s="153"/>
    </row>
    <row r="27" spans="2:19" ht="13.5">
      <c r="B27" s="35" t="s">
        <v>284</v>
      </c>
      <c r="C27" s="105"/>
      <c r="D27" s="105"/>
      <c r="E27" s="105"/>
      <c r="F27" s="105"/>
      <c r="G27" s="105"/>
      <c r="H27" s="105"/>
      <c r="I27" s="105"/>
      <c r="J27" s="105"/>
      <c r="K27" s="105"/>
      <c r="L27" s="105"/>
      <c r="M27" s="105"/>
      <c r="N27" s="105"/>
    </row>
    <row r="28" spans="2:19" ht="13.5">
      <c r="B28" s="35" t="s">
        <v>266</v>
      </c>
      <c r="C28" s="105"/>
      <c r="D28" s="105"/>
      <c r="E28" s="105"/>
      <c r="F28" s="105"/>
      <c r="G28" s="105"/>
      <c r="H28" s="105"/>
      <c r="I28" s="105"/>
      <c r="J28" s="105"/>
      <c r="K28" s="105"/>
      <c r="L28" s="105"/>
      <c r="M28" s="105"/>
      <c r="N28" s="105"/>
    </row>
    <row r="29" spans="2:19" ht="13.5">
      <c r="B29" s="85" t="s">
        <v>323</v>
      </c>
      <c r="C29" s="106"/>
      <c r="D29" s="106"/>
      <c r="E29" s="106"/>
      <c r="F29" s="106"/>
      <c r="G29" s="106"/>
      <c r="H29" s="106"/>
      <c r="I29" s="106"/>
      <c r="J29" s="106"/>
      <c r="K29" s="106"/>
      <c r="L29" s="106"/>
      <c r="M29" s="106"/>
      <c r="N29" s="106"/>
    </row>
    <row r="30" spans="2:19">
      <c r="B30" s="714"/>
      <c r="C30" s="714"/>
      <c r="D30" s="714"/>
      <c r="E30" s="714"/>
      <c r="F30" s="714"/>
      <c r="G30" s="714"/>
      <c r="H30" s="714"/>
      <c r="I30" s="714"/>
      <c r="J30" s="714"/>
      <c r="K30" s="714"/>
      <c r="L30" s="714"/>
      <c r="M30" s="714"/>
      <c r="N30" s="714"/>
      <c r="O30" s="714"/>
      <c r="P30" s="714"/>
      <c r="R30" s="75"/>
    </row>
    <row r="31" spans="2:19" s="380" customFormat="1">
      <c r="B31" s="537"/>
      <c r="C31" s="538"/>
      <c r="D31" s="538"/>
      <c r="E31" s="538"/>
      <c r="R31" s="383"/>
    </row>
    <row r="32" spans="2:19" s="380" customFormat="1">
      <c r="B32" s="537"/>
      <c r="C32" s="538"/>
      <c r="D32" s="538"/>
      <c r="E32" s="538"/>
      <c r="F32" s="538"/>
      <c r="G32" s="538"/>
      <c r="H32" s="538"/>
      <c r="I32" s="538"/>
      <c r="J32" s="538"/>
      <c r="K32" s="538"/>
      <c r="L32" s="538"/>
      <c r="R32" s="383"/>
    </row>
    <row r="33" spans="3:14" s="380" customFormat="1">
      <c r="C33" s="657"/>
      <c r="D33" s="539"/>
      <c r="E33" s="539"/>
      <c r="F33" s="539"/>
      <c r="G33" s="539"/>
      <c r="H33" s="539"/>
      <c r="I33" s="539"/>
      <c r="J33" s="539"/>
      <c r="K33" s="539"/>
      <c r="L33" s="539"/>
    </row>
    <row r="34" spans="3:14" s="380" customFormat="1">
      <c r="C34" s="372"/>
      <c r="D34" s="539"/>
      <c r="E34" s="539"/>
      <c r="F34" s="539"/>
      <c r="G34" s="539"/>
      <c r="H34" s="539"/>
      <c r="I34" s="539"/>
      <c r="J34" s="539"/>
      <c r="K34" s="539"/>
      <c r="L34" s="539"/>
    </row>
    <row r="35" spans="3:14" s="380" customFormat="1">
      <c r="C35" s="372"/>
      <c r="D35" s="539"/>
      <c r="E35" s="539"/>
      <c r="F35" s="539"/>
      <c r="G35" s="539"/>
      <c r="H35" s="539"/>
      <c r="I35" s="539"/>
      <c r="J35" s="539"/>
      <c r="K35" s="539"/>
      <c r="L35" s="539"/>
    </row>
    <row r="36" spans="3:14" s="380" customFormat="1">
      <c r="C36" s="658"/>
      <c r="D36" s="540"/>
      <c r="E36" s="540"/>
      <c r="F36" s="540"/>
      <c r="G36" s="540"/>
      <c r="H36" s="540"/>
      <c r="I36" s="540"/>
      <c r="J36" s="540"/>
      <c r="K36" s="540"/>
      <c r="L36" s="540"/>
    </row>
    <row r="37" spans="3:14" s="380" customFormat="1">
      <c r="C37" s="659"/>
      <c r="D37" s="539"/>
      <c r="E37" s="539"/>
      <c r="F37" s="539"/>
      <c r="G37" s="539"/>
      <c r="H37" s="539"/>
      <c r="I37" s="539"/>
      <c r="J37" s="539"/>
      <c r="K37" s="539"/>
      <c r="L37" s="539"/>
    </row>
    <row r="38" spans="3:14" s="380" customFormat="1">
      <c r="C38" s="372"/>
      <c r="D38" s="539"/>
      <c r="E38" s="539"/>
      <c r="F38" s="539"/>
      <c r="G38" s="539"/>
      <c r="H38" s="539"/>
      <c r="I38" s="539"/>
      <c r="J38" s="539"/>
      <c r="K38" s="539"/>
      <c r="L38" s="539"/>
    </row>
    <row r="39" spans="3:14" s="380" customFormat="1">
      <c r="C39" s="372"/>
      <c r="D39" s="539"/>
      <c r="E39" s="539"/>
      <c r="F39" s="539"/>
      <c r="G39" s="539"/>
      <c r="H39" s="539"/>
      <c r="I39" s="539"/>
      <c r="J39" s="539"/>
      <c r="K39" s="539"/>
      <c r="L39" s="539"/>
    </row>
    <row r="40" spans="3:14" s="380" customFormat="1">
      <c r="C40" s="372"/>
      <c r="D40" s="539"/>
      <c r="E40" s="539"/>
      <c r="F40" s="539"/>
      <c r="G40" s="539"/>
      <c r="H40" s="539"/>
      <c r="I40" s="539"/>
      <c r="J40" s="539"/>
      <c r="K40" s="539"/>
      <c r="L40" s="539"/>
    </row>
    <row r="41" spans="3:14" s="380" customFormat="1">
      <c r="C41" s="372"/>
      <c r="D41" s="539"/>
      <c r="E41" s="539"/>
      <c r="F41" s="539"/>
      <c r="G41" s="539"/>
      <c r="H41" s="539"/>
      <c r="I41" s="539"/>
      <c r="J41" s="539"/>
      <c r="K41" s="539"/>
      <c r="L41" s="539"/>
    </row>
    <row r="42" spans="3:14" s="380" customFormat="1">
      <c r="C42" s="372"/>
      <c r="D42" s="539"/>
      <c r="E42" s="539"/>
      <c r="F42" s="539"/>
      <c r="G42" s="539"/>
      <c r="H42" s="539"/>
      <c r="I42" s="539"/>
    </row>
    <row r="43" spans="3:14" s="380" customFormat="1">
      <c r="C43" s="372"/>
      <c r="D43" s="539"/>
      <c r="E43" s="539"/>
      <c r="F43" s="539"/>
      <c r="G43" s="539"/>
      <c r="H43" s="539"/>
      <c r="I43" s="539"/>
    </row>
    <row r="44" spans="3:14" s="380" customFormat="1">
      <c r="C44" s="660"/>
      <c r="D44" s="660"/>
      <c r="E44" s="660"/>
      <c r="F44" s="660"/>
      <c r="G44" s="660"/>
      <c r="H44" s="660"/>
      <c r="I44" s="660"/>
      <c r="J44" s="660"/>
      <c r="K44" s="660"/>
      <c r="L44" s="660"/>
    </row>
    <row r="45" spans="3:14" s="380" customFormat="1">
      <c r="C45" s="660"/>
      <c r="D45" s="660"/>
      <c r="E45" s="660"/>
      <c r="F45" s="660"/>
      <c r="G45" s="660"/>
      <c r="H45" s="660"/>
      <c r="I45" s="660"/>
      <c r="J45" s="660"/>
      <c r="K45" s="660"/>
      <c r="L45" s="660"/>
    </row>
    <row r="46" spans="3:14" s="380" customFormat="1">
      <c r="C46" s="660"/>
      <c r="D46" s="660"/>
      <c r="E46" s="660"/>
      <c r="F46" s="660"/>
      <c r="G46" s="660"/>
      <c r="H46" s="660"/>
      <c r="I46" s="660"/>
      <c r="J46" s="660"/>
      <c r="K46" s="660"/>
      <c r="L46" s="660"/>
    </row>
    <row r="47" spans="3:14" s="380" customFormat="1">
      <c r="C47" s="660"/>
      <c r="D47" s="660"/>
      <c r="E47" s="660"/>
      <c r="F47" s="660"/>
      <c r="G47" s="660"/>
      <c r="H47" s="660"/>
      <c r="I47" s="660"/>
      <c r="J47" s="660"/>
      <c r="K47" s="660"/>
      <c r="L47" s="660"/>
    </row>
    <row r="48" spans="3:14" s="380" customFormat="1">
      <c r="C48" s="660"/>
      <c r="D48" s="660"/>
      <c r="E48" s="660"/>
      <c r="F48" s="660"/>
      <c r="G48" s="660"/>
      <c r="H48" s="660"/>
      <c r="I48" s="660"/>
      <c r="J48" s="660"/>
      <c r="K48" s="660"/>
      <c r="L48" s="660"/>
      <c r="M48" s="538"/>
      <c r="N48" s="538"/>
    </row>
    <row r="49" spans="3:14" s="380" customFormat="1">
      <c r="C49" s="660"/>
      <c r="D49" s="660"/>
      <c r="E49" s="660"/>
      <c r="F49" s="660"/>
      <c r="G49" s="660"/>
      <c r="H49" s="660"/>
      <c r="I49" s="660"/>
      <c r="J49" s="660"/>
      <c r="K49" s="660"/>
      <c r="L49" s="660"/>
      <c r="M49" s="538"/>
      <c r="N49" s="538"/>
    </row>
    <row r="50" spans="3:14" s="380" customFormat="1">
      <c r="C50" s="660"/>
      <c r="D50" s="660"/>
      <c r="E50" s="660"/>
      <c r="F50" s="660"/>
      <c r="G50" s="660"/>
      <c r="H50" s="660"/>
      <c r="I50" s="660"/>
      <c r="J50" s="660"/>
      <c r="K50" s="660"/>
      <c r="L50" s="660"/>
      <c r="M50" s="538"/>
      <c r="N50" s="538"/>
    </row>
    <row r="51" spans="3:14" s="380" customFormat="1">
      <c r="C51" s="660"/>
      <c r="D51" s="660"/>
      <c r="E51" s="660"/>
      <c r="F51" s="660"/>
      <c r="G51" s="660"/>
      <c r="H51" s="660"/>
      <c r="I51" s="660"/>
      <c r="J51" s="660"/>
      <c r="K51" s="660"/>
      <c r="L51" s="660"/>
      <c r="M51" s="538"/>
      <c r="N51" s="538"/>
    </row>
    <row r="52" spans="3:14" s="380" customFormat="1">
      <c r="C52" s="660"/>
      <c r="D52" s="660"/>
      <c r="E52" s="660"/>
      <c r="F52" s="660"/>
      <c r="G52" s="660"/>
      <c r="H52" s="660"/>
      <c r="I52" s="660"/>
      <c r="J52" s="660"/>
      <c r="K52" s="660"/>
      <c r="L52" s="660"/>
      <c r="M52" s="538"/>
      <c r="N52" s="538"/>
    </row>
    <row r="53" spans="3:14" s="380" customFormat="1">
      <c r="C53" s="660"/>
      <c r="D53" s="660"/>
      <c r="E53" s="660"/>
      <c r="F53" s="660"/>
      <c r="G53" s="660"/>
      <c r="H53" s="660"/>
      <c r="I53" s="660"/>
      <c r="J53" s="660"/>
      <c r="K53" s="660"/>
      <c r="L53" s="660"/>
      <c r="M53" s="538"/>
      <c r="N53" s="538"/>
    </row>
    <row r="54" spans="3:14" s="380" customFormat="1">
      <c r="C54" s="660"/>
      <c r="D54" s="660"/>
      <c r="E54" s="660"/>
      <c r="F54" s="660"/>
      <c r="G54" s="660"/>
      <c r="H54" s="660"/>
      <c r="I54" s="660"/>
      <c r="J54" s="660"/>
      <c r="K54" s="660"/>
      <c r="L54" s="660"/>
      <c r="M54" s="538"/>
      <c r="N54" s="538"/>
    </row>
    <row r="55" spans="3:14" s="380" customFormat="1">
      <c r="C55" s="538"/>
      <c r="D55" s="538"/>
      <c r="E55" s="538"/>
      <c r="F55" s="538"/>
      <c r="G55" s="538"/>
      <c r="H55" s="538"/>
      <c r="I55" s="538"/>
      <c r="J55" s="538"/>
      <c r="K55" s="538"/>
      <c r="L55" s="538"/>
      <c r="M55" s="538"/>
      <c r="N55" s="538"/>
    </row>
    <row r="56" spans="3:14" s="380" customFormat="1">
      <c r="C56" s="538"/>
      <c r="D56" s="538"/>
      <c r="E56" s="538"/>
      <c r="F56" s="538"/>
      <c r="G56" s="538"/>
      <c r="H56" s="538"/>
      <c r="I56" s="538"/>
      <c r="J56" s="538"/>
      <c r="K56" s="538"/>
      <c r="L56" s="538"/>
      <c r="M56" s="538"/>
      <c r="N56" s="538"/>
    </row>
    <row r="57" spans="3:14" s="380" customFormat="1">
      <c r="C57" s="538"/>
      <c r="D57" s="538"/>
      <c r="E57" s="538"/>
      <c r="F57" s="538"/>
      <c r="G57" s="538"/>
      <c r="H57" s="538"/>
      <c r="I57" s="538"/>
      <c r="J57" s="538"/>
      <c r="K57" s="538"/>
      <c r="L57" s="538"/>
      <c r="M57" s="538"/>
      <c r="N57" s="538"/>
    </row>
    <row r="58" spans="3:14" s="380" customFormat="1">
      <c r="C58" s="538"/>
      <c r="D58" s="538"/>
      <c r="E58" s="538"/>
      <c r="F58" s="538"/>
      <c r="G58" s="538"/>
      <c r="H58" s="538"/>
      <c r="I58" s="538"/>
      <c r="J58" s="538"/>
      <c r="K58" s="538"/>
      <c r="L58" s="538"/>
      <c r="M58" s="538"/>
      <c r="N58" s="538"/>
    </row>
    <row r="59" spans="3:14" s="380" customFormat="1">
      <c r="C59" s="538"/>
      <c r="D59" s="538"/>
      <c r="E59" s="538"/>
      <c r="F59" s="538"/>
      <c r="G59" s="538"/>
      <c r="H59" s="538"/>
      <c r="I59" s="538"/>
      <c r="J59" s="538"/>
      <c r="K59" s="538"/>
      <c r="L59" s="538"/>
      <c r="M59" s="538"/>
      <c r="N59" s="538"/>
    </row>
    <row r="60" spans="3:14" s="380" customFormat="1">
      <c r="C60" s="538"/>
      <c r="D60" s="538"/>
      <c r="E60" s="538"/>
      <c r="F60" s="538"/>
      <c r="G60" s="538"/>
      <c r="H60" s="538"/>
      <c r="I60" s="538"/>
      <c r="J60" s="538"/>
      <c r="K60" s="538"/>
      <c r="L60" s="538"/>
      <c r="M60" s="538"/>
      <c r="N60" s="538"/>
    </row>
    <row r="61" spans="3:14" s="380" customFormat="1">
      <c r="C61" s="538"/>
      <c r="D61" s="538"/>
      <c r="E61" s="538"/>
      <c r="F61" s="538"/>
      <c r="G61" s="538"/>
      <c r="H61" s="538"/>
      <c r="I61" s="538"/>
      <c r="J61" s="538"/>
      <c r="K61" s="538"/>
      <c r="L61" s="538"/>
      <c r="M61" s="538"/>
      <c r="N61" s="538"/>
    </row>
    <row r="62" spans="3:14" s="380" customFormat="1">
      <c r="C62" s="538"/>
      <c r="D62" s="538"/>
      <c r="E62" s="538"/>
      <c r="F62" s="538"/>
      <c r="G62" s="538"/>
      <c r="H62" s="538"/>
      <c r="I62" s="538"/>
      <c r="J62" s="538"/>
      <c r="K62" s="538"/>
      <c r="L62" s="538"/>
      <c r="M62" s="538"/>
      <c r="N62" s="538"/>
    </row>
    <row r="63" spans="3:14" s="380" customFormat="1">
      <c r="C63" s="538"/>
      <c r="D63" s="538"/>
      <c r="E63" s="538"/>
      <c r="F63" s="538"/>
      <c r="G63" s="538"/>
      <c r="H63" s="538"/>
      <c r="I63" s="538"/>
      <c r="J63" s="538"/>
      <c r="K63" s="538"/>
      <c r="L63" s="538"/>
      <c r="M63" s="538"/>
      <c r="N63" s="538"/>
    </row>
    <row r="64" spans="3:14" s="380" customFormat="1">
      <c r="C64" s="538"/>
      <c r="D64" s="538"/>
      <c r="E64" s="538"/>
      <c r="F64" s="538"/>
      <c r="G64" s="538"/>
      <c r="H64" s="538"/>
      <c r="I64" s="538"/>
    </row>
    <row r="65" spans="3:9" s="380" customFormat="1">
      <c r="C65" s="538"/>
      <c r="D65" s="538"/>
      <c r="E65" s="538"/>
      <c r="F65" s="538"/>
      <c r="G65" s="538"/>
      <c r="H65" s="538"/>
      <c r="I65" s="538"/>
    </row>
    <row r="66" spans="3:9" s="380" customFormat="1">
      <c r="C66" s="538"/>
      <c r="D66" s="538"/>
      <c r="E66" s="538"/>
      <c r="F66" s="538"/>
      <c r="G66" s="538"/>
      <c r="H66" s="538"/>
      <c r="I66" s="538"/>
    </row>
    <row r="67" spans="3:9" s="380" customFormat="1">
      <c r="C67" s="538"/>
      <c r="D67" s="538"/>
      <c r="E67" s="538"/>
      <c r="F67" s="538"/>
      <c r="G67" s="538"/>
      <c r="H67" s="538"/>
      <c r="I67" s="538"/>
    </row>
    <row r="68" spans="3:9" s="380" customFormat="1">
      <c r="C68" s="538"/>
      <c r="D68" s="538"/>
      <c r="E68" s="538"/>
      <c r="F68" s="538"/>
      <c r="G68" s="538"/>
      <c r="H68" s="538"/>
      <c r="I68" s="538"/>
    </row>
    <row r="69" spans="3:9" s="380" customFormat="1">
      <c r="C69" s="538"/>
      <c r="D69" s="538"/>
      <c r="E69" s="538"/>
      <c r="F69" s="538"/>
      <c r="G69" s="538"/>
      <c r="H69" s="538"/>
      <c r="I69" s="538"/>
    </row>
    <row r="70" spans="3:9" s="380" customFormat="1">
      <c r="C70" s="538"/>
      <c r="D70" s="538"/>
      <c r="E70" s="538"/>
      <c r="F70" s="538"/>
    </row>
    <row r="71" spans="3:9" s="380" customFormat="1">
      <c r="C71" s="538"/>
      <c r="D71" s="538"/>
      <c r="E71" s="538"/>
    </row>
    <row r="72" spans="3:9" s="380" customFormat="1">
      <c r="C72" s="538"/>
      <c r="D72" s="538"/>
      <c r="E72" s="538"/>
    </row>
    <row r="73" spans="3:9" s="380" customFormat="1">
      <c r="C73" s="538"/>
      <c r="D73" s="538"/>
      <c r="E73" s="538"/>
    </row>
    <row r="74" spans="3:9" s="380" customFormat="1">
      <c r="C74" s="538"/>
      <c r="D74" s="538"/>
      <c r="E74" s="538"/>
    </row>
    <row r="75" spans="3:9" s="380" customFormat="1">
      <c r="C75" s="538"/>
      <c r="D75" s="538"/>
      <c r="E75" s="538"/>
    </row>
    <row r="76" spans="3:9" s="380" customFormat="1">
      <c r="C76" s="538"/>
      <c r="D76" s="538"/>
      <c r="E76" s="538"/>
    </row>
    <row r="77" spans="3:9" s="380" customFormat="1">
      <c r="C77" s="538"/>
      <c r="D77" s="538"/>
      <c r="E77" s="538"/>
    </row>
    <row r="78" spans="3:9" s="380" customFormat="1">
      <c r="C78" s="538"/>
      <c r="D78" s="538"/>
      <c r="E78" s="538"/>
    </row>
    <row r="79" spans="3:9" s="380" customFormat="1">
      <c r="C79" s="538"/>
      <c r="D79" s="538"/>
      <c r="E79" s="538"/>
    </row>
    <row r="80" spans="3:9" s="380" customFormat="1">
      <c r="C80" s="538"/>
      <c r="D80" s="538"/>
      <c r="E80" s="538"/>
    </row>
    <row r="81" spans="3:5" s="380" customFormat="1">
      <c r="C81" s="538"/>
      <c r="D81" s="538"/>
      <c r="E81" s="538"/>
    </row>
    <row r="82" spans="3:5" s="380" customFormat="1">
      <c r="C82" s="538"/>
      <c r="D82" s="538"/>
      <c r="E82" s="538"/>
    </row>
    <row r="83" spans="3:5" s="380" customFormat="1">
      <c r="C83" s="538"/>
      <c r="D83" s="538"/>
      <c r="E83" s="538"/>
    </row>
    <row r="84" spans="3:5" s="380" customFormat="1">
      <c r="C84" s="538"/>
      <c r="D84" s="538"/>
      <c r="E84" s="538"/>
    </row>
    <row r="85" spans="3:5" s="380" customFormat="1">
      <c r="C85" s="538"/>
      <c r="D85" s="538"/>
      <c r="E85" s="538"/>
    </row>
    <row r="86" spans="3:5" s="380" customFormat="1">
      <c r="C86" s="538"/>
      <c r="D86" s="538"/>
      <c r="E86" s="538"/>
    </row>
    <row r="87" spans="3:5" s="380" customFormat="1">
      <c r="C87" s="538"/>
      <c r="D87" s="538"/>
      <c r="E87" s="538"/>
    </row>
    <row r="88" spans="3:5" s="380" customFormat="1">
      <c r="C88" s="538"/>
      <c r="D88" s="538"/>
      <c r="E88" s="538"/>
    </row>
    <row r="89" spans="3:5" s="380" customFormat="1">
      <c r="C89" s="538"/>
      <c r="D89" s="538"/>
      <c r="E89" s="538"/>
    </row>
    <row r="90" spans="3:5" s="380" customFormat="1">
      <c r="C90" s="538"/>
      <c r="D90" s="538"/>
      <c r="E90" s="538"/>
    </row>
    <row r="91" spans="3:5" s="380" customFormat="1">
      <c r="C91" s="538"/>
      <c r="D91" s="538"/>
      <c r="E91" s="538"/>
    </row>
    <row r="92" spans="3:5" s="380" customFormat="1">
      <c r="C92" s="538"/>
      <c r="D92" s="538"/>
      <c r="E92" s="538"/>
    </row>
    <row r="93" spans="3:5" s="380" customFormat="1"/>
    <row r="94" spans="3:5" s="380" customFormat="1"/>
    <row r="95" spans="3:5" s="380" customFormat="1"/>
    <row r="96" spans="3:5" s="380" customFormat="1"/>
    <row r="97" s="380" customFormat="1"/>
    <row r="98" s="380" customFormat="1"/>
  </sheetData>
  <sheetProtection sheet="1" objects="1" scenarios="1"/>
  <sortState xmlns:xlrd2="http://schemas.microsoft.com/office/spreadsheetml/2017/richdata2" ref="A20:AK21">
    <sortCondition ref="B20:B21"/>
  </sortState>
  <mergeCells count="4">
    <mergeCell ref="A1:O1"/>
    <mergeCell ref="A2:O2"/>
    <mergeCell ref="A3:O3"/>
    <mergeCell ref="B30:P30"/>
  </mergeCells>
  <pageMargins left="0.7" right="0.7" top="0.25" bottom="0.44" header="0.3" footer="0.3"/>
  <pageSetup scale="67"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8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ht="18.75" customHeight="1">
      <c r="B1" s="716" t="s">
        <v>44</v>
      </c>
      <c r="C1" s="716"/>
      <c r="D1" s="716"/>
      <c r="E1" s="716"/>
      <c r="F1" s="716"/>
      <c r="G1" s="716"/>
      <c r="H1" s="716"/>
      <c r="I1" s="716"/>
      <c r="J1" s="716"/>
      <c r="K1" s="716"/>
      <c r="L1" s="716"/>
      <c r="M1" s="716"/>
      <c r="N1" s="716"/>
      <c r="O1" s="716"/>
      <c r="P1" s="716"/>
      <c r="Q1" s="716"/>
    </row>
    <row r="2" spans="2:17">
      <c r="B2" s="716" t="s">
        <v>98</v>
      </c>
      <c r="C2" s="716"/>
      <c r="D2" s="716"/>
      <c r="E2" s="716"/>
      <c r="F2" s="716"/>
      <c r="G2" s="716"/>
      <c r="H2" s="716"/>
      <c r="I2" s="716"/>
      <c r="J2" s="716"/>
      <c r="K2" s="716"/>
      <c r="L2" s="716"/>
      <c r="M2" s="716"/>
      <c r="N2" s="716"/>
      <c r="O2" s="716"/>
      <c r="P2" s="716"/>
      <c r="Q2" s="716"/>
    </row>
    <row r="3" spans="2:17" ht="12.75" customHeight="1">
      <c r="B3" s="716" t="s">
        <v>45</v>
      </c>
      <c r="C3" s="716"/>
      <c r="D3" s="716"/>
      <c r="E3" s="716"/>
      <c r="F3" s="716"/>
      <c r="G3" s="716"/>
      <c r="H3" s="716"/>
      <c r="I3" s="716"/>
      <c r="J3" s="716"/>
      <c r="K3" s="716"/>
      <c r="L3" s="716"/>
      <c r="M3" s="716"/>
      <c r="N3" s="716"/>
      <c r="O3" s="716"/>
      <c r="P3" s="716"/>
      <c r="Q3" s="716"/>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4</v>
      </c>
      <c r="F6" s="90" t="s">
        <v>5</v>
      </c>
      <c r="G6" s="90" t="s">
        <v>6</v>
      </c>
      <c r="H6" s="90" t="s">
        <v>3</v>
      </c>
      <c r="I6" s="90" t="s">
        <v>4</v>
      </c>
      <c r="J6" s="90" t="s">
        <v>5</v>
      </c>
      <c r="K6" s="90" t="s">
        <v>6</v>
      </c>
      <c r="L6" s="90" t="s">
        <v>3</v>
      </c>
      <c r="M6" s="90" t="s">
        <v>4</v>
      </c>
      <c r="N6" s="90" t="s">
        <v>5</v>
      </c>
      <c r="O6" s="90" t="s">
        <v>6</v>
      </c>
      <c r="P6" s="90" t="s">
        <v>3</v>
      </c>
    </row>
    <row r="7" spans="2:17" ht="12.75" customHeight="1" thickBot="1">
      <c r="E7" s="90" t="s">
        <v>116</v>
      </c>
      <c r="F7" s="90" t="s">
        <v>116</v>
      </c>
      <c r="G7" s="90" t="s">
        <v>116</v>
      </c>
      <c r="H7" s="90" t="s">
        <v>203</v>
      </c>
      <c r="I7" s="90" t="s">
        <v>203</v>
      </c>
      <c r="J7" s="90" t="s">
        <v>203</v>
      </c>
      <c r="K7" s="90" t="s">
        <v>203</v>
      </c>
      <c r="L7" s="90" t="s">
        <v>281</v>
      </c>
      <c r="M7" s="90" t="s">
        <v>281</v>
      </c>
      <c r="N7" s="90" t="s">
        <v>281</v>
      </c>
      <c r="O7" s="90" t="s">
        <v>281</v>
      </c>
      <c r="P7" s="90" t="s">
        <v>316</v>
      </c>
    </row>
    <row r="8" spans="2:17" s="70" customFormat="1">
      <c r="B8" s="69" t="s">
        <v>144</v>
      </c>
      <c r="E8" s="98"/>
      <c r="F8" s="98"/>
      <c r="G8" s="98"/>
      <c r="H8" s="98"/>
      <c r="I8" s="98"/>
      <c r="J8" s="98"/>
      <c r="K8" s="98"/>
      <c r="L8" s="98"/>
      <c r="M8" s="98"/>
      <c r="N8" s="98"/>
      <c r="O8" s="98"/>
      <c r="P8" s="98"/>
    </row>
    <row r="9" spans="2:17">
      <c r="C9" s="65" t="s">
        <v>117</v>
      </c>
      <c r="E9" s="606">
        <v>650</v>
      </c>
      <c r="F9" s="606">
        <v>452</v>
      </c>
      <c r="G9" s="606">
        <v>586</v>
      </c>
      <c r="H9" s="606">
        <v>615</v>
      </c>
      <c r="I9" s="606">
        <v>568</v>
      </c>
      <c r="J9" s="606">
        <v>527</v>
      </c>
      <c r="K9" s="606">
        <v>679</v>
      </c>
      <c r="L9" s="606">
        <v>817</v>
      </c>
      <c r="M9" s="606">
        <v>565</v>
      </c>
      <c r="N9" s="368">
        <v>347</v>
      </c>
      <c r="O9" s="368">
        <v>808</v>
      </c>
      <c r="P9" s="368">
        <v>677</v>
      </c>
    </row>
    <row r="10" spans="2:17" ht="12" customHeight="1">
      <c r="C10" s="65" t="s">
        <v>208</v>
      </c>
      <c r="E10" s="196">
        <v>411</v>
      </c>
      <c r="F10" s="196">
        <v>609</v>
      </c>
      <c r="G10" s="196">
        <v>704</v>
      </c>
      <c r="H10" s="196">
        <v>566</v>
      </c>
      <c r="I10" s="196">
        <v>508</v>
      </c>
      <c r="J10" s="196">
        <v>461</v>
      </c>
      <c r="K10" s="196">
        <v>508</v>
      </c>
      <c r="L10" s="196">
        <v>519</v>
      </c>
      <c r="M10" s="196">
        <v>451</v>
      </c>
      <c r="N10" s="366">
        <v>482</v>
      </c>
      <c r="O10" s="366">
        <v>727</v>
      </c>
      <c r="P10" s="366">
        <v>494</v>
      </c>
    </row>
    <row r="11" spans="2:17" ht="13.5">
      <c r="C11" s="65" t="s">
        <v>209</v>
      </c>
      <c r="E11" s="196">
        <v>454</v>
      </c>
      <c r="F11" s="196">
        <v>440</v>
      </c>
      <c r="G11" s="196">
        <v>536</v>
      </c>
      <c r="H11" s="196">
        <v>475</v>
      </c>
      <c r="I11" s="196">
        <v>493</v>
      </c>
      <c r="J11" s="196">
        <v>534</v>
      </c>
      <c r="K11" s="196">
        <v>579</v>
      </c>
      <c r="L11" s="196">
        <v>536</v>
      </c>
      <c r="M11" s="196">
        <v>521</v>
      </c>
      <c r="N11" s="366">
        <v>523</v>
      </c>
      <c r="O11" s="366">
        <v>596</v>
      </c>
      <c r="P11" s="366">
        <v>535</v>
      </c>
    </row>
    <row r="12" spans="2:17" ht="13.5">
      <c r="C12" s="65" t="s">
        <v>210</v>
      </c>
      <c r="E12" s="607">
        <v>55</v>
      </c>
      <c r="F12" s="607">
        <v>67</v>
      </c>
      <c r="G12" s="607">
        <v>188</v>
      </c>
      <c r="H12" s="607">
        <v>70</v>
      </c>
      <c r="I12" s="607">
        <v>62</v>
      </c>
      <c r="J12" s="607">
        <v>96</v>
      </c>
      <c r="K12" s="607">
        <v>277</v>
      </c>
      <c r="L12" s="607">
        <v>93</v>
      </c>
      <c r="M12" s="607">
        <v>104</v>
      </c>
      <c r="N12" s="369">
        <v>160</v>
      </c>
      <c r="O12" s="369">
        <v>250</v>
      </c>
      <c r="P12" s="369">
        <v>119</v>
      </c>
    </row>
    <row r="13" spans="2:17" ht="12.75" thickBot="1">
      <c r="C13" s="65" t="s">
        <v>143</v>
      </c>
      <c r="E13" s="602">
        <f t="shared" ref="E13:F13" si="0">SUM(E9:E12)</f>
        <v>1570</v>
      </c>
      <c r="F13" s="602">
        <f t="shared" si="0"/>
        <v>1568</v>
      </c>
      <c r="G13" s="602">
        <f t="shared" ref="G13:H13" si="1">SUM(G9:G12)</f>
        <v>2014</v>
      </c>
      <c r="H13" s="602">
        <f t="shared" si="1"/>
        <v>1726</v>
      </c>
      <c r="I13" s="602">
        <f t="shared" ref="I13:J13" si="2">SUM(I9:I12)</f>
        <v>1631</v>
      </c>
      <c r="J13" s="602">
        <f t="shared" si="2"/>
        <v>1618</v>
      </c>
      <c r="K13" s="602">
        <f t="shared" ref="K13:L13" si="3">SUM(K9:K12)</f>
        <v>2043</v>
      </c>
      <c r="L13" s="602">
        <f t="shared" si="3"/>
        <v>1965</v>
      </c>
      <c r="M13" s="602">
        <f t="shared" ref="M13:N13" si="4">SUM(M9:M12)</f>
        <v>1641</v>
      </c>
      <c r="N13" s="367">
        <f t="shared" si="4"/>
        <v>1512</v>
      </c>
      <c r="O13" s="367">
        <f t="shared" ref="O13:P13" si="5">SUM(O9:O12)</f>
        <v>2381</v>
      </c>
      <c r="P13" s="367">
        <f t="shared" si="5"/>
        <v>1825</v>
      </c>
    </row>
    <row r="14" spans="2:17" ht="12.75" thickTop="1">
      <c r="E14" s="196"/>
      <c r="F14" s="196"/>
      <c r="G14" s="196"/>
      <c r="H14" s="196"/>
      <c r="I14" s="196"/>
      <c r="J14" s="196"/>
      <c r="K14" s="196"/>
      <c r="L14" s="196"/>
      <c r="M14" s="196"/>
      <c r="N14" s="366"/>
      <c r="O14" s="366"/>
      <c r="P14" s="366"/>
    </row>
    <row r="15" spans="2:17">
      <c r="B15" s="705" t="s">
        <v>157</v>
      </c>
      <c r="C15" s="705"/>
      <c r="D15" s="705"/>
      <c r="E15" s="196"/>
      <c r="F15" s="196"/>
      <c r="G15" s="196"/>
      <c r="H15" s="196"/>
      <c r="I15" s="196"/>
      <c r="J15" s="196"/>
      <c r="K15" s="196"/>
      <c r="L15" s="196"/>
      <c r="M15" s="196"/>
      <c r="N15" s="366"/>
      <c r="O15" s="366"/>
      <c r="P15" s="366"/>
    </row>
    <row r="16" spans="2:17">
      <c r="C16" s="65" t="s">
        <v>117</v>
      </c>
      <c r="E16" s="68">
        <v>-210</v>
      </c>
      <c r="F16" s="68">
        <v>-35</v>
      </c>
      <c r="G16" s="68">
        <v>499</v>
      </c>
      <c r="H16" s="68">
        <v>-375</v>
      </c>
      <c r="I16" s="68">
        <v>-203</v>
      </c>
      <c r="J16" s="68">
        <v>267</v>
      </c>
      <c r="K16" s="68">
        <v>520</v>
      </c>
      <c r="L16" s="68">
        <v>-510</v>
      </c>
      <c r="M16" s="68">
        <v>-232</v>
      </c>
      <c r="N16" s="370">
        <v>20</v>
      </c>
      <c r="O16" s="370">
        <v>455</v>
      </c>
      <c r="P16" s="370">
        <v>-398</v>
      </c>
    </row>
    <row r="17" spans="2:16" ht="12" customHeight="1">
      <c r="C17" s="65" t="s">
        <v>208</v>
      </c>
      <c r="E17" s="68">
        <v>219</v>
      </c>
      <c r="F17" s="68">
        <v>82</v>
      </c>
      <c r="G17" s="68">
        <v>-68</v>
      </c>
      <c r="H17" s="68">
        <v>-147</v>
      </c>
      <c r="I17" s="68">
        <v>-15</v>
      </c>
      <c r="J17" s="68">
        <v>8</v>
      </c>
      <c r="K17" s="68">
        <v>86</v>
      </c>
      <c r="L17" s="68">
        <v>-69</v>
      </c>
      <c r="M17" s="68">
        <v>-28</v>
      </c>
      <c r="N17" s="370">
        <v>117</v>
      </c>
      <c r="O17" s="370">
        <v>-10</v>
      </c>
      <c r="P17" s="370">
        <v>-149</v>
      </c>
    </row>
    <row r="18" spans="2:16" ht="13.5">
      <c r="C18" s="65" t="s">
        <v>209</v>
      </c>
      <c r="D18" s="89"/>
      <c r="E18" s="68">
        <v>30</v>
      </c>
      <c r="F18" s="68">
        <v>15</v>
      </c>
      <c r="G18" s="68">
        <v>-1</v>
      </c>
      <c r="H18" s="68">
        <v>-4</v>
      </c>
      <c r="I18" s="68">
        <v>7</v>
      </c>
      <c r="J18" s="68">
        <v>16</v>
      </c>
      <c r="K18" s="68">
        <v>-5</v>
      </c>
      <c r="L18" s="68">
        <v>-9</v>
      </c>
      <c r="M18" s="68">
        <v>-4</v>
      </c>
      <c r="N18" s="370">
        <v>8</v>
      </c>
      <c r="O18" s="370">
        <v>3</v>
      </c>
      <c r="P18" s="370">
        <v>-14</v>
      </c>
    </row>
    <row r="19" spans="2:16" ht="13.5">
      <c r="C19" s="65" t="s">
        <v>210</v>
      </c>
      <c r="D19" s="89"/>
      <c r="E19" s="68">
        <v>0</v>
      </c>
      <c r="F19" s="68">
        <v>0</v>
      </c>
      <c r="G19" s="68">
        <v>8</v>
      </c>
      <c r="H19" s="68">
        <v>-4</v>
      </c>
      <c r="I19" s="68">
        <v>-2</v>
      </c>
      <c r="J19" s="68">
        <v>-7</v>
      </c>
      <c r="K19" s="68">
        <v>-4</v>
      </c>
      <c r="L19" s="68">
        <v>7</v>
      </c>
      <c r="M19" s="68">
        <v>8</v>
      </c>
      <c r="N19" s="370">
        <v>1</v>
      </c>
      <c r="O19" s="370">
        <v>6</v>
      </c>
      <c r="P19" s="370">
        <v>-6</v>
      </c>
    </row>
    <row r="20" spans="2:16" ht="12.75" thickBot="1">
      <c r="C20" s="65" t="s">
        <v>124</v>
      </c>
      <c r="E20" s="602">
        <f t="shared" ref="E20:F20" si="6">SUM(E16:E19)</f>
        <v>39</v>
      </c>
      <c r="F20" s="602">
        <f t="shared" si="6"/>
        <v>62</v>
      </c>
      <c r="G20" s="602">
        <f t="shared" ref="G20:L20" si="7">SUM(G16:G19)</f>
        <v>438</v>
      </c>
      <c r="H20" s="602">
        <f t="shared" si="7"/>
        <v>-530</v>
      </c>
      <c r="I20" s="602">
        <f t="shared" si="7"/>
        <v>-213</v>
      </c>
      <c r="J20" s="602">
        <f t="shared" si="7"/>
        <v>284</v>
      </c>
      <c r="K20" s="602">
        <f t="shared" si="7"/>
        <v>597</v>
      </c>
      <c r="L20" s="602">
        <f t="shared" si="7"/>
        <v>-581</v>
      </c>
      <c r="M20" s="602">
        <f t="shared" ref="M20:N20" si="8">SUM(M16:M19)</f>
        <v>-256</v>
      </c>
      <c r="N20" s="367">
        <f t="shared" si="8"/>
        <v>146</v>
      </c>
      <c r="O20" s="367">
        <f t="shared" ref="O20:P20" si="9">SUM(O16:O19)</f>
        <v>454</v>
      </c>
      <c r="P20" s="367">
        <f t="shared" si="9"/>
        <v>-567</v>
      </c>
    </row>
    <row r="21" spans="2:16" ht="4.5" customHeight="1" thickTop="1">
      <c r="E21" s="196"/>
      <c r="F21" s="196"/>
      <c r="G21" s="196"/>
      <c r="H21" s="196"/>
      <c r="I21" s="196"/>
      <c r="J21" s="196"/>
      <c r="K21" s="196"/>
      <c r="L21" s="196"/>
      <c r="M21" s="196"/>
      <c r="N21" s="196"/>
      <c r="O21" s="196"/>
      <c r="P21" s="196"/>
    </row>
    <row r="22" spans="2:16">
      <c r="E22" s="197"/>
      <c r="F22" s="197"/>
      <c r="G22" s="197"/>
      <c r="H22" s="197"/>
      <c r="I22" s="197"/>
      <c r="J22" s="197"/>
      <c r="K22" s="197"/>
      <c r="L22" s="197"/>
      <c r="M22" s="197"/>
      <c r="N22" s="197"/>
      <c r="O22" s="197"/>
      <c r="P22" s="197"/>
    </row>
    <row r="23" spans="2:16">
      <c r="B23" s="603" t="s">
        <v>230</v>
      </c>
      <c r="C23" s="604"/>
      <c r="D23" s="604"/>
      <c r="E23" s="608"/>
      <c r="F23" s="266"/>
      <c r="G23" s="266"/>
      <c r="H23" s="266"/>
      <c r="I23" s="266"/>
      <c r="J23" s="266"/>
      <c r="K23" s="266"/>
      <c r="L23" s="266"/>
      <c r="M23" s="266"/>
      <c r="N23" s="266"/>
      <c r="O23" s="266"/>
      <c r="P23" s="266"/>
    </row>
    <row r="24" spans="2:16">
      <c r="B24" s="605"/>
      <c r="C24" s="605" t="s">
        <v>117</v>
      </c>
      <c r="D24" s="605"/>
      <c r="E24" s="279">
        <f t="shared" ref="E24" si="10">E9+E16</f>
        <v>440</v>
      </c>
      <c r="F24" s="694"/>
      <c r="G24" s="694"/>
      <c r="H24" s="694"/>
      <c r="I24" s="694"/>
      <c r="J24" s="694"/>
      <c r="K24" s="694"/>
      <c r="L24" s="694"/>
      <c r="M24" s="694"/>
      <c r="N24" s="694"/>
      <c r="O24" s="694"/>
      <c r="P24" s="694"/>
    </row>
    <row r="25" spans="2:16">
      <c r="B25" s="605"/>
      <c r="C25" s="605" t="s">
        <v>208</v>
      </c>
      <c r="D25" s="605"/>
      <c r="E25" s="279">
        <f t="shared" ref="E25" si="11">E10+E17</f>
        <v>630</v>
      </c>
      <c r="F25" s="694"/>
      <c r="G25" s="694"/>
      <c r="H25" s="694"/>
      <c r="I25" s="694"/>
      <c r="J25" s="694"/>
      <c r="K25" s="694"/>
      <c r="L25" s="694"/>
      <c r="M25" s="694"/>
      <c r="N25" s="694"/>
      <c r="O25" s="694"/>
      <c r="P25" s="694"/>
    </row>
    <row r="26" spans="2:16" ht="13.5">
      <c r="B26" s="605"/>
      <c r="C26" s="605" t="s">
        <v>211</v>
      </c>
      <c r="D26" s="605"/>
      <c r="E26" s="279">
        <f t="shared" ref="E26" si="12">E11+E18</f>
        <v>484</v>
      </c>
      <c r="F26" s="694"/>
      <c r="G26" s="694"/>
      <c r="H26" s="694"/>
      <c r="I26" s="694"/>
      <c r="J26" s="694"/>
      <c r="K26" s="694"/>
      <c r="L26" s="694"/>
      <c r="M26" s="694"/>
      <c r="N26" s="694"/>
      <c r="O26" s="694"/>
      <c r="P26" s="694"/>
    </row>
    <row r="27" spans="2:16" ht="13.5">
      <c r="B27" s="605"/>
      <c r="C27" s="605" t="s">
        <v>212</v>
      </c>
      <c r="D27" s="605"/>
      <c r="E27" s="279">
        <f>E12+E19</f>
        <v>55</v>
      </c>
      <c r="F27" s="694"/>
      <c r="G27" s="694"/>
      <c r="H27" s="694"/>
      <c r="I27" s="694"/>
      <c r="J27" s="694"/>
      <c r="K27" s="694"/>
      <c r="L27" s="694"/>
      <c r="M27" s="694"/>
      <c r="N27" s="694"/>
      <c r="O27" s="694"/>
      <c r="P27" s="694"/>
    </row>
    <row r="28" spans="2:16">
      <c r="B28" s="605"/>
      <c r="C28" s="605" t="s">
        <v>229</v>
      </c>
      <c r="D28" s="605"/>
      <c r="E28" s="284">
        <f>SUM(E24:E27)</f>
        <v>1609</v>
      </c>
      <c r="F28" s="695"/>
      <c r="G28" s="695"/>
      <c r="H28" s="695"/>
      <c r="I28" s="695"/>
      <c r="J28" s="695"/>
      <c r="K28" s="695"/>
      <c r="L28" s="695"/>
      <c r="M28" s="695"/>
      <c r="N28" s="695"/>
      <c r="O28" s="695"/>
      <c r="P28" s="695"/>
    </row>
    <row r="29" spans="2:16">
      <c r="E29" s="119"/>
      <c r="F29" s="119"/>
      <c r="G29" s="119"/>
      <c r="H29" s="119"/>
      <c r="I29" s="119"/>
      <c r="J29" s="119"/>
      <c r="K29" s="119"/>
      <c r="L29" s="119"/>
      <c r="M29" s="119"/>
      <c r="N29" s="119"/>
      <c r="O29" s="119"/>
      <c r="P29" s="119"/>
    </row>
    <row r="30" spans="2:16" ht="13.5">
      <c r="C30" s="120" t="s">
        <v>289</v>
      </c>
      <c r="E30" s="119"/>
      <c r="F30" s="119"/>
      <c r="G30" s="119"/>
      <c r="H30" s="119"/>
      <c r="I30" s="119"/>
      <c r="J30" s="119"/>
      <c r="K30" s="119"/>
      <c r="L30" s="119"/>
      <c r="M30" s="119"/>
      <c r="N30" s="119"/>
      <c r="O30" s="119"/>
      <c r="P30" s="119"/>
    </row>
    <row r="31" spans="2:16" ht="13.5">
      <c r="C31" s="35" t="s">
        <v>266</v>
      </c>
      <c r="E31" s="119"/>
      <c r="F31" s="119"/>
      <c r="G31" s="119"/>
      <c r="H31" s="119"/>
      <c r="I31" s="119"/>
      <c r="J31" s="119"/>
      <c r="K31" s="119"/>
      <c r="L31" s="119"/>
      <c r="M31" s="119"/>
      <c r="N31" s="119"/>
      <c r="O31" s="119"/>
      <c r="P31" s="119"/>
    </row>
    <row r="32" spans="2:16" ht="13.5">
      <c r="C32" s="85" t="s">
        <v>323</v>
      </c>
      <c r="E32" s="119"/>
      <c r="F32" s="119"/>
      <c r="G32" s="119"/>
      <c r="H32" s="119"/>
      <c r="I32" s="119"/>
      <c r="J32" s="119"/>
      <c r="K32" s="119"/>
      <c r="L32" s="119"/>
      <c r="M32" s="119"/>
      <c r="N32" s="119"/>
      <c r="O32" s="119"/>
      <c r="P32" s="119"/>
    </row>
    <row r="33" spans="3:17">
      <c r="C33" s="714"/>
      <c r="D33" s="714"/>
      <c r="E33" s="714"/>
      <c r="F33" s="714"/>
      <c r="G33" s="714"/>
      <c r="H33" s="714"/>
      <c r="I33" s="714"/>
      <c r="J33" s="714"/>
      <c r="K33" s="714"/>
      <c r="L33" s="714"/>
      <c r="M33" s="714"/>
      <c r="N33" s="714"/>
      <c r="O33" s="714"/>
      <c r="P33" s="714"/>
      <c r="Q33" s="714"/>
    </row>
    <row r="34" spans="3:17">
      <c r="E34" s="119"/>
      <c r="F34" s="119"/>
      <c r="G34" s="119"/>
      <c r="H34" s="119"/>
      <c r="I34" s="119"/>
      <c r="J34" s="119"/>
      <c r="K34" s="119"/>
      <c r="L34" s="119"/>
      <c r="M34" s="119"/>
      <c r="N34" s="119"/>
      <c r="O34" s="119"/>
      <c r="P34" s="119"/>
    </row>
    <row r="35" spans="3:17" s="360" customFormat="1" ht="13.5" customHeight="1">
      <c r="C35" s="531"/>
      <c r="D35" s="531"/>
      <c r="E35" s="368"/>
      <c r="F35" s="532"/>
      <c r="G35" s="532"/>
      <c r="H35" s="532"/>
      <c r="I35" s="532"/>
      <c r="J35" s="532"/>
      <c r="K35" s="532"/>
      <c r="L35" s="532"/>
      <c r="M35" s="532"/>
      <c r="N35" s="532"/>
      <c r="O35" s="531"/>
      <c r="P35" s="531"/>
      <c r="Q35" s="531"/>
    </row>
    <row r="36" spans="3:17" s="360" customFormat="1" ht="13.5">
      <c r="C36" s="533"/>
      <c r="E36" s="366"/>
      <c r="F36" s="528"/>
      <c r="G36" s="528"/>
      <c r="H36" s="528"/>
      <c r="I36" s="528"/>
      <c r="J36" s="528"/>
      <c r="K36" s="528"/>
      <c r="L36" s="528"/>
      <c r="M36" s="528"/>
      <c r="N36" s="528"/>
    </row>
    <row r="37" spans="3:17" s="360" customFormat="1">
      <c r="E37" s="366"/>
      <c r="F37" s="528"/>
      <c r="G37" s="528"/>
      <c r="H37" s="528"/>
      <c r="I37" s="528"/>
      <c r="J37" s="528"/>
      <c r="K37" s="528"/>
      <c r="L37" s="528"/>
      <c r="M37" s="528"/>
      <c r="N37" s="528"/>
    </row>
    <row r="38" spans="3:17" s="360" customFormat="1">
      <c r="C38" s="509"/>
      <c r="E38" s="366"/>
      <c r="F38" s="528"/>
      <c r="G38" s="528"/>
      <c r="H38" s="528"/>
      <c r="I38" s="528"/>
      <c r="J38" s="528"/>
      <c r="K38" s="528"/>
      <c r="L38" s="528"/>
      <c r="M38" s="528"/>
      <c r="N38" s="528"/>
    </row>
    <row r="39" spans="3:17" s="360" customFormat="1">
      <c r="E39" s="370"/>
      <c r="F39" s="528"/>
      <c r="G39" s="528"/>
      <c r="H39" s="528"/>
      <c r="I39" s="528"/>
      <c r="J39" s="528"/>
      <c r="K39" s="528"/>
      <c r="L39" s="528"/>
      <c r="M39" s="528"/>
      <c r="N39" s="528"/>
    </row>
    <row r="40" spans="3:17" s="360" customFormat="1">
      <c r="E40" s="366"/>
      <c r="F40" s="528"/>
      <c r="G40" s="528"/>
      <c r="H40" s="528"/>
      <c r="I40" s="528"/>
      <c r="J40" s="528"/>
      <c r="K40" s="528"/>
      <c r="L40" s="528"/>
      <c r="M40" s="528"/>
      <c r="N40" s="528"/>
    </row>
    <row r="41" spans="3:17" s="360" customFormat="1">
      <c r="E41" s="366"/>
      <c r="F41" s="528"/>
      <c r="G41" s="528"/>
      <c r="H41" s="528"/>
      <c r="I41" s="528"/>
      <c r="J41" s="528"/>
      <c r="K41" s="528"/>
      <c r="L41" s="528"/>
      <c r="M41" s="528"/>
      <c r="N41" s="528"/>
    </row>
    <row r="42" spans="3:17" s="360" customFormat="1">
      <c r="E42" s="370"/>
      <c r="F42" s="528"/>
      <c r="G42" s="528"/>
      <c r="H42" s="528"/>
      <c r="I42" s="528"/>
      <c r="J42" s="528"/>
      <c r="K42" s="528"/>
      <c r="L42" s="528"/>
      <c r="M42" s="528"/>
      <c r="N42" s="528"/>
    </row>
    <row r="43" spans="3:17" s="360" customFormat="1">
      <c r="E43" s="370"/>
      <c r="F43" s="528"/>
      <c r="G43" s="528"/>
      <c r="H43" s="528"/>
      <c r="I43" s="528"/>
      <c r="J43" s="528"/>
      <c r="K43" s="528"/>
      <c r="L43" s="528"/>
      <c r="M43" s="528"/>
      <c r="N43" s="528"/>
    </row>
    <row r="44" spans="3:17" s="360" customFormat="1">
      <c r="E44" s="370"/>
      <c r="F44" s="528"/>
      <c r="G44" s="528"/>
      <c r="H44" s="528"/>
      <c r="I44" s="528"/>
      <c r="J44" s="528"/>
      <c r="K44" s="528"/>
      <c r="L44" s="528"/>
      <c r="M44" s="528"/>
      <c r="N44" s="528"/>
    </row>
    <row r="45" spans="3:17" s="360" customFormat="1">
      <c r="E45" s="370"/>
      <c r="F45" s="528"/>
      <c r="G45" s="528"/>
      <c r="H45" s="528"/>
      <c r="I45" s="528"/>
      <c r="J45" s="528"/>
      <c r="K45" s="528"/>
      <c r="L45" s="528"/>
      <c r="M45" s="528"/>
      <c r="N45" s="528"/>
    </row>
    <row r="46" spans="3:17" s="360" customFormat="1">
      <c r="E46" s="366"/>
      <c r="F46" s="528"/>
      <c r="G46" s="528"/>
      <c r="H46" s="528"/>
      <c r="I46" s="528"/>
      <c r="J46" s="528"/>
      <c r="K46" s="528"/>
      <c r="L46" s="528"/>
      <c r="M46" s="528"/>
      <c r="N46" s="528"/>
    </row>
    <row r="47" spans="3:17" s="360" customFormat="1">
      <c r="E47" s="534"/>
      <c r="F47" s="528"/>
      <c r="G47" s="528"/>
      <c r="H47" s="528"/>
      <c r="I47" s="528"/>
      <c r="J47" s="528"/>
      <c r="K47" s="528"/>
    </row>
    <row r="48" spans="3:17" s="360" customFormat="1">
      <c r="E48" s="535"/>
      <c r="F48" s="528"/>
      <c r="G48" s="528"/>
      <c r="H48" s="528"/>
      <c r="I48" s="528"/>
      <c r="J48" s="528"/>
      <c r="K48" s="528"/>
    </row>
    <row r="49" spans="5:14" s="360" customFormat="1">
      <c r="E49" s="536"/>
      <c r="F49" s="536"/>
      <c r="G49" s="536"/>
      <c r="H49" s="536"/>
      <c r="I49" s="536"/>
      <c r="J49" s="536"/>
      <c r="K49" s="536"/>
      <c r="L49" s="536"/>
      <c r="M49" s="536"/>
      <c r="N49" s="536"/>
    </row>
    <row r="50" spans="5:14" s="360" customFormat="1">
      <c r="E50" s="536"/>
      <c r="F50" s="536"/>
      <c r="G50" s="536"/>
      <c r="H50" s="536"/>
      <c r="I50" s="536"/>
      <c r="J50" s="536"/>
      <c r="K50" s="536"/>
      <c r="L50" s="536"/>
      <c r="M50" s="536"/>
      <c r="N50" s="536"/>
    </row>
    <row r="51" spans="5:14" s="360" customFormat="1">
      <c r="E51" s="536"/>
      <c r="F51" s="536"/>
      <c r="G51" s="536"/>
      <c r="H51" s="536"/>
      <c r="I51" s="536"/>
      <c r="J51" s="536"/>
      <c r="K51" s="536"/>
      <c r="L51" s="536"/>
      <c r="M51" s="536"/>
      <c r="N51" s="536"/>
    </row>
    <row r="52" spans="5:14" s="360" customFormat="1">
      <c r="E52" s="536"/>
      <c r="F52" s="536"/>
      <c r="G52" s="536"/>
      <c r="H52" s="536"/>
      <c r="I52" s="536"/>
      <c r="J52" s="536"/>
      <c r="K52" s="536"/>
      <c r="L52" s="536"/>
      <c r="M52" s="536"/>
      <c r="N52" s="536"/>
    </row>
    <row r="53" spans="5:14" s="360" customFormat="1">
      <c r="E53" s="536"/>
      <c r="F53" s="536"/>
      <c r="G53" s="536"/>
      <c r="H53" s="536"/>
      <c r="I53" s="536"/>
      <c r="J53" s="536"/>
      <c r="K53" s="536"/>
      <c r="L53" s="536"/>
      <c r="M53" s="536"/>
      <c r="N53" s="536"/>
    </row>
    <row r="54" spans="5:14" s="360" customFormat="1">
      <c r="E54" s="536"/>
      <c r="F54" s="536"/>
      <c r="G54" s="536"/>
      <c r="H54" s="536"/>
      <c r="I54" s="536"/>
      <c r="J54" s="536"/>
      <c r="K54" s="536"/>
      <c r="L54" s="536"/>
      <c r="M54" s="536"/>
      <c r="N54" s="536"/>
    </row>
    <row r="55" spans="5:14" s="360" customFormat="1">
      <c r="E55" s="536"/>
      <c r="F55" s="536"/>
      <c r="G55" s="536"/>
      <c r="H55" s="536"/>
      <c r="I55" s="536"/>
      <c r="J55" s="536"/>
      <c r="K55" s="536"/>
      <c r="L55" s="536"/>
      <c r="M55" s="536"/>
      <c r="N55" s="536"/>
    </row>
    <row r="56" spans="5:14" s="360" customFormat="1">
      <c r="E56" s="536"/>
      <c r="F56" s="536"/>
      <c r="G56" s="536"/>
      <c r="H56" s="536"/>
      <c r="I56" s="536"/>
      <c r="J56" s="536"/>
      <c r="K56" s="536"/>
      <c r="L56" s="536"/>
      <c r="M56" s="536"/>
      <c r="N56" s="536"/>
    </row>
    <row r="57" spans="5:14" s="360" customFormat="1">
      <c r="E57" s="536"/>
      <c r="F57" s="536"/>
      <c r="G57" s="536"/>
      <c r="H57" s="536"/>
      <c r="I57" s="536"/>
      <c r="J57" s="536"/>
      <c r="K57" s="536"/>
      <c r="L57" s="536"/>
      <c r="M57" s="536"/>
      <c r="N57" s="536"/>
    </row>
    <row r="58" spans="5:14" s="360" customFormat="1">
      <c r="E58" s="536"/>
      <c r="F58" s="536"/>
      <c r="G58" s="536"/>
      <c r="H58" s="536"/>
      <c r="I58" s="536"/>
      <c r="J58" s="536"/>
      <c r="K58" s="536"/>
      <c r="L58" s="536"/>
      <c r="M58" s="536"/>
      <c r="N58" s="536"/>
    </row>
    <row r="59" spans="5:14" s="360" customFormat="1">
      <c r="E59" s="536"/>
      <c r="F59" s="536"/>
      <c r="G59" s="536"/>
      <c r="H59" s="536"/>
      <c r="I59" s="536"/>
      <c r="J59" s="536"/>
      <c r="K59" s="536"/>
      <c r="L59" s="536"/>
      <c r="M59" s="536"/>
      <c r="N59" s="536"/>
    </row>
    <row r="60" spans="5:14" s="360" customFormat="1">
      <c r="E60" s="536"/>
      <c r="F60" s="536"/>
      <c r="G60" s="536"/>
      <c r="H60" s="536"/>
      <c r="I60" s="536"/>
      <c r="J60" s="536"/>
      <c r="K60" s="536"/>
      <c r="L60" s="536"/>
      <c r="M60" s="536"/>
      <c r="N60" s="536"/>
    </row>
    <row r="61" spans="5:14" s="360" customFormat="1">
      <c r="E61" s="536"/>
      <c r="F61" s="536"/>
      <c r="G61" s="536"/>
      <c r="H61" s="536"/>
      <c r="I61" s="536"/>
      <c r="J61" s="536"/>
      <c r="K61" s="536"/>
      <c r="L61" s="536"/>
      <c r="M61" s="536"/>
      <c r="N61" s="536"/>
    </row>
    <row r="62" spans="5:14" s="360" customFormat="1">
      <c r="E62" s="536"/>
      <c r="F62" s="536"/>
      <c r="G62" s="536"/>
      <c r="H62" s="536"/>
      <c r="I62" s="536"/>
      <c r="J62" s="536"/>
      <c r="K62" s="536"/>
      <c r="L62" s="536"/>
      <c r="M62" s="536"/>
      <c r="N62" s="536"/>
    </row>
    <row r="63" spans="5:14" s="360" customFormat="1">
      <c r="E63" s="526"/>
      <c r="F63" s="526"/>
      <c r="G63" s="526"/>
      <c r="H63" s="526"/>
      <c r="I63" s="526"/>
      <c r="J63" s="526"/>
      <c r="K63" s="526"/>
    </row>
    <row r="64" spans="5:14" s="360" customFormat="1">
      <c r="E64" s="526"/>
      <c r="F64" s="526"/>
      <c r="G64" s="526"/>
      <c r="H64" s="526"/>
      <c r="I64" s="526"/>
      <c r="J64" s="526"/>
      <c r="K64" s="526"/>
    </row>
    <row r="65" spans="5:11" s="360" customFormat="1">
      <c r="E65" s="526"/>
      <c r="F65" s="526"/>
      <c r="G65" s="526"/>
      <c r="H65" s="526"/>
      <c r="I65" s="526"/>
      <c r="J65" s="526"/>
      <c r="K65" s="526"/>
    </row>
    <row r="66" spans="5:11" s="360" customFormat="1">
      <c r="E66" s="526"/>
      <c r="F66" s="526"/>
      <c r="G66" s="526"/>
      <c r="H66" s="526"/>
      <c r="I66" s="526"/>
      <c r="J66" s="526"/>
      <c r="K66" s="526"/>
    </row>
    <row r="67" spans="5:11" s="360" customFormat="1">
      <c r="E67" s="526"/>
      <c r="F67" s="526"/>
      <c r="G67" s="526"/>
      <c r="H67" s="526"/>
      <c r="I67" s="526"/>
      <c r="J67" s="526"/>
      <c r="K67" s="526"/>
    </row>
    <row r="68" spans="5:11" s="360" customFormat="1">
      <c r="E68" s="526"/>
      <c r="F68" s="526"/>
      <c r="G68" s="526"/>
      <c r="H68" s="526"/>
      <c r="I68" s="526"/>
      <c r="J68" s="526"/>
      <c r="K68" s="526"/>
    </row>
    <row r="69" spans="5:11" s="360" customFormat="1">
      <c r="E69" s="526"/>
      <c r="F69" s="526"/>
      <c r="G69" s="526"/>
      <c r="H69" s="526"/>
      <c r="I69" s="526"/>
      <c r="J69" s="526"/>
      <c r="K69" s="526"/>
    </row>
    <row r="70" spans="5:11" s="360" customFormat="1">
      <c r="E70" s="526"/>
      <c r="F70" s="526"/>
      <c r="G70" s="526"/>
      <c r="H70" s="526"/>
      <c r="I70" s="526"/>
      <c r="J70" s="526"/>
      <c r="K70" s="526"/>
    </row>
    <row r="71" spans="5:11" s="360" customFormat="1">
      <c r="E71" s="526"/>
      <c r="F71" s="526"/>
      <c r="G71" s="526"/>
      <c r="H71" s="526"/>
      <c r="I71" s="526"/>
      <c r="J71" s="526"/>
      <c r="K71" s="526"/>
    </row>
    <row r="72" spans="5:11" s="360" customFormat="1">
      <c r="E72" s="526"/>
      <c r="F72" s="526"/>
      <c r="G72" s="526"/>
      <c r="H72" s="526"/>
      <c r="I72" s="526"/>
      <c r="J72" s="526"/>
      <c r="K72" s="526"/>
    </row>
    <row r="73" spans="5:11" s="360" customFormat="1">
      <c r="E73" s="526"/>
      <c r="F73" s="526"/>
      <c r="G73" s="526"/>
      <c r="H73" s="526"/>
      <c r="I73" s="526"/>
      <c r="J73" s="526"/>
      <c r="K73" s="526"/>
    </row>
    <row r="74" spans="5:11" s="360" customFormat="1">
      <c r="E74" s="526"/>
      <c r="F74" s="526"/>
      <c r="G74" s="526"/>
      <c r="H74" s="526"/>
      <c r="I74" s="526"/>
      <c r="J74" s="526"/>
      <c r="K74" s="526"/>
    </row>
    <row r="75" spans="5:11" s="360" customFormat="1">
      <c r="E75" s="526"/>
      <c r="F75" s="526"/>
      <c r="G75" s="526"/>
      <c r="H75" s="526"/>
      <c r="I75" s="526"/>
      <c r="J75" s="526"/>
      <c r="K75" s="526"/>
    </row>
    <row r="76" spans="5:11" s="360" customFormat="1">
      <c r="E76" s="526"/>
      <c r="F76" s="526"/>
      <c r="G76" s="526"/>
      <c r="H76" s="526"/>
      <c r="I76" s="526"/>
      <c r="J76" s="526"/>
      <c r="K76" s="526"/>
    </row>
    <row r="77" spans="5:11" s="360" customFormat="1">
      <c r="E77" s="526"/>
      <c r="F77" s="526"/>
      <c r="G77" s="526"/>
      <c r="H77" s="526"/>
      <c r="I77" s="526"/>
      <c r="J77" s="526"/>
      <c r="K77" s="526"/>
    </row>
    <row r="78" spans="5:11" s="360" customFormat="1">
      <c r="E78" s="526"/>
      <c r="F78" s="526"/>
      <c r="G78" s="526"/>
      <c r="H78" s="526"/>
      <c r="I78" s="526"/>
      <c r="J78" s="526"/>
      <c r="K78" s="526"/>
    </row>
    <row r="79" spans="5:11" s="360" customFormat="1">
      <c r="E79" s="526"/>
      <c r="F79" s="526"/>
      <c r="G79" s="526"/>
      <c r="H79" s="526"/>
      <c r="I79" s="526"/>
      <c r="J79" s="526"/>
      <c r="K79" s="526"/>
    </row>
    <row r="80" spans="5:11">
      <c r="E80" s="526"/>
      <c r="F80" s="526"/>
      <c r="G80" s="526"/>
      <c r="H80" s="526"/>
      <c r="I80" s="526"/>
      <c r="J80" s="526"/>
      <c r="K80" s="526"/>
    </row>
    <row r="81" spans="5:11">
      <c r="E81" s="526"/>
      <c r="F81" s="526"/>
      <c r="G81" s="526"/>
      <c r="H81" s="526"/>
      <c r="I81" s="526"/>
      <c r="J81" s="526"/>
      <c r="K81" s="526"/>
    </row>
    <row r="82" spans="5:11">
      <c r="E82" s="186"/>
      <c r="F82" s="186"/>
      <c r="G82" s="186"/>
    </row>
    <row r="83" spans="5:11">
      <c r="E83" s="186"/>
      <c r="F83" s="186"/>
      <c r="G83" s="186"/>
    </row>
    <row r="84" spans="5:11">
      <c r="E84" s="186"/>
      <c r="F84" s="186"/>
      <c r="G84" s="186"/>
    </row>
    <row r="85" spans="5:11">
      <c r="E85" s="186"/>
      <c r="F85" s="186"/>
      <c r="G85" s="186"/>
    </row>
  </sheetData>
  <sheetProtection sheet="1" objects="1" scenarios="1"/>
  <mergeCells count="5">
    <mergeCell ref="B1:Q1"/>
    <mergeCell ref="B2:Q2"/>
    <mergeCell ref="B3:Q3"/>
    <mergeCell ref="B15:D15"/>
    <mergeCell ref="C33:Q33"/>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81"/>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ht="18.75" customHeight="1">
      <c r="B1" s="716" t="s">
        <v>44</v>
      </c>
      <c r="C1" s="716"/>
      <c r="D1" s="716"/>
      <c r="E1" s="716"/>
      <c r="F1" s="716"/>
      <c r="G1" s="716"/>
      <c r="H1" s="716"/>
      <c r="I1" s="716"/>
      <c r="J1" s="716"/>
      <c r="K1" s="716"/>
      <c r="L1" s="716"/>
      <c r="M1" s="716"/>
      <c r="N1" s="716"/>
      <c r="O1" s="716"/>
      <c r="P1" s="716"/>
      <c r="Q1" s="716"/>
    </row>
    <row r="2" spans="2:17" ht="12.75" customHeight="1">
      <c r="B2" s="716" t="s">
        <v>98</v>
      </c>
      <c r="C2" s="716"/>
      <c r="D2" s="716"/>
      <c r="E2" s="716"/>
      <c r="F2" s="716"/>
      <c r="G2" s="716"/>
      <c r="H2" s="716"/>
      <c r="I2" s="716"/>
      <c r="J2" s="716"/>
      <c r="K2" s="716"/>
      <c r="L2" s="716"/>
      <c r="M2" s="716"/>
      <c r="N2" s="716"/>
      <c r="O2" s="716"/>
      <c r="P2" s="716"/>
      <c r="Q2" s="716"/>
    </row>
    <row r="3" spans="2:17" ht="12.75" customHeight="1">
      <c r="B3" s="716" t="s">
        <v>45</v>
      </c>
      <c r="C3" s="716"/>
      <c r="D3" s="716"/>
      <c r="E3" s="716"/>
      <c r="F3" s="716"/>
      <c r="G3" s="716"/>
      <c r="H3" s="716"/>
      <c r="I3" s="716"/>
      <c r="J3" s="716"/>
      <c r="K3" s="716"/>
      <c r="L3" s="716"/>
      <c r="M3" s="716"/>
      <c r="N3" s="716"/>
      <c r="O3" s="716"/>
      <c r="P3" s="716"/>
      <c r="Q3" s="716"/>
    </row>
    <row r="4" spans="2:17" ht="12.75" customHeight="1"/>
    <row r="5" spans="2:17" ht="12.75" customHeight="1"/>
    <row r="6" spans="2:17" ht="12.75" customHeight="1">
      <c r="E6" s="66" t="s">
        <v>4</v>
      </c>
      <c r="F6" s="66" t="s">
        <v>5</v>
      </c>
      <c r="G6" s="66" t="s">
        <v>6</v>
      </c>
      <c r="H6" s="66" t="s">
        <v>3</v>
      </c>
      <c r="I6" s="66" t="s">
        <v>4</v>
      </c>
      <c r="J6" s="66" t="s">
        <v>5</v>
      </c>
      <c r="K6" s="66" t="s">
        <v>6</v>
      </c>
      <c r="L6" s="66" t="s">
        <v>3</v>
      </c>
      <c r="M6" s="66" t="s">
        <v>4</v>
      </c>
      <c r="N6" s="66" t="s">
        <v>5</v>
      </c>
      <c r="O6" s="66" t="s">
        <v>6</v>
      </c>
      <c r="P6" s="677" t="s">
        <v>3</v>
      </c>
    </row>
    <row r="7" spans="2:17" ht="12.75" customHeight="1" thickBot="1">
      <c r="E7" s="66" t="s">
        <v>116</v>
      </c>
      <c r="F7" s="66" t="s">
        <v>116</v>
      </c>
      <c r="G7" s="66" t="s">
        <v>116</v>
      </c>
      <c r="H7" s="66" t="s">
        <v>203</v>
      </c>
      <c r="I7" s="66" t="s">
        <v>203</v>
      </c>
      <c r="J7" s="66" t="s">
        <v>203</v>
      </c>
      <c r="K7" s="66" t="s">
        <v>203</v>
      </c>
      <c r="L7" s="66" t="s">
        <v>281</v>
      </c>
      <c r="M7" s="66" t="s">
        <v>281</v>
      </c>
      <c r="N7" s="66" t="s">
        <v>281</v>
      </c>
      <c r="O7" s="66" t="s">
        <v>281</v>
      </c>
      <c r="P7" s="677" t="s">
        <v>316</v>
      </c>
    </row>
    <row r="8" spans="2:17" ht="12.75" customHeight="1">
      <c r="B8" s="69" t="s">
        <v>142</v>
      </c>
      <c r="C8" s="70"/>
      <c r="D8" s="70"/>
      <c r="E8" s="67"/>
      <c r="F8" s="67"/>
      <c r="G8" s="67"/>
      <c r="H8" s="67"/>
      <c r="I8" s="67"/>
      <c r="J8" s="67"/>
      <c r="K8" s="67"/>
      <c r="L8" s="67"/>
      <c r="M8" s="67"/>
      <c r="N8" s="67"/>
      <c r="O8" s="67"/>
      <c r="P8" s="67"/>
    </row>
    <row r="9" spans="2:17" ht="12.75" customHeight="1">
      <c r="C9" s="65" t="s">
        <v>119</v>
      </c>
      <c r="E9" s="147">
        <v>860</v>
      </c>
      <c r="F9" s="147">
        <v>796</v>
      </c>
      <c r="G9" s="147">
        <v>1012</v>
      </c>
      <c r="H9" s="118">
        <v>929</v>
      </c>
      <c r="I9" s="118">
        <v>858</v>
      </c>
      <c r="J9" s="118">
        <v>798</v>
      </c>
      <c r="K9" s="118">
        <v>1021</v>
      </c>
      <c r="L9" s="118">
        <v>1065</v>
      </c>
      <c r="M9" s="118">
        <v>900</v>
      </c>
      <c r="N9" s="307">
        <v>774</v>
      </c>
      <c r="O9" s="307">
        <v>1140</v>
      </c>
      <c r="P9" s="307">
        <v>988</v>
      </c>
    </row>
    <row r="10" spans="2:17" ht="12.75" customHeight="1">
      <c r="C10" s="65" t="s">
        <v>141</v>
      </c>
      <c r="E10" s="195">
        <v>507</v>
      </c>
      <c r="F10" s="195">
        <v>499</v>
      </c>
      <c r="G10" s="195">
        <v>693</v>
      </c>
      <c r="H10" s="157">
        <v>554</v>
      </c>
      <c r="I10" s="157">
        <v>538</v>
      </c>
      <c r="J10" s="157">
        <v>593</v>
      </c>
      <c r="K10" s="157">
        <v>780</v>
      </c>
      <c r="L10" s="157">
        <v>687</v>
      </c>
      <c r="M10" s="157">
        <v>552</v>
      </c>
      <c r="N10" s="353">
        <v>534</v>
      </c>
      <c r="O10" s="353">
        <v>844</v>
      </c>
      <c r="P10" s="353">
        <v>614</v>
      </c>
    </row>
    <row r="11" spans="2:17" ht="12.75" customHeight="1">
      <c r="C11" s="65" t="s">
        <v>51</v>
      </c>
      <c r="E11" s="554">
        <v>203</v>
      </c>
      <c r="F11" s="554">
        <v>273</v>
      </c>
      <c r="G11" s="554">
        <v>309</v>
      </c>
      <c r="H11" s="599">
        <v>243</v>
      </c>
      <c r="I11" s="599">
        <v>235</v>
      </c>
      <c r="J11" s="599">
        <v>227</v>
      </c>
      <c r="K11" s="599">
        <v>242</v>
      </c>
      <c r="L11" s="599">
        <v>213</v>
      </c>
      <c r="M11" s="599">
        <v>189</v>
      </c>
      <c r="N11" s="364">
        <v>204</v>
      </c>
      <c r="O11" s="364">
        <v>397</v>
      </c>
      <c r="P11" s="364">
        <v>223</v>
      </c>
    </row>
    <row r="12" spans="2:17" ht="12.75" customHeight="1" thickBot="1">
      <c r="C12" s="65" t="s">
        <v>143</v>
      </c>
      <c r="E12" s="600">
        <f t="shared" ref="E12:G12" si="0">SUM(E9:E11)</f>
        <v>1570</v>
      </c>
      <c r="F12" s="600">
        <f t="shared" si="0"/>
        <v>1568</v>
      </c>
      <c r="G12" s="600">
        <f t="shared" si="0"/>
        <v>2014</v>
      </c>
      <c r="H12" s="601">
        <f t="shared" ref="H12:I12" si="1">SUM(H9:H11)</f>
        <v>1726</v>
      </c>
      <c r="I12" s="601">
        <f t="shared" si="1"/>
        <v>1631</v>
      </c>
      <c r="J12" s="601">
        <f t="shared" ref="J12:K12" si="2">SUM(J9:J11)</f>
        <v>1618</v>
      </c>
      <c r="K12" s="601">
        <f t="shared" si="2"/>
        <v>2043</v>
      </c>
      <c r="L12" s="601">
        <f t="shared" ref="L12:M12" si="3">SUM(L9:L11)</f>
        <v>1965</v>
      </c>
      <c r="M12" s="601">
        <f t="shared" si="3"/>
        <v>1641</v>
      </c>
      <c r="N12" s="365">
        <f t="shared" ref="N12:O12" si="4">SUM(N9:N11)</f>
        <v>1512</v>
      </c>
      <c r="O12" s="365">
        <f t="shared" si="4"/>
        <v>2381</v>
      </c>
      <c r="P12" s="365">
        <f t="shared" ref="P12" si="5">SUM(P9:P11)</f>
        <v>1825</v>
      </c>
    </row>
    <row r="13" spans="2:17" ht="12.75" customHeight="1" thickTop="1">
      <c r="E13" s="195"/>
      <c r="F13" s="195"/>
      <c r="G13" s="195"/>
      <c r="H13" s="157"/>
      <c r="I13" s="157"/>
      <c r="J13" s="157"/>
      <c r="K13" s="157"/>
      <c r="L13" s="157"/>
      <c r="M13" s="157"/>
      <c r="N13" s="353"/>
      <c r="O13" s="353"/>
      <c r="P13" s="353"/>
    </row>
    <row r="14" spans="2:17">
      <c r="B14" s="705" t="s">
        <v>156</v>
      </c>
      <c r="C14" s="705"/>
      <c r="D14" s="705"/>
      <c r="E14" s="68"/>
      <c r="F14" s="68"/>
      <c r="G14" s="68"/>
      <c r="H14" s="196"/>
      <c r="I14" s="196"/>
      <c r="J14" s="196"/>
      <c r="K14" s="196"/>
      <c r="L14" s="196"/>
      <c r="M14" s="196"/>
      <c r="N14" s="366"/>
      <c r="O14" s="366"/>
      <c r="P14" s="366"/>
    </row>
    <row r="15" spans="2:17" ht="12.75" customHeight="1">
      <c r="C15" s="65" t="s">
        <v>119</v>
      </c>
      <c r="E15" s="195">
        <v>-24</v>
      </c>
      <c r="F15" s="195">
        <v>14</v>
      </c>
      <c r="G15" s="195">
        <v>275</v>
      </c>
      <c r="H15" s="157">
        <v>-309</v>
      </c>
      <c r="I15" s="157">
        <v>-129</v>
      </c>
      <c r="J15" s="157">
        <v>182</v>
      </c>
      <c r="K15" s="157">
        <v>333</v>
      </c>
      <c r="L15" s="157">
        <v>-333</v>
      </c>
      <c r="M15" s="157">
        <v>-141</v>
      </c>
      <c r="N15" s="353">
        <v>76</v>
      </c>
      <c r="O15" s="353">
        <v>248</v>
      </c>
      <c r="P15" s="353">
        <v>-318</v>
      </c>
    </row>
    <row r="16" spans="2:17" ht="12.75" customHeight="1">
      <c r="C16" s="65" t="s">
        <v>141</v>
      </c>
      <c r="E16" s="195">
        <v>-17</v>
      </c>
      <c r="F16" s="195">
        <v>34</v>
      </c>
      <c r="G16" s="195">
        <v>163</v>
      </c>
      <c r="H16" s="157">
        <v>-162</v>
      </c>
      <c r="I16" s="157">
        <v>-72</v>
      </c>
      <c r="J16" s="157">
        <v>73</v>
      </c>
      <c r="K16" s="157">
        <v>247</v>
      </c>
      <c r="L16" s="157">
        <v>-200</v>
      </c>
      <c r="M16" s="157">
        <v>-100</v>
      </c>
      <c r="N16" s="353">
        <v>60</v>
      </c>
      <c r="O16" s="353">
        <v>151</v>
      </c>
      <c r="P16" s="353">
        <v>-200</v>
      </c>
    </row>
    <row r="17" spans="2:17" ht="12.75" customHeight="1">
      <c r="C17" s="65" t="s">
        <v>51</v>
      </c>
      <c r="E17" s="195">
        <v>80</v>
      </c>
      <c r="F17" s="195">
        <v>14</v>
      </c>
      <c r="G17" s="195">
        <v>0</v>
      </c>
      <c r="H17" s="157">
        <v>-59</v>
      </c>
      <c r="I17" s="157">
        <v>-12</v>
      </c>
      <c r="J17" s="157">
        <v>29</v>
      </c>
      <c r="K17" s="157">
        <v>17</v>
      </c>
      <c r="L17" s="157">
        <v>-48</v>
      </c>
      <c r="M17" s="157">
        <v>-15</v>
      </c>
      <c r="N17" s="353">
        <v>10</v>
      </c>
      <c r="O17" s="353">
        <v>55</v>
      </c>
      <c r="P17" s="353">
        <v>-49</v>
      </c>
    </row>
    <row r="18" spans="2:17" ht="12.75" customHeight="1" thickBot="1">
      <c r="C18" s="65" t="s">
        <v>52</v>
      </c>
      <c r="E18" s="602">
        <f t="shared" ref="E18:H18" si="6">SUM(E15:E17)</f>
        <v>39</v>
      </c>
      <c r="F18" s="602">
        <f t="shared" si="6"/>
        <v>62</v>
      </c>
      <c r="G18" s="602">
        <f t="shared" si="6"/>
        <v>438</v>
      </c>
      <c r="H18" s="602">
        <f t="shared" si="6"/>
        <v>-530</v>
      </c>
      <c r="I18" s="602">
        <f t="shared" ref="I18:J18" si="7">SUM(I15:I17)</f>
        <v>-213</v>
      </c>
      <c r="J18" s="602">
        <f t="shared" si="7"/>
        <v>284</v>
      </c>
      <c r="K18" s="602">
        <f t="shared" ref="K18:L18" si="8">SUM(K15:K17)</f>
        <v>597</v>
      </c>
      <c r="L18" s="602">
        <f t="shared" si="8"/>
        <v>-581</v>
      </c>
      <c r="M18" s="602">
        <f t="shared" ref="M18:N18" si="9">SUM(M15:M17)</f>
        <v>-256</v>
      </c>
      <c r="N18" s="367">
        <f t="shared" si="9"/>
        <v>146</v>
      </c>
      <c r="O18" s="367">
        <f t="shared" ref="O18:P18" si="10">SUM(O15:O17)</f>
        <v>454</v>
      </c>
      <c r="P18" s="367">
        <f t="shared" si="10"/>
        <v>-567</v>
      </c>
    </row>
    <row r="19" spans="2:17" ht="6" customHeight="1" thickTop="1">
      <c r="E19" s="68"/>
      <c r="F19" s="68"/>
      <c r="G19" s="68"/>
      <c r="H19" s="68"/>
      <c r="I19" s="68"/>
      <c r="J19" s="68"/>
      <c r="K19" s="68"/>
      <c r="L19" s="68"/>
      <c r="M19" s="68"/>
      <c r="N19" s="68"/>
      <c r="O19" s="68"/>
      <c r="P19" s="68"/>
    </row>
    <row r="20" spans="2:17" ht="6" customHeight="1">
      <c r="E20" s="68"/>
      <c r="F20" s="68"/>
      <c r="G20" s="68"/>
      <c r="H20" s="68"/>
      <c r="I20" s="68"/>
      <c r="J20" s="68"/>
      <c r="K20" s="68"/>
      <c r="L20" s="68"/>
      <c r="M20" s="68"/>
      <c r="N20" s="68"/>
      <c r="O20" s="68"/>
      <c r="P20" s="68"/>
    </row>
    <row r="21" spans="2:17" ht="12.75" customHeight="1">
      <c r="B21" s="603" t="s">
        <v>228</v>
      </c>
      <c r="C21" s="604"/>
      <c r="D21" s="604"/>
      <c r="E21" s="262"/>
      <c r="F21" s="262"/>
      <c r="G21" s="262"/>
      <c r="H21" s="262"/>
      <c r="I21" s="262"/>
      <c r="J21" s="262"/>
      <c r="K21" s="262"/>
      <c r="L21" s="262"/>
      <c r="M21" s="262"/>
      <c r="N21" s="262"/>
      <c r="O21" s="262"/>
      <c r="P21" s="262"/>
    </row>
    <row r="22" spans="2:17" ht="12.75" customHeight="1">
      <c r="B22" s="605"/>
      <c r="C22" s="605" t="s">
        <v>119</v>
      </c>
      <c r="D22" s="605"/>
      <c r="E22" s="265">
        <f t="shared" ref="E22" si="11">E9+E15</f>
        <v>836</v>
      </c>
      <c r="F22" s="696"/>
      <c r="G22" s="696"/>
      <c r="H22" s="696"/>
      <c r="I22" s="696"/>
      <c r="J22" s="696"/>
      <c r="K22" s="696"/>
      <c r="L22" s="696"/>
      <c r="M22" s="696"/>
      <c r="N22" s="696"/>
      <c r="O22" s="696"/>
      <c r="P22" s="696"/>
    </row>
    <row r="23" spans="2:17" ht="12.75" customHeight="1">
      <c r="B23" s="605"/>
      <c r="C23" s="605" t="s">
        <v>184</v>
      </c>
      <c r="D23" s="605"/>
      <c r="E23" s="265">
        <f t="shared" ref="E23" si="12">E10+E16</f>
        <v>490</v>
      </c>
      <c r="F23" s="696"/>
      <c r="G23" s="696"/>
      <c r="H23" s="696"/>
      <c r="I23" s="696"/>
      <c r="J23" s="696"/>
      <c r="K23" s="696"/>
      <c r="L23" s="696"/>
      <c r="M23" s="696"/>
      <c r="N23" s="696"/>
      <c r="O23" s="696"/>
      <c r="P23" s="696"/>
    </row>
    <row r="24" spans="2:17" ht="12.75" customHeight="1">
      <c r="B24" s="605"/>
      <c r="C24" s="605" t="s">
        <v>51</v>
      </c>
      <c r="D24" s="605"/>
      <c r="E24" s="263">
        <f t="shared" ref="E24" si="13">E11+E17</f>
        <v>283</v>
      </c>
      <c r="F24" s="696"/>
      <c r="G24" s="696"/>
      <c r="H24" s="696"/>
      <c r="I24" s="696"/>
      <c r="J24" s="696"/>
      <c r="K24" s="696"/>
      <c r="L24" s="696"/>
      <c r="M24" s="696"/>
      <c r="N24" s="696"/>
      <c r="O24" s="696"/>
      <c r="P24" s="696"/>
    </row>
    <row r="25" spans="2:17">
      <c r="B25" s="605"/>
      <c r="C25" s="605" t="s">
        <v>229</v>
      </c>
      <c r="D25" s="605"/>
      <c r="E25" s="264">
        <f>SUM(E22:E24)</f>
        <v>1609</v>
      </c>
      <c r="F25" s="697"/>
      <c r="G25" s="697"/>
      <c r="H25" s="697"/>
      <c r="I25" s="697"/>
      <c r="J25" s="697"/>
      <c r="K25" s="697"/>
      <c r="L25" s="697"/>
      <c r="M25" s="697"/>
      <c r="N25" s="697"/>
      <c r="O25" s="697"/>
      <c r="P25" s="697"/>
    </row>
    <row r="26" spans="2:17" ht="12.75" customHeight="1">
      <c r="E26" s="68"/>
      <c r="F26" s="68"/>
      <c r="G26" s="68"/>
      <c r="H26" s="68"/>
      <c r="I26" s="68"/>
      <c r="J26" s="68"/>
      <c r="K26" s="68"/>
      <c r="L26" s="68"/>
      <c r="M26" s="68"/>
      <c r="N26" s="68"/>
      <c r="O26" s="68"/>
      <c r="P26" s="68"/>
    </row>
    <row r="27" spans="2:17" ht="13.5">
      <c r="C27" s="65" t="s">
        <v>294</v>
      </c>
    </row>
    <row r="28" spans="2:17" ht="13.5" customHeight="1">
      <c r="C28" s="65" t="s">
        <v>324</v>
      </c>
      <c r="D28" s="129"/>
      <c r="E28" s="132"/>
      <c r="F28" s="132"/>
      <c r="G28" s="132"/>
      <c r="H28" s="132"/>
      <c r="I28" s="132"/>
      <c r="J28" s="132"/>
      <c r="K28" s="132"/>
      <c r="L28" s="132"/>
      <c r="M28" s="132"/>
      <c r="N28" s="132"/>
      <c r="O28" s="132"/>
      <c r="P28" s="132"/>
    </row>
    <row r="29" spans="2:17" ht="53.25" customHeight="1">
      <c r="B29" s="69"/>
      <c r="C29" s="714"/>
      <c r="D29" s="714"/>
      <c r="E29" s="714"/>
      <c r="F29" s="714"/>
      <c r="G29" s="714"/>
      <c r="H29" s="714"/>
      <c r="I29" s="714"/>
      <c r="J29" s="714"/>
      <c r="K29" s="714"/>
      <c r="L29" s="714"/>
      <c r="M29" s="714"/>
      <c r="N29" s="714"/>
      <c r="O29" s="714"/>
      <c r="P29" s="714"/>
      <c r="Q29" s="714"/>
    </row>
    <row r="30" spans="2:17" s="360" customFormat="1">
      <c r="B30" s="525"/>
      <c r="E30" s="526"/>
      <c r="F30" s="526"/>
      <c r="G30" s="526"/>
      <c r="H30" s="526"/>
      <c r="I30" s="526"/>
      <c r="J30" s="526"/>
      <c r="K30" s="526"/>
    </row>
    <row r="31" spans="2:17" s="360" customFormat="1">
      <c r="B31" s="525"/>
      <c r="E31" s="526"/>
      <c r="F31" s="526"/>
      <c r="G31" s="526"/>
      <c r="H31" s="526"/>
      <c r="I31" s="526"/>
      <c r="J31" s="526"/>
      <c r="K31" s="526"/>
      <c r="L31" s="526"/>
      <c r="M31" s="526"/>
      <c r="N31" s="526"/>
    </row>
    <row r="32" spans="2:17" s="360" customFormat="1">
      <c r="B32" s="525"/>
      <c r="E32" s="527"/>
      <c r="F32" s="528"/>
      <c r="G32" s="528"/>
      <c r="H32" s="528"/>
      <c r="I32" s="528"/>
      <c r="J32" s="528"/>
      <c r="K32" s="528"/>
      <c r="L32" s="528"/>
      <c r="M32" s="528"/>
      <c r="N32" s="528"/>
    </row>
    <row r="33" spans="3:14" s="360" customFormat="1" ht="12.75">
      <c r="C33" s="346"/>
      <c r="D33" s="529"/>
      <c r="E33" s="355"/>
      <c r="F33" s="528"/>
      <c r="G33" s="528"/>
      <c r="H33" s="528"/>
      <c r="I33" s="528"/>
      <c r="J33" s="528"/>
      <c r="K33" s="528"/>
      <c r="L33" s="528"/>
      <c r="M33" s="528"/>
      <c r="N33" s="528"/>
    </row>
    <row r="34" spans="3:14" s="360" customFormat="1">
      <c r="E34" s="355"/>
      <c r="F34" s="528"/>
      <c r="G34" s="528"/>
      <c r="H34" s="528"/>
      <c r="I34" s="528"/>
      <c r="J34" s="528"/>
      <c r="K34" s="528"/>
      <c r="L34" s="528"/>
      <c r="M34" s="528"/>
      <c r="N34" s="528"/>
    </row>
    <row r="35" spans="3:14" s="360" customFormat="1">
      <c r="E35" s="530"/>
      <c r="F35" s="528"/>
      <c r="G35" s="528"/>
      <c r="H35" s="528"/>
      <c r="I35" s="528"/>
      <c r="J35" s="528"/>
      <c r="K35" s="528"/>
      <c r="L35" s="528"/>
      <c r="M35" s="528"/>
      <c r="N35" s="528"/>
    </row>
    <row r="36" spans="3:14" s="360" customFormat="1">
      <c r="E36" s="355"/>
      <c r="F36" s="528"/>
      <c r="G36" s="528"/>
      <c r="H36" s="528"/>
      <c r="I36" s="528"/>
      <c r="J36" s="528"/>
      <c r="K36" s="528"/>
      <c r="L36" s="528"/>
      <c r="M36" s="528"/>
      <c r="N36" s="528"/>
    </row>
    <row r="37" spans="3:14" s="360" customFormat="1">
      <c r="E37" s="370"/>
      <c r="F37" s="528"/>
      <c r="G37" s="528"/>
      <c r="H37" s="528"/>
      <c r="I37" s="528"/>
      <c r="J37" s="528"/>
      <c r="K37" s="528"/>
      <c r="L37" s="528"/>
      <c r="M37" s="528"/>
      <c r="N37" s="528"/>
    </row>
    <row r="38" spans="3:14" s="360" customFormat="1">
      <c r="E38" s="355"/>
      <c r="F38" s="528"/>
      <c r="G38" s="528"/>
      <c r="H38" s="528"/>
      <c r="I38" s="528"/>
      <c r="J38" s="528"/>
      <c r="K38" s="528"/>
      <c r="L38" s="528"/>
      <c r="M38" s="528"/>
      <c r="N38" s="528"/>
    </row>
    <row r="39" spans="3:14" s="360" customFormat="1">
      <c r="E39" s="355"/>
      <c r="F39" s="528"/>
      <c r="G39" s="528"/>
      <c r="H39" s="528"/>
      <c r="I39" s="528"/>
      <c r="J39" s="528"/>
      <c r="K39" s="528"/>
      <c r="L39" s="528"/>
      <c r="M39" s="528"/>
      <c r="N39" s="528"/>
    </row>
    <row r="40" spans="3:14" s="360" customFormat="1">
      <c r="E40" s="355"/>
      <c r="F40" s="528"/>
      <c r="G40" s="528"/>
      <c r="H40" s="528"/>
      <c r="I40" s="528"/>
      <c r="J40" s="528"/>
      <c r="K40" s="528"/>
      <c r="L40" s="528"/>
      <c r="M40" s="528"/>
      <c r="N40" s="528"/>
    </row>
    <row r="41" spans="3:14" s="360" customFormat="1">
      <c r="E41" s="370"/>
      <c r="F41" s="528"/>
      <c r="G41" s="528"/>
      <c r="H41" s="528"/>
      <c r="I41" s="528"/>
      <c r="J41" s="528"/>
      <c r="K41" s="528"/>
    </row>
    <row r="42" spans="3:14" s="360" customFormat="1">
      <c r="E42" s="528"/>
      <c r="F42" s="528"/>
      <c r="G42" s="528"/>
      <c r="H42" s="528"/>
      <c r="I42" s="528"/>
      <c r="J42" s="528"/>
      <c r="K42" s="528"/>
      <c r="L42" s="528"/>
      <c r="M42" s="528"/>
      <c r="N42" s="528"/>
    </row>
    <row r="43" spans="3:14" s="360" customFormat="1">
      <c r="E43" s="528"/>
      <c r="F43" s="528"/>
      <c r="G43" s="528"/>
      <c r="H43" s="528"/>
      <c r="I43" s="528"/>
      <c r="J43" s="528"/>
      <c r="K43" s="528"/>
      <c r="L43" s="528"/>
      <c r="M43" s="528"/>
      <c r="N43" s="528"/>
    </row>
    <row r="44" spans="3:14" s="360" customFormat="1">
      <c r="E44" s="528"/>
      <c r="F44" s="528"/>
      <c r="G44" s="528"/>
      <c r="H44" s="528"/>
      <c r="I44" s="528"/>
      <c r="J44" s="528"/>
      <c r="K44" s="528"/>
      <c r="L44" s="528"/>
      <c r="M44" s="528"/>
      <c r="N44" s="528"/>
    </row>
    <row r="45" spans="3:14" s="360" customFormat="1">
      <c r="E45" s="528"/>
      <c r="F45" s="528"/>
      <c r="G45" s="528"/>
      <c r="H45" s="528"/>
      <c r="I45" s="528"/>
      <c r="J45" s="528"/>
      <c r="K45" s="528"/>
      <c r="L45" s="528"/>
      <c r="M45" s="528"/>
      <c r="N45" s="528"/>
    </row>
    <row r="46" spans="3:14" s="360" customFormat="1">
      <c r="E46" s="528"/>
      <c r="F46" s="528"/>
      <c r="G46" s="528"/>
      <c r="H46" s="528"/>
      <c r="I46" s="528"/>
      <c r="J46" s="528"/>
      <c r="K46" s="528"/>
      <c r="L46" s="528"/>
      <c r="M46" s="528"/>
      <c r="N46" s="528"/>
    </row>
    <row r="47" spans="3:14" s="360" customFormat="1">
      <c r="E47" s="528"/>
      <c r="F47" s="528"/>
      <c r="G47" s="528"/>
      <c r="H47" s="528"/>
      <c r="I47" s="528"/>
      <c r="J47" s="528"/>
      <c r="K47" s="528"/>
      <c r="L47" s="528"/>
      <c r="M47" s="528"/>
      <c r="N47" s="528"/>
    </row>
    <row r="48" spans="3:14" s="360" customFormat="1">
      <c r="E48" s="528"/>
      <c r="F48" s="528"/>
      <c r="G48" s="528"/>
      <c r="H48" s="528"/>
      <c r="I48" s="528"/>
      <c r="J48" s="528"/>
      <c r="K48" s="528"/>
      <c r="L48" s="528"/>
      <c r="M48" s="528"/>
      <c r="N48" s="528"/>
    </row>
    <row r="49" spans="5:14" s="360" customFormat="1">
      <c r="E49" s="528"/>
      <c r="F49" s="528"/>
      <c r="G49" s="528"/>
      <c r="H49" s="528"/>
      <c r="I49" s="528"/>
      <c r="J49" s="528"/>
      <c r="K49" s="528"/>
      <c r="L49" s="528"/>
      <c r="M49" s="528"/>
      <c r="N49" s="528"/>
    </row>
    <row r="50" spans="5:14" s="360" customFormat="1">
      <c r="E50" s="528"/>
      <c r="F50" s="528"/>
      <c r="G50" s="528"/>
      <c r="H50" s="528"/>
      <c r="I50" s="528"/>
      <c r="J50" s="528"/>
      <c r="K50" s="528"/>
      <c r="L50" s="528"/>
      <c r="M50" s="528"/>
      <c r="N50" s="528"/>
    </row>
    <row r="51" spans="5:14" s="360" customFormat="1">
      <c r="E51" s="528"/>
      <c r="F51" s="528"/>
      <c r="G51" s="528"/>
      <c r="H51" s="528"/>
      <c r="I51" s="528"/>
      <c r="J51" s="528"/>
      <c r="K51" s="528"/>
      <c r="L51" s="528"/>
      <c r="M51" s="528"/>
      <c r="N51" s="528"/>
    </row>
    <row r="52" spans="5:14" s="360" customFormat="1">
      <c r="E52" s="528"/>
      <c r="F52" s="528"/>
      <c r="G52" s="528"/>
      <c r="H52" s="528"/>
      <c r="I52" s="528"/>
      <c r="J52" s="528"/>
      <c r="K52" s="528"/>
      <c r="L52" s="528"/>
      <c r="M52" s="528"/>
      <c r="N52" s="528"/>
    </row>
    <row r="53" spans="5:14" s="360" customFormat="1">
      <c r="E53" s="526"/>
      <c r="F53" s="526"/>
      <c r="G53" s="526"/>
      <c r="H53" s="526"/>
      <c r="I53" s="526"/>
      <c r="J53" s="526"/>
      <c r="K53" s="526"/>
    </row>
    <row r="54" spans="5:14" s="360" customFormat="1">
      <c r="E54" s="526"/>
      <c r="F54" s="526"/>
      <c r="G54" s="526"/>
      <c r="H54" s="526"/>
      <c r="I54" s="526"/>
      <c r="J54" s="526"/>
      <c r="K54" s="526"/>
    </row>
    <row r="55" spans="5:14" s="360" customFormat="1">
      <c r="E55" s="526"/>
      <c r="F55" s="526"/>
      <c r="G55" s="526"/>
      <c r="H55" s="526"/>
      <c r="I55" s="526"/>
      <c r="J55" s="526"/>
      <c r="K55" s="526"/>
    </row>
    <row r="56" spans="5:14" s="360" customFormat="1">
      <c r="E56" s="526"/>
      <c r="F56" s="526"/>
      <c r="G56" s="526"/>
      <c r="H56" s="526"/>
      <c r="I56" s="526"/>
      <c r="J56" s="526"/>
      <c r="K56" s="526"/>
    </row>
    <row r="57" spans="5:14" s="360" customFormat="1">
      <c r="E57" s="526"/>
      <c r="F57" s="526"/>
      <c r="G57" s="526"/>
      <c r="H57" s="526"/>
      <c r="I57" s="526"/>
      <c r="J57" s="526"/>
      <c r="K57" s="526"/>
    </row>
    <row r="58" spans="5:14" s="360" customFormat="1">
      <c r="E58" s="526"/>
      <c r="F58" s="526"/>
      <c r="G58" s="526"/>
      <c r="H58" s="526"/>
      <c r="I58" s="526"/>
      <c r="J58" s="526"/>
      <c r="K58" s="526"/>
    </row>
    <row r="59" spans="5:14" s="360" customFormat="1">
      <c r="E59" s="526"/>
      <c r="F59" s="526"/>
      <c r="G59" s="526"/>
      <c r="H59" s="526"/>
      <c r="I59" s="526"/>
      <c r="J59" s="526"/>
      <c r="K59" s="526"/>
    </row>
    <row r="60" spans="5:14" s="360" customFormat="1">
      <c r="E60" s="526"/>
      <c r="F60" s="526"/>
      <c r="G60" s="526"/>
      <c r="H60" s="526"/>
      <c r="I60" s="526"/>
      <c r="J60" s="526"/>
      <c r="K60" s="526"/>
    </row>
    <row r="61" spans="5:14" s="360" customFormat="1">
      <c r="E61" s="526"/>
      <c r="F61" s="526"/>
      <c r="G61" s="526"/>
      <c r="H61" s="526"/>
      <c r="I61" s="526"/>
      <c r="J61" s="526"/>
      <c r="K61" s="526"/>
    </row>
    <row r="62" spans="5:14" s="360" customFormat="1">
      <c r="E62" s="526"/>
      <c r="F62" s="526"/>
      <c r="G62" s="526"/>
      <c r="H62" s="526"/>
      <c r="I62" s="526"/>
      <c r="J62" s="526"/>
      <c r="K62" s="526"/>
    </row>
    <row r="63" spans="5:14">
      <c r="E63" s="526"/>
      <c r="F63" s="526"/>
      <c r="G63" s="526"/>
      <c r="H63" s="526"/>
      <c r="I63" s="526"/>
      <c r="J63" s="526"/>
      <c r="K63" s="526"/>
    </row>
    <row r="64" spans="5:14">
      <c r="E64" s="526"/>
      <c r="F64" s="526"/>
      <c r="G64" s="526"/>
      <c r="H64" s="526"/>
      <c r="I64" s="526"/>
      <c r="J64" s="526"/>
      <c r="K64" s="526"/>
    </row>
    <row r="65" spans="5:8">
      <c r="E65" s="186"/>
      <c r="F65" s="186"/>
      <c r="G65" s="186"/>
      <c r="H65" s="186"/>
    </row>
    <row r="66" spans="5:8">
      <c r="E66" s="186"/>
      <c r="F66" s="186"/>
      <c r="G66" s="186"/>
    </row>
    <row r="67" spans="5:8">
      <c r="E67" s="186"/>
      <c r="F67" s="186"/>
      <c r="G67" s="186"/>
    </row>
    <row r="68" spans="5:8">
      <c r="E68" s="186"/>
      <c r="F68" s="186"/>
      <c r="G68" s="186"/>
    </row>
    <row r="69" spans="5:8">
      <c r="E69" s="186"/>
      <c r="F69" s="186"/>
      <c r="G69" s="186"/>
    </row>
    <row r="70" spans="5:8">
      <c r="E70" s="186"/>
      <c r="F70" s="186"/>
      <c r="G70" s="186"/>
    </row>
    <row r="71" spans="5:8">
      <c r="E71" s="186"/>
      <c r="F71" s="186"/>
      <c r="G71" s="186"/>
    </row>
    <row r="72" spans="5:8">
      <c r="E72" s="186"/>
      <c r="F72" s="186"/>
      <c r="G72" s="186"/>
    </row>
    <row r="73" spans="5:8">
      <c r="E73" s="186"/>
      <c r="F73" s="186"/>
      <c r="G73" s="186"/>
    </row>
    <row r="74" spans="5:8">
      <c r="E74" s="186"/>
      <c r="F74" s="186"/>
      <c r="G74" s="186"/>
    </row>
    <row r="75" spans="5:8">
      <c r="E75" s="186"/>
      <c r="F75" s="186"/>
      <c r="G75" s="186"/>
    </row>
    <row r="76" spans="5:8">
      <c r="E76" s="186"/>
      <c r="F76" s="186"/>
      <c r="G76" s="186"/>
    </row>
    <row r="77" spans="5:8">
      <c r="E77" s="186"/>
      <c r="F77" s="186"/>
      <c r="G77" s="186"/>
    </row>
    <row r="78" spans="5:8">
      <c r="E78" s="186"/>
      <c r="F78" s="186"/>
      <c r="G78" s="186"/>
    </row>
    <row r="79" spans="5:8">
      <c r="E79" s="186"/>
      <c r="F79" s="186"/>
      <c r="G79" s="186"/>
    </row>
    <row r="80" spans="5:8">
      <c r="E80" s="186"/>
      <c r="F80" s="186"/>
      <c r="G80" s="186"/>
    </row>
    <row r="81" spans="5:7">
      <c r="E81" s="186"/>
      <c r="F81" s="186"/>
      <c r="G81" s="186"/>
    </row>
  </sheetData>
  <sheetProtection sheet="1" objects="1" scenarios="1"/>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Non-GAAP Financial Measures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2019</vt:lpstr>
      <vt:lpstr>GAAP to Non-GAAP Measures 2018</vt:lpstr>
      <vt:lpstr>GAAP to Non-GAAP Measures 2017</vt:lpstr>
      <vt:lpstr>GAAP to Non-GAAP Measures 2016</vt:lpstr>
      <vt:lpstr>'Balance Sheet'!Print_Area</vt:lpstr>
      <vt:lpstr>'Cashflow Supplemental Qtrly'!Print_Area</vt:lpstr>
      <vt:lpstr>'Cashflow YE'!Print_Area</vt:lpstr>
      <vt:lpstr>'EBITDA and Adjusted EBITDA'!Print_Area</vt:lpstr>
      <vt:lpstr>'GAAP to Non-GAAP Measures 2016'!Print_Area</vt:lpstr>
      <vt:lpstr>'GAAP to Non-GAAP Measures 2017'!Print_Area</vt:lpstr>
      <vt:lpstr>'GAAP to Non-GAAP Measures 2018'!Print_Area</vt:lpstr>
      <vt:lpstr>'GAAP to Non-GAAP Measures 2019'!Print_Area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2019-02-08T04:43:42Z</cp:lastPrinted>
  <dcterms:created xsi:type="dcterms:W3CDTF">2010-07-21T13:25:15Z</dcterms:created>
  <dcterms:modified xsi:type="dcterms:W3CDTF">2019-05-02T16:41:31Z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