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19\Q4 CY19\"/>
    </mc:Choice>
  </mc:AlternateContent>
  <xr:revisionPtr revIDLastSave="0" documentId="13_ncr:1_{423A03BD-66E8-40AB-B464-AC0DE2A88027}" xr6:coauthVersionLast="44" xr6:coauthVersionMax="45" xr10:uidLastSave="{00000000-0000-0000-0000-000000000000}"/>
  <bookViews>
    <workbookView xWindow="-120" yWindow="-120" windowWidth="29040" windowHeight="1584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Cashflow Supplemental" sheetId="81" r:id="rId12"/>
    <sheet name="Cashflow YE" sheetId="75" r:id="rId13"/>
    <sheet name="EBITDA and Adjusted EBITDA" sheetId="85" r:id="rId14"/>
    <sheet name="GAAP to Non-GAAP Measures 2019" sheetId="98" r:id="rId15"/>
    <sheet name="GAAP to Non-GAAP Measures 2018" sheetId="97" r:id="rId16"/>
    <sheet name="GAAP to Non-GAAP Measures 2017" sheetId="96" r:id="rId17"/>
  </sheets>
  <definedNames>
    <definedName name="d" localSheetId="10">#REF!</definedName>
    <definedName name="d" localSheetId="13">#REF!</definedName>
    <definedName name="d" localSheetId="16">#REF!</definedName>
    <definedName name="d" localSheetId="15">#REF!</definedName>
    <definedName name="d" localSheetId="14">#REF!</definedName>
    <definedName name="d" localSheetId="1">#REF!</definedName>
    <definedName name="d" localSheetId="2">#REF!</definedName>
    <definedName name="d" localSheetId="8">#REF!</definedName>
    <definedName name="d">#REF!</definedName>
    <definedName name="ddd" localSheetId="16">#REF!</definedName>
    <definedName name="ddd" localSheetId="15">#REF!</definedName>
    <definedName name="ddd" localSheetId="14">#REF!</definedName>
    <definedName name="ddd" localSheetId="1">#REF!</definedName>
    <definedName name="ddd" localSheetId="2">#REF!</definedName>
    <definedName name="ddd">#REF!</definedName>
    <definedName name="ed" localSheetId="16">#REF!</definedName>
    <definedName name="ed" localSheetId="15">#REF!</definedName>
    <definedName name="ed" localSheetId="14">#REF!</definedName>
    <definedName name="ed" localSheetId="1">#REF!</definedName>
    <definedName name="ed" localSheetId="2">#REF!</definedName>
    <definedName name="ed">#REF!</definedName>
    <definedName name="GAAP_nonGAAPreconCY" localSheetId="16">'GAAP to Non-GAAP Measures 2017'!#REF!</definedName>
    <definedName name="GAAP_nonGAAPreconCY" localSheetId="15">'GAAP to Non-GAAP Measures 2018'!#REF!</definedName>
    <definedName name="GAAP_nonGAAPreconCY" localSheetId="14">'GAAP to Non-GAAP Measures 2019'!#REF!</definedName>
    <definedName name="GAAP_nonGAAPreconCY" localSheetId="1">#REF!</definedName>
    <definedName name="GAAP_nonGAAPreconCY" localSheetId="2">#REF!</definedName>
    <definedName name="GAAP_nonGAAPreconCY">#REF!</definedName>
    <definedName name="GAAP_nonGAAPreconCYQTR" localSheetId="16">'GAAP to Non-GAAP Measures 2017'!#REF!</definedName>
    <definedName name="GAAP_nonGAAPreconCYQTR" localSheetId="15">'GAAP to Non-GAAP Measures 2018'!#REF!</definedName>
    <definedName name="GAAP_nonGAAPreconCYQTR" localSheetId="14">'GAAP to Non-GAAP Measures 2019'!#REF!</definedName>
    <definedName name="GAAP_nonGAAPreconCYQTR" localSheetId="1">#REF!</definedName>
    <definedName name="GAAP_nonGAAPreconCYQTR" localSheetId="2">#REF!</definedName>
    <definedName name="GAAP_nonGAAPreconCYQTR">#REF!</definedName>
    <definedName name="GAAP_NONGAAPreconPY" localSheetId="11">#REF!</definedName>
    <definedName name="GAAP_NONGAAPreconPY" localSheetId="10">#REF!</definedName>
    <definedName name="GAAP_NONGAAPreconPY" localSheetId="13">#REF!</definedName>
    <definedName name="GAAP_NONGAAPreconPY" localSheetId="16">#REF!</definedName>
    <definedName name="GAAP_NONGAAPreconPY" localSheetId="15">#REF!</definedName>
    <definedName name="GAAP_NONGAAPreconPY" localSheetId="14">#REF!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1">#REF!</definedName>
    <definedName name="GAAP_NONGAAPreconPYQTR" localSheetId="10">#REF!</definedName>
    <definedName name="GAAP_NONGAAPreconPYQTR" localSheetId="13">#REF!</definedName>
    <definedName name="GAAP_NONGAAPreconPYQTR" localSheetId="16">#REF!</definedName>
    <definedName name="GAAP_NONGAAPreconPYQTR" localSheetId="15">#REF!</definedName>
    <definedName name="GAAP_NONGAAPreconPYQTR" localSheetId="14">#REF!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13">#REF!</definedName>
    <definedName name="PR_PlatformYTD" localSheetId="16">#REF!</definedName>
    <definedName name="PR_PlatformYTD" localSheetId="15">#REF!</definedName>
    <definedName name="PR_PlatformYTD" localSheetId="14">#REF!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2">'Cashflow YE'!$A$1:$G$61</definedName>
    <definedName name="_xlnm.Print_Area" localSheetId="13">'EBITDA and Adjusted EBITDA'!$A$1:$S$28</definedName>
    <definedName name="_xlnm.Print_Area" localSheetId="16">'GAAP to Non-GAAP Measures 2017'!$B$1:$N$113</definedName>
    <definedName name="_xlnm.Print_Area" localSheetId="15">'GAAP to Non-GAAP Measures 2018'!$B$1:$O$96</definedName>
    <definedName name="_xlnm.Print_Area" localSheetId="14">'GAAP to Non-GAAP Measures 2019'!$B$1:$O$101</definedName>
    <definedName name="_xlnm.Print_Area" localSheetId="6">'NR and OI by Segment'!$A$1:$H$69</definedName>
    <definedName name="_xlnm.Print_Area" localSheetId="1">'Operating Metrics'!$A$1:$O$25</definedName>
    <definedName name="_xlnm.Print_Area" localSheetId="2">Outlook!$A$1:$F$33</definedName>
    <definedName name="_xlnm.Print_Area" localSheetId="3">'QTD P&amp;L'!$A$1:$Q$138</definedName>
    <definedName name="_xlnm.Print_Area" localSheetId="7">'Rev Mix by Distribution'!$A$1:$O$26</definedName>
    <definedName name="_xlnm.Print_Area" localSheetId="9">'Rev Mix by Geographic Region'!$B$1:$Q$27</definedName>
    <definedName name="_xlnm.Print_Area" localSheetId="8">'Rev Mix by Platform'!$A$1:$Q$30</definedName>
    <definedName name="_xlnm.Print_Area" localSheetId="4">'TTM P&amp;L'!$A$1:$N$145</definedName>
    <definedName name="_xlnm.Print_Titles" localSheetId="13">'EBITDA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6">#REF!</definedName>
    <definedName name="wqq" localSheetId="15">#REF!</definedName>
    <definedName name="wqq" localSheetId="14">#REF!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75" l="1"/>
  <c r="F29" i="75"/>
  <c r="N42" i="59" l="1"/>
  <c r="M45" i="78" l="1"/>
  <c r="P96" i="57"/>
  <c r="N73" i="97" l="1"/>
  <c r="N70" i="97"/>
  <c r="N69" i="97"/>
  <c r="N68" i="97"/>
  <c r="N67" i="97"/>
  <c r="M71" i="97"/>
  <c r="N51" i="97"/>
  <c r="N48" i="97"/>
  <c r="N47" i="97"/>
  <c r="N46" i="97"/>
  <c r="M49" i="97"/>
  <c r="N31" i="97"/>
  <c r="N28" i="97"/>
  <c r="N27" i="97"/>
  <c r="N26" i="97"/>
  <c r="M29" i="97"/>
  <c r="N12" i="97"/>
  <c r="N9" i="97"/>
  <c r="N8" i="97"/>
  <c r="N7" i="97"/>
  <c r="M10" i="97"/>
  <c r="N76" i="98" l="1"/>
  <c r="M77" i="98"/>
  <c r="L77" i="98"/>
  <c r="K77" i="98"/>
  <c r="J77" i="98"/>
  <c r="I77" i="98"/>
  <c r="H77" i="98"/>
  <c r="G77" i="98"/>
  <c r="F77" i="98"/>
  <c r="E77" i="98"/>
  <c r="F89" i="98" l="1"/>
  <c r="E89" i="98"/>
  <c r="B82" i="98"/>
  <c r="N79" i="98"/>
  <c r="E91" i="98" s="1"/>
  <c r="N75" i="98"/>
  <c r="N74" i="98"/>
  <c r="N73" i="98"/>
  <c r="N72" i="98"/>
  <c r="P14" i="85"/>
  <c r="P21" i="85" s="1"/>
  <c r="N77" i="98" l="1"/>
  <c r="G48" i="75"/>
  <c r="G37" i="75"/>
  <c r="F48" i="75"/>
  <c r="F37" i="75"/>
  <c r="O15" i="86"/>
  <c r="O14" i="86"/>
  <c r="O12" i="86"/>
  <c r="P18" i="62"/>
  <c r="P12" i="62"/>
  <c r="P20" i="88"/>
  <c r="P13" i="88"/>
  <c r="N18" i="76"/>
  <c r="N12" i="76"/>
  <c r="P54" i="61"/>
  <c r="P48" i="61"/>
  <c r="P24" i="61"/>
  <c r="P12" i="61"/>
  <c r="P18" i="61" s="1"/>
  <c r="N30" i="59"/>
  <c r="N35" i="59" s="1"/>
  <c r="N14" i="59"/>
  <c r="N22" i="59" s="1"/>
  <c r="M138" i="78"/>
  <c r="M135" i="78"/>
  <c r="M134" i="78"/>
  <c r="M133" i="78"/>
  <c r="M108" i="78"/>
  <c r="M114" i="78"/>
  <c r="M84" i="78"/>
  <c r="M112" i="78" s="1"/>
  <c r="M107" i="78"/>
  <c r="M105" i="78"/>
  <c r="M104" i="78"/>
  <c r="M102" i="78"/>
  <c r="M68" i="78"/>
  <c r="M97" i="78" s="1"/>
  <c r="M67" i="78"/>
  <c r="M122" i="78" s="1"/>
  <c r="M66" i="78"/>
  <c r="M95" i="78" s="1"/>
  <c r="M40" i="78"/>
  <c r="M39" i="78"/>
  <c r="M25" i="78"/>
  <c r="M49" i="78"/>
  <c r="P127" i="57"/>
  <c r="P128" i="57" s="1"/>
  <c r="P115" i="57"/>
  <c r="P114" i="57"/>
  <c r="P109" i="57"/>
  <c r="P107" i="57"/>
  <c r="P106" i="57"/>
  <c r="P103" i="57"/>
  <c r="P102" i="57"/>
  <c r="P101" i="57"/>
  <c r="P100" i="57"/>
  <c r="P99" i="57"/>
  <c r="P97" i="57"/>
  <c r="P77" i="57"/>
  <c r="P64" i="57"/>
  <c r="P92" i="57" s="1"/>
  <c r="P63" i="57"/>
  <c r="P91" i="57" s="1"/>
  <c r="P58" i="57"/>
  <c r="P56" i="57"/>
  <c r="P55" i="57"/>
  <c r="P52" i="57"/>
  <c r="P51" i="57"/>
  <c r="P50" i="57"/>
  <c r="P49" i="57"/>
  <c r="P48" i="57"/>
  <c r="P47" i="57"/>
  <c r="P45" i="57"/>
  <c r="P44" i="57"/>
  <c r="P40" i="57"/>
  <c r="P39" i="57"/>
  <c r="P21" i="57"/>
  <c r="P22" i="57" s="1"/>
  <c r="N16" i="101"/>
  <c r="P37" i="61" l="1"/>
  <c r="O16" i="86"/>
  <c r="F52" i="75"/>
  <c r="F56" i="75" s="1"/>
  <c r="G54" i="75" s="1"/>
  <c r="M123" i="78"/>
  <c r="G52" i="75"/>
  <c r="P35" i="61"/>
  <c r="N44" i="59"/>
  <c r="M50" i="78"/>
  <c r="M51" i="78"/>
  <c r="M96" i="78"/>
  <c r="M52" i="78"/>
  <c r="M53" i="78"/>
  <c r="M101" i="78"/>
  <c r="M56" i="78"/>
  <c r="M46" i="78"/>
  <c r="M57" i="78"/>
  <c r="M136" i="78"/>
  <c r="M137" i="78" s="1"/>
  <c r="M140" i="78" s="1"/>
  <c r="M142" i="78" s="1"/>
  <c r="M48" i="78"/>
  <c r="M59" i="78"/>
  <c r="M111" i="78"/>
  <c r="M121" i="78"/>
  <c r="M22" i="78"/>
  <c r="M54" i="78" s="1"/>
  <c r="M81" i="78"/>
  <c r="M106" i="78"/>
  <c r="P53" i="57"/>
  <c r="P78" i="57"/>
  <c r="P104" i="57"/>
  <c r="P54" i="57"/>
  <c r="P25" i="57"/>
  <c r="P27" i="57" s="1"/>
  <c r="P59" i="57" s="1"/>
  <c r="P131" i="57"/>
  <c r="P133" i="57" s="1"/>
  <c r="O44" i="57"/>
  <c r="G56" i="75" l="1"/>
  <c r="H54" i="75" s="1"/>
  <c r="M109" i="78"/>
  <c r="M82" i="78"/>
  <c r="M23" i="78"/>
  <c r="P105" i="57"/>
  <c r="P81" i="57"/>
  <c r="P57" i="57"/>
  <c r="M16" i="101"/>
  <c r="L16" i="101"/>
  <c r="K16" i="101"/>
  <c r="J16" i="101"/>
  <c r="I16" i="101"/>
  <c r="H16" i="101"/>
  <c r="G16" i="101"/>
  <c r="F16" i="101"/>
  <c r="E16" i="101"/>
  <c r="D16" i="101"/>
  <c r="C16" i="101"/>
  <c r="F66" i="98"/>
  <c r="E66" i="98"/>
  <c r="B59" i="98"/>
  <c r="N56" i="98"/>
  <c r="E68" i="98" s="1"/>
  <c r="M54" i="98"/>
  <c r="L54" i="98"/>
  <c r="K54" i="98"/>
  <c r="J54" i="98"/>
  <c r="I54" i="98"/>
  <c r="H54" i="98"/>
  <c r="G54" i="98"/>
  <c r="F54" i="98"/>
  <c r="E54" i="98"/>
  <c r="N53" i="98"/>
  <c r="N52" i="98"/>
  <c r="N51" i="98"/>
  <c r="N50" i="98"/>
  <c r="O14" i="85"/>
  <c r="O21" i="85" s="1"/>
  <c r="N15" i="86"/>
  <c r="N14" i="86"/>
  <c r="N12" i="86"/>
  <c r="O18" i="62"/>
  <c r="O12" i="62"/>
  <c r="O20" i="88"/>
  <c r="O13" i="88"/>
  <c r="M18" i="76"/>
  <c r="M12" i="76"/>
  <c r="O54" i="61"/>
  <c r="O48" i="61"/>
  <c r="O24" i="61"/>
  <c r="O12" i="61"/>
  <c r="O18" i="61" s="1"/>
  <c r="M42" i="59"/>
  <c r="M30" i="59"/>
  <c r="M35" i="59" s="1"/>
  <c r="M14" i="59"/>
  <c r="M22"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122" i="78" s="1"/>
  <c r="L66" i="78"/>
  <c r="L95" i="78" s="1"/>
  <c r="L40" i="78"/>
  <c r="L39" i="78"/>
  <c r="L36" i="78"/>
  <c r="L35" i="78"/>
  <c r="L32" i="78"/>
  <c r="L31" i="78"/>
  <c r="L25" i="78"/>
  <c r="L24" i="78"/>
  <c r="L21" i="78"/>
  <c r="L20" i="78"/>
  <c r="L19" i="78"/>
  <c r="L18" i="78"/>
  <c r="L17" i="78"/>
  <c r="L16" i="78"/>
  <c r="L14" i="78"/>
  <c r="L13" i="78"/>
  <c r="L10" i="78"/>
  <c r="O127" i="57"/>
  <c r="O128" i="57" s="1"/>
  <c r="O131" i="57" s="1"/>
  <c r="O133" i="57" s="1"/>
  <c r="O115" i="57"/>
  <c r="O114" i="57"/>
  <c r="O109" i="57"/>
  <c r="O107" i="57"/>
  <c r="O106" i="57"/>
  <c r="O103" i="57"/>
  <c r="O102" i="57"/>
  <c r="O101" i="57"/>
  <c r="O100" i="57"/>
  <c r="O99" i="57"/>
  <c r="O97" i="57"/>
  <c r="O96" i="57"/>
  <c r="O77" i="57"/>
  <c r="O64" i="57"/>
  <c r="O92" i="57" s="1"/>
  <c r="O63" i="57"/>
  <c r="O91" i="57" s="1"/>
  <c r="O58" i="57"/>
  <c r="O56" i="57"/>
  <c r="O55" i="57"/>
  <c r="O52" i="57"/>
  <c r="O51" i="57"/>
  <c r="O50" i="57"/>
  <c r="O49" i="57"/>
  <c r="O48" i="57"/>
  <c r="O47" i="57"/>
  <c r="O45" i="57"/>
  <c r="O40" i="57"/>
  <c r="O39" i="57"/>
  <c r="O21" i="57"/>
  <c r="O22" i="57" s="1"/>
  <c r="M26" i="78" l="1"/>
  <c r="M55" i="78"/>
  <c r="M110" i="78"/>
  <c r="M85" i="78"/>
  <c r="P108" i="57"/>
  <c r="P83" i="57"/>
  <c r="O37" i="61"/>
  <c r="O35" i="61"/>
  <c r="L96" i="78"/>
  <c r="L114" i="78"/>
  <c r="L51" i="78"/>
  <c r="L52" i="78"/>
  <c r="L111" i="78"/>
  <c r="L48" i="78"/>
  <c r="N54" i="98"/>
  <c r="N16" i="86"/>
  <c r="M44" i="59"/>
  <c r="L112" i="78"/>
  <c r="L104" i="78"/>
  <c r="L101" i="78"/>
  <c r="L45" i="78"/>
  <c r="L56" i="78"/>
  <c r="L102" i="78"/>
  <c r="L121" i="78"/>
  <c r="L53" i="78"/>
  <c r="L46" i="78"/>
  <c r="L57" i="78"/>
  <c r="L136" i="78"/>
  <c r="L137" i="78" s="1"/>
  <c r="L49" i="78"/>
  <c r="L50" i="78"/>
  <c r="L108" i="78"/>
  <c r="L97" i="78"/>
  <c r="L106" i="78"/>
  <c r="L107" i="78"/>
  <c r="L22" i="78"/>
  <c r="L81" i="78"/>
  <c r="L82" i="78" s="1"/>
  <c r="L105" i="78"/>
  <c r="O104" i="57"/>
  <c r="O25" i="57"/>
  <c r="O54" i="57"/>
  <c r="O53" i="57"/>
  <c r="O78" i="57"/>
  <c r="M58" i="78" l="1"/>
  <c r="M28" i="78"/>
  <c r="M60" i="78" s="1"/>
  <c r="M87" i="78"/>
  <c r="M113" i="78"/>
  <c r="P110" i="57"/>
  <c r="L110" i="78"/>
  <c r="L85" i="78"/>
  <c r="L109" i="78"/>
  <c r="L54" i="78"/>
  <c r="L23" i="78"/>
  <c r="O57" i="57"/>
  <c r="O27" i="57"/>
  <c r="O59" i="57" s="1"/>
  <c r="O105" i="57"/>
  <c r="O81" i="57"/>
  <c r="M115" i="78" l="1"/>
  <c r="L113" i="78"/>
  <c r="L87" i="78"/>
  <c r="L26" i="78"/>
  <c r="L55" i="78"/>
  <c r="O83" i="57"/>
  <c r="O108" i="57"/>
  <c r="N96" i="57"/>
  <c r="N44" i="57"/>
  <c r="L58" i="78" l="1"/>
  <c r="L115" i="78"/>
  <c r="O110" i="57"/>
  <c r="F44" i="98"/>
  <c r="E44" i="98"/>
  <c r="B37" i="98" l="1"/>
  <c r="N34" i="98"/>
  <c r="E46" i="98" s="1"/>
  <c r="M32" i="98"/>
  <c r="L32" i="98"/>
  <c r="K32" i="98"/>
  <c r="J32" i="98"/>
  <c r="I32" i="98"/>
  <c r="H32" i="98"/>
  <c r="G32" i="98"/>
  <c r="F32" i="98"/>
  <c r="E32" i="98"/>
  <c r="N31" i="98"/>
  <c r="N30" i="98"/>
  <c r="N29" i="98"/>
  <c r="N28" i="98"/>
  <c r="N14" i="85"/>
  <c r="N21" i="85" s="1"/>
  <c r="M15" i="86"/>
  <c r="M14" i="86"/>
  <c r="M12" i="86"/>
  <c r="N18" i="62"/>
  <c r="N12" i="62"/>
  <c r="N20" i="88"/>
  <c r="N13" i="88"/>
  <c r="L18" i="76"/>
  <c r="L12" i="76"/>
  <c r="N54" i="61"/>
  <c r="N48" i="61"/>
  <c r="N24" i="61"/>
  <c r="N12" i="61"/>
  <c r="N18" i="61" s="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97" i="78" s="1"/>
  <c r="K67" i="78"/>
  <c r="K122" i="78" s="1"/>
  <c r="K66" i="78"/>
  <c r="K121" i="78" s="1"/>
  <c r="K40" i="78"/>
  <c r="K39" i="78"/>
  <c r="K36" i="78"/>
  <c r="K35" i="78"/>
  <c r="K32" i="78"/>
  <c r="K31" i="78"/>
  <c r="K25" i="78"/>
  <c r="K24" i="78"/>
  <c r="K21" i="78"/>
  <c r="K20" i="78"/>
  <c r="K19" i="78"/>
  <c r="K18" i="78"/>
  <c r="K17" i="78"/>
  <c r="K16" i="78"/>
  <c r="K14" i="78"/>
  <c r="K13" i="78"/>
  <c r="K10" i="78"/>
  <c r="N127" i="57"/>
  <c r="N128" i="57" s="1"/>
  <c r="N131" i="57" s="1"/>
  <c r="N133" i="57" s="1"/>
  <c r="N115" i="57"/>
  <c r="N114" i="57"/>
  <c r="N109" i="57"/>
  <c r="N107" i="57"/>
  <c r="N106" i="57"/>
  <c r="N103" i="57"/>
  <c r="N102" i="57"/>
  <c r="N101" i="57"/>
  <c r="N100" i="57"/>
  <c r="N99" i="57"/>
  <c r="N97" i="57"/>
  <c r="N77" i="57"/>
  <c r="N64" i="57"/>
  <c r="N92" i="57" s="1"/>
  <c r="N63" i="57"/>
  <c r="N91" i="57" s="1"/>
  <c r="N58" i="57"/>
  <c r="N56" i="57"/>
  <c r="N55" i="57"/>
  <c r="N52" i="57"/>
  <c r="N51" i="57"/>
  <c r="N50" i="57"/>
  <c r="N49" i="57"/>
  <c r="N48" i="57"/>
  <c r="N47" i="57"/>
  <c r="N45" i="57"/>
  <c r="N40" i="57"/>
  <c r="N39" i="57"/>
  <c r="N21" i="57"/>
  <c r="N53" i="57" s="1"/>
  <c r="N37" i="61" l="1"/>
  <c r="N104" i="57"/>
  <c r="M16" i="86"/>
  <c r="N78" i="57"/>
  <c r="N32" i="98"/>
  <c r="N35" i="61"/>
  <c r="L44" i="59"/>
  <c r="K46" i="78"/>
  <c r="K51" i="78"/>
  <c r="K57" i="78"/>
  <c r="K45" i="78"/>
  <c r="K48" i="78"/>
  <c r="K52" i="78"/>
  <c r="K96" i="78"/>
  <c r="K49" i="78"/>
  <c r="K53" i="78"/>
  <c r="K136" i="78"/>
  <c r="K137" i="78" s="1"/>
  <c r="K50" i="78"/>
  <c r="K56" i="78"/>
  <c r="K81" i="78"/>
  <c r="K101" i="78"/>
  <c r="K106" i="78"/>
  <c r="K114" i="78"/>
  <c r="K123" i="78"/>
  <c r="K22" i="78"/>
  <c r="K95" i="78"/>
  <c r="K102" i="78"/>
  <c r="K107" i="78"/>
  <c r="K111" i="78"/>
  <c r="K104" i="78"/>
  <c r="K108" i="78"/>
  <c r="K112" i="78"/>
  <c r="K105" i="78"/>
  <c r="N22" i="57"/>
  <c r="N54" i="57" s="1"/>
  <c r="F82" i="97"/>
  <c r="F81" i="97"/>
  <c r="N105" i="57" l="1"/>
  <c r="N81" i="57"/>
  <c r="K109" i="78"/>
  <c r="K82" i="78"/>
  <c r="N25" i="57"/>
  <c r="N57" i="57" s="1"/>
  <c r="K23" i="78"/>
  <c r="K54" i="78"/>
  <c r="N83" i="57"/>
  <c r="M96" i="57"/>
  <c r="M44" i="57"/>
  <c r="N108" i="57" l="1"/>
  <c r="N110" i="57"/>
  <c r="K110" i="78"/>
  <c r="K85" i="78"/>
  <c r="N27" i="57"/>
  <c r="N59" i="57" s="1"/>
  <c r="K55" i="78"/>
  <c r="K26" i="78"/>
  <c r="K87" i="78" l="1"/>
  <c r="K113" i="78"/>
  <c r="K58" i="78"/>
  <c r="K115" i="78" l="1"/>
  <c r="F77" i="97"/>
  <c r="F83" i="97" s="1"/>
  <c r="L12" i="85"/>
  <c r="L9" i="85"/>
  <c r="I27" i="78"/>
  <c r="R14" i="85" l="1"/>
  <c r="L26" i="57"/>
  <c r="E22" i="78"/>
  <c r="I22" i="78"/>
  <c r="K27" i="78" l="1"/>
  <c r="K59" i="78" s="1"/>
  <c r="L27" i="78"/>
  <c r="K28" i="78" l="1"/>
  <c r="K60" i="78" s="1"/>
  <c r="L59" i="78"/>
  <c r="L28" i="78"/>
  <c r="L60" i="78" s="1"/>
  <c r="M11" i="98"/>
  <c r="L11" i="98"/>
  <c r="K11" i="98"/>
  <c r="J11" i="98"/>
  <c r="I11" i="98"/>
  <c r="H11" i="98"/>
  <c r="G11" i="98"/>
  <c r="F11" i="98"/>
  <c r="E11" i="98"/>
  <c r="N10" i="98"/>
  <c r="E20" i="98" s="1"/>
  <c r="N13" i="98"/>
  <c r="E24" i="98" s="1"/>
  <c r="N9" i="98"/>
  <c r="N8" i="98"/>
  <c r="N7" i="98"/>
  <c r="E17" i="98" s="1"/>
  <c r="I53" i="78"/>
  <c r="E53" i="78"/>
  <c r="F21" i="78"/>
  <c r="G21" i="78"/>
  <c r="H21" i="78"/>
  <c r="J21" i="78"/>
  <c r="E52" i="57"/>
  <c r="F52" i="57"/>
  <c r="G52" i="57"/>
  <c r="H52" i="57"/>
  <c r="I52" i="57"/>
  <c r="J52" i="57"/>
  <c r="K52" i="57"/>
  <c r="L52" i="57"/>
  <c r="M52" i="57"/>
  <c r="M21" i="57"/>
  <c r="L21" i="57"/>
  <c r="K21" i="57"/>
  <c r="J21" i="57"/>
  <c r="I21" i="57"/>
  <c r="H21" i="57"/>
  <c r="G21" i="57"/>
  <c r="F21" i="57"/>
  <c r="E21" i="57"/>
  <c r="N11" i="98" l="1"/>
  <c r="E18" i="98"/>
  <c r="E19" i="98"/>
  <c r="F22" i="98"/>
  <c r="B16" i="98"/>
  <c r="M14" i="85"/>
  <c r="M21" i="85" s="1"/>
  <c r="L15" i="86"/>
  <c r="L14" i="86"/>
  <c r="L12" i="86"/>
  <c r="M18" i="62"/>
  <c r="M12" i="62"/>
  <c r="M20" i="88"/>
  <c r="M13" i="88"/>
  <c r="K18" i="76"/>
  <c r="K12" i="76"/>
  <c r="M54" i="61"/>
  <c r="M48" i="61"/>
  <c r="M24" i="61"/>
  <c r="M12" i="61"/>
  <c r="M18" i="61" s="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122" i="78" s="1"/>
  <c r="J66" i="78"/>
  <c r="J121" i="78" s="1"/>
  <c r="J40" i="78"/>
  <c r="J39" i="78"/>
  <c r="J36" i="78"/>
  <c r="J35" i="78"/>
  <c r="J32" i="78"/>
  <c r="J31" i="78"/>
  <c r="J27" i="78"/>
  <c r="J25" i="78"/>
  <c r="J24" i="78"/>
  <c r="J20" i="78"/>
  <c r="J19" i="78"/>
  <c r="J18" i="78"/>
  <c r="J17" i="78"/>
  <c r="J16" i="78"/>
  <c r="J14" i="78"/>
  <c r="J13" i="78"/>
  <c r="J10" i="78"/>
  <c r="J53" i="78" s="1"/>
  <c r="M127" i="57"/>
  <c r="M128" i="57" s="1"/>
  <c r="M131" i="57" s="1"/>
  <c r="M133" i="57" s="1"/>
  <c r="M115" i="57"/>
  <c r="M114" i="57"/>
  <c r="M109" i="57"/>
  <c r="M107" i="57"/>
  <c r="M106" i="57"/>
  <c r="M103" i="57"/>
  <c r="M102" i="57"/>
  <c r="M101" i="57"/>
  <c r="M100" i="57"/>
  <c r="M99" i="57"/>
  <c r="M97" i="57"/>
  <c r="M77" i="57"/>
  <c r="M64" i="57"/>
  <c r="M92" i="57" s="1"/>
  <c r="M63" i="57"/>
  <c r="M91" i="57" s="1"/>
  <c r="M58" i="57"/>
  <c r="M56" i="57"/>
  <c r="M55" i="57"/>
  <c r="M51" i="57"/>
  <c r="M50" i="57"/>
  <c r="M49" i="57"/>
  <c r="M48" i="57"/>
  <c r="M47" i="57"/>
  <c r="M45" i="57"/>
  <c r="M40" i="57"/>
  <c r="M39" i="57"/>
  <c r="M22" i="57"/>
  <c r="M25" i="57" s="1"/>
  <c r="M104" i="57" l="1"/>
  <c r="J22" i="78"/>
  <c r="J54" i="78" s="1"/>
  <c r="L16" i="86"/>
  <c r="E22" i="98"/>
  <c r="K44" i="59"/>
  <c r="J49" i="78"/>
  <c r="M37" i="61"/>
  <c r="M35" i="61"/>
  <c r="J136" i="78"/>
  <c r="J137" i="78" s="1"/>
  <c r="J48" i="78"/>
  <c r="J52" i="78"/>
  <c r="J56" i="78"/>
  <c r="J101" i="78"/>
  <c r="J112" i="78"/>
  <c r="J57" i="78"/>
  <c r="J102" i="78"/>
  <c r="J107" i="78"/>
  <c r="J114" i="78"/>
  <c r="J46" i="78"/>
  <c r="J51" i="78"/>
  <c r="J104" i="78"/>
  <c r="J108" i="78"/>
  <c r="J105" i="78"/>
  <c r="J111" i="78"/>
  <c r="J106" i="78"/>
  <c r="J95" i="78"/>
  <c r="J45" i="78"/>
  <c r="J50" i="78"/>
  <c r="J59" i="78"/>
  <c r="J96" i="78"/>
  <c r="J81" i="78"/>
  <c r="J97" i="78"/>
  <c r="M53" i="57"/>
  <c r="M27" i="57"/>
  <c r="M59" i="57" s="1"/>
  <c r="M57" i="57"/>
  <c r="M54" i="57"/>
  <c r="M78" i="57"/>
  <c r="I101" i="78"/>
  <c r="I45" i="78"/>
  <c r="L96" i="57"/>
  <c r="L44" i="57"/>
  <c r="L22" i="57"/>
  <c r="L25" i="57" s="1"/>
  <c r="L27" i="57" s="1"/>
  <c r="J109" i="78" l="1"/>
  <c r="J23" i="78"/>
  <c r="J82" i="78"/>
  <c r="M81" i="57"/>
  <c r="M105" i="57"/>
  <c r="E83" i="97"/>
  <c r="J110" i="78" l="1"/>
  <c r="J85" i="78"/>
  <c r="J55" i="78"/>
  <c r="J26" i="78"/>
  <c r="M108" i="57"/>
  <c r="M83" i="57"/>
  <c r="L71" i="97"/>
  <c r="K71" i="97"/>
  <c r="J71" i="97"/>
  <c r="I71" i="97"/>
  <c r="H71" i="97"/>
  <c r="G71" i="97"/>
  <c r="F71" i="97"/>
  <c r="E71" i="97"/>
  <c r="M110" i="57" l="1"/>
  <c r="J28" i="78"/>
  <c r="J60" i="78" s="1"/>
  <c r="J58" i="78"/>
  <c r="J87" i="78"/>
  <c r="J113" i="78"/>
  <c r="B76" i="97"/>
  <c r="E85" i="97"/>
  <c r="H10" i="81"/>
  <c r="H48" i="75"/>
  <c r="H37" i="75"/>
  <c r="H29" i="75"/>
  <c r="H9" i="81" s="1"/>
  <c r="K15" i="86"/>
  <c r="K14" i="86"/>
  <c r="K12" i="86"/>
  <c r="J42" i="59"/>
  <c r="J30" i="59"/>
  <c r="J35" i="59" s="1"/>
  <c r="J14" i="59"/>
  <c r="J22" i="59" s="1"/>
  <c r="L18" i="62"/>
  <c r="L12" i="62"/>
  <c r="L20" i="88"/>
  <c r="L13" i="88"/>
  <c r="J18" i="76"/>
  <c r="J12" i="76"/>
  <c r="L54" i="61"/>
  <c r="L48" i="61"/>
  <c r="L24" i="61"/>
  <c r="L12" i="61"/>
  <c r="L18" i="61" s="1"/>
  <c r="L14" i="85"/>
  <c r="L21" i="85" s="1"/>
  <c r="I135" i="78"/>
  <c r="I134" i="78"/>
  <c r="I133" i="78"/>
  <c r="J115" i="78" l="1"/>
  <c r="L37" i="61"/>
  <c r="N71" i="97"/>
  <c r="I136" i="78"/>
  <c r="J44" i="59"/>
  <c r="H11" i="81"/>
  <c r="H52" i="75"/>
  <c r="K16" i="86"/>
  <c r="L35" i="61"/>
  <c r="I84" i="78"/>
  <c r="I68" i="78"/>
  <c r="I97" i="78" s="1"/>
  <c r="I67" i="78"/>
  <c r="I122" i="78" s="1"/>
  <c r="I66" i="78"/>
  <c r="I121" i="78" s="1"/>
  <c r="I40" i="78"/>
  <c r="I39" i="78"/>
  <c r="I59" i="78"/>
  <c r="I57" i="78"/>
  <c r="I52" i="78"/>
  <c r="I51" i="78"/>
  <c r="I50" i="78"/>
  <c r="I46" i="78"/>
  <c r="L127" i="57"/>
  <c r="L128" i="57" s="1"/>
  <c r="L131" i="57" s="1"/>
  <c r="L115" i="57"/>
  <c r="L114" i="57"/>
  <c r="L109" i="57"/>
  <c r="L107" i="57"/>
  <c r="L106" i="57"/>
  <c r="L103" i="57"/>
  <c r="L102" i="57"/>
  <c r="L101" i="57"/>
  <c r="L100" i="57"/>
  <c r="L99" i="57"/>
  <c r="L97" i="57"/>
  <c r="L77" i="57"/>
  <c r="L64" i="57"/>
  <c r="L92" i="57" s="1"/>
  <c r="L63" i="57"/>
  <c r="L91" i="57" s="1"/>
  <c r="L58" i="57"/>
  <c r="L56" i="57"/>
  <c r="L55" i="57"/>
  <c r="L51" i="57"/>
  <c r="L50" i="57"/>
  <c r="L49" i="57"/>
  <c r="L48" i="57"/>
  <c r="L47" i="57"/>
  <c r="L45" i="57"/>
  <c r="L40" i="57"/>
  <c r="L39" i="57"/>
  <c r="L53" i="57"/>
  <c r="L133" i="57" l="1"/>
  <c r="L140" i="78"/>
  <c r="L104" i="57"/>
  <c r="I137" i="78"/>
  <c r="L78" i="57"/>
  <c r="I48" i="78"/>
  <c r="I49" i="78"/>
  <c r="I111" i="78"/>
  <c r="I81" i="78"/>
  <c r="I109" i="78" s="1"/>
  <c r="I56" i="78"/>
  <c r="I102" i="78"/>
  <c r="I123" i="78"/>
  <c r="I114" i="78"/>
  <c r="I95" i="78"/>
  <c r="I107" i="78"/>
  <c r="I54" i="78"/>
  <c r="I96" i="78"/>
  <c r="I104" i="78"/>
  <c r="I108" i="78"/>
  <c r="I112" i="78"/>
  <c r="I106" i="78"/>
  <c r="I105" i="78"/>
  <c r="L142" i="78" l="1"/>
  <c r="L105" i="57"/>
  <c r="I140" i="78"/>
  <c r="I142" i="78" s="1"/>
  <c r="L81" i="57"/>
  <c r="I82" i="78"/>
  <c r="I85" i="78" s="1"/>
  <c r="I23" i="78"/>
  <c r="L54" i="57"/>
  <c r="F61" i="97"/>
  <c r="B54" i="97"/>
  <c r="E63" i="97"/>
  <c r="L49" i="97"/>
  <c r="K49" i="97"/>
  <c r="J49" i="97"/>
  <c r="I49" i="97"/>
  <c r="H49" i="97"/>
  <c r="G49" i="97"/>
  <c r="F49" i="97"/>
  <c r="E49" i="97"/>
  <c r="E57" i="97"/>
  <c r="E56" i="97"/>
  <c r="E55" i="97"/>
  <c r="J15" i="86"/>
  <c r="J14" i="86"/>
  <c r="J12" i="86"/>
  <c r="I42" i="59"/>
  <c r="I30" i="59"/>
  <c r="I14" i="59"/>
  <c r="K18" i="62"/>
  <c r="K12" i="62"/>
  <c r="K20" i="88"/>
  <c r="K13" i="88"/>
  <c r="I18" i="76"/>
  <c r="I12" i="76"/>
  <c r="K54" i="61"/>
  <c r="K48" i="61"/>
  <c r="K24" i="61"/>
  <c r="K12" i="61"/>
  <c r="K18" i="61" s="1"/>
  <c r="K14" i="85"/>
  <c r="K21" i="85"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122" i="78" s="1"/>
  <c r="H66" i="78"/>
  <c r="H95" i="78" s="1"/>
  <c r="H40" i="78"/>
  <c r="H39" i="78"/>
  <c r="H36" i="78"/>
  <c r="H35" i="78"/>
  <c r="H32" i="78"/>
  <c r="H31" i="78"/>
  <c r="H27" i="78"/>
  <c r="H25" i="78"/>
  <c r="H24" i="78"/>
  <c r="H20" i="78"/>
  <c r="H19" i="78"/>
  <c r="H18" i="78"/>
  <c r="H17" i="78"/>
  <c r="H16" i="78"/>
  <c r="H14" i="78"/>
  <c r="H13" i="78"/>
  <c r="H10" i="78"/>
  <c r="H53" i="78" s="1"/>
  <c r="K127" i="57"/>
  <c r="K128" i="57" s="1"/>
  <c r="K131" i="57" s="1"/>
  <c r="K115" i="57"/>
  <c r="K114" i="57"/>
  <c r="K109" i="57"/>
  <c r="K107" i="57"/>
  <c r="K106" i="57"/>
  <c r="K103" i="57"/>
  <c r="K102" i="57"/>
  <c r="K101" i="57"/>
  <c r="K100" i="57"/>
  <c r="K99" i="57"/>
  <c r="K97" i="57"/>
  <c r="K96" i="57"/>
  <c r="K77" i="57"/>
  <c r="K64" i="57"/>
  <c r="K92" i="57" s="1"/>
  <c r="K63" i="57"/>
  <c r="K91" i="57" s="1"/>
  <c r="K58" i="57"/>
  <c r="K56" i="57"/>
  <c r="K55" i="57"/>
  <c r="K51" i="57"/>
  <c r="K50" i="57"/>
  <c r="K49" i="57"/>
  <c r="K48" i="57"/>
  <c r="K47" i="57"/>
  <c r="K45" i="57"/>
  <c r="K44" i="57"/>
  <c r="K40" i="57"/>
  <c r="K39" i="57"/>
  <c r="K53" i="57"/>
  <c r="L83" i="57" l="1"/>
  <c r="K104" i="57"/>
  <c r="K133" i="57"/>
  <c r="K140" i="78"/>
  <c r="L108" i="57"/>
  <c r="H22" i="78"/>
  <c r="H54" i="78" s="1"/>
  <c r="H136" i="78"/>
  <c r="H137" i="78" s="1"/>
  <c r="I22" i="59"/>
  <c r="I35" i="59"/>
  <c r="I110" i="78"/>
  <c r="I113" i="78"/>
  <c r="I87" i="78"/>
  <c r="I55" i="78"/>
  <c r="I26" i="78"/>
  <c r="L59" i="57"/>
  <c r="L57" i="57"/>
  <c r="J16" i="86"/>
  <c r="H46" i="78"/>
  <c r="E61" i="97"/>
  <c r="N49" i="97"/>
  <c r="K37" i="61"/>
  <c r="K35" i="61"/>
  <c r="H48" i="78"/>
  <c r="H52" i="78"/>
  <c r="H112" i="78"/>
  <c r="H49" i="78"/>
  <c r="H96" i="78"/>
  <c r="H57" i="78"/>
  <c r="H121" i="78"/>
  <c r="H108" i="78"/>
  <c r="H51" i="78"/>
  <c r="H81" i="78"/>
  <c r="H97" i="78"/>
  <c r="H105" i="78"/>
  <c r="H101" i="78"/>
  <c r="H106" i="78"/>
  <c r="H114" i="78"/>
  <c r="H45" i="78"/>
  <c r="H59" i="78"/>
  <c r="H104" i="78"/>
  <c r="H56" i="78"/>
  <c r="H102" i="78"/>
  <c r="H107" i="78"/>
  <c r="H111" i="78"/>
  <c r="H50" i="78"/>
  <c r="K78" i="57"/>
  <c r="K22" i="57"/>
  <c r="I115" i="57"/>
  <c r="H115" i="57"/>
  <c r="G115" i="57"/>
  <c r="F115" i="57"/>
  <c r="E115" i="57"/>
  <c r="I114" i="57"/>
  <c r="H114" i="57"/>
  <c r="G114" i="57"/>
  <c r="F114" i="57"/>
  <c r="E114" i="57"/>
  <c r="J115" i="57"/>
  <c r="K105" i="57" l="1"/>
  <c r="L110" i="57"/>
  <c r="K142" i="78"/>
  <c r="I115" i="78"/>
  <c r="H109" i="78"/>
  <c r="I44" i="59"/>
  <c r="I28" i="78"/>
  <c r="I60" i="78" s="1"/>
  <c r="I58" i="78"/>
  <c r="H82" i="78"/>
  <c r="H23" i="78"/>
  <c r="H26" i="78" s="1"/>
  <c r="K81" i="57"/>
  <c r="K54" i="57"/>
  <c r="K25" i="57"/>
  <c r="F40" i="97"/>
  <c r="K108" i="57" l="1"/>
  <c r="H110" i="78"/>
  <c r="H85" i="78"/>
  <c r="K83" i="57"/>
  <c r="H55" i="78"/>
  <c r="H58" i="78"/>
  <c r="H28" i="78"/>
  <c r="H60" i="78" s="1"/>
  <c r="K27" i="57"/>
  <c r="K59" i="57" s="1"/>
  <c r="K57" i="57"/>
  <c r="J44" i="57"/>
  <c r="K110" i="57" l="1"/>
  <c r="H87" i="78"/>
  <c r="H113" i="78"/>
  <c r="B34" i="97"/>
  <c r="E42" i="97"/>
  <c r="L29" i="97"/>
  <c r="K29" i="97"/>
  <c r="J29" i="97"/>
  <c r="I29" i="97"/>
  <c r="H29" i="97"/>
  <c r="G29" i="97"/>
  <c r="F29" i="97"/>
  <c r="E29" i="97"/>
  <c r="E37" i="97"/>
  <c r="E36" i="97"/>
  <c r="E35" i="97"/>
  <c r="I15" i="86"/>
  <c r="I14" i="86"/>
  <c r="I12" i="86"/>
  <c r="H42" i="59"/>
  <c r="H30" i="59"/>
  <c r="H14" i="59"/>
  <c r="H115" i="78" l="1"/>
  <c r="E40" i="97"/>
  <c r="H22" i="59"/>
  <c r="H35" i="59"/>
  <c r="N29" i="97"/>
  <c r="I16" i="86"/>
  <c r="H18" i="76"/>
  <c r="H12" i="76"/>
  <c r="J20" i="88"/>
  <c r="J13" i="88"/>
  <c r="J18" i="62"/>
  <c r="J12" i="62"/>
  <c r="J54" i="61"/>
  <c r="J48" i="61"/>
  <c r="J24" i="61"/>
  <c r="J12" i="61"/>
  <c r="J18" i="61" s="1"/>
  <c r="J14" i="85"/>
  <c r="J21" i="85"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123" i="78" s="1"/>
  <c r="G67" i="78"/>
  <c r="G96" i="78" s="1"/>
  <c r="G66" i="78"/>
  <c r="G121" i="78" s="1"/>
  <c r="G40" i="78"/>
  <c r="G39" i="78"/>
  <c r="G36" i="78"/>
  <c r="G35" i="78"/>
  <c r="G32" i="78"/>
  <c r="G31" i="78"/>
  <c r="G27" i="78"/>
  <c r="G25" i="78"/>
  <c r="G24" i="78"/>
  <c r="G20" i="78"/>
  <c r="G19" i="78"/>
  <c r="G18" i="78"/>
  <c r="G17" i="78"/>
  <c r="G16" i="78"/>
  <c r="G14" i="78"/>
  <c r="G13" i="78"/>
  <c r="G10" i="78"/>
  <c r="G53" i="78" s="1"/>
  <c r="J127" i="57"/>
  <c r="J128" i="57" s="1"/>
  <c r="J131" i="57" s="1"/>
  <c r="J114" i="57"/>
  <c r="J109" i="57"/>
  <c r="J107" i="57"/>
  <c r="J106" i="57"/>
  <c r="J103" i="57"/>
  <c r="J102" i="57"/>
  <c r="J101" i="57"/>
  <c r="J100" i="57"/>
  <c r="J99" i="57"/>
  <c r="J97" i="57"/>
  <c r="J96" i="57"/>
  <c r="J77" i="57"/>
  <c r="J64" i="57"/>
  <c r="J92" i="57" s="1"/>
  <c r="J63" i="57"/>
  <c r="J91" i="57" s="1"/>
  <c r="J58" i="57"/>
  <c r="J56" i="57"/>
  <c r="J55" i="57"/>
  <c r="J51" i="57"/>
  <c r="J50" i="57"/>
  <c r="J49" i="57"/>
  <c r="J48" i="57"/>
  <c r="J47" i="57"/>
  <c r="J45" i="57"/>
  <c r="J40" i="57"/>
  <c r="J39" i="57"/>
  <c r="J22" i="57"/>
  <c r="J104" i="57" l="1"/>
  <c r="G22" i="78"/>
  <c r="J133" i="57"/>
  <c r="J140" i="78"/>
  <c r="G136" i="78"/>
  <c r="G137" i="78" s="1"/>
  <c r="H44" i="59"/>
  <c r="G95" i="78"/>
  <c r="G97" i="78"/>
  <c r="J35" i="61"/>
  <c r="J37" i="61"/>
  <c r="J78" i="57"/>
  <c r="G46" i="78"/>
  <c r="G45" i="78"/>
  <c r="G50" i="78"/>
  <c r="G57" i="78"/>
  <c r="G49" i="78"/>
  <c r="G59" i="78"/>
  <c r="G51" i="78"/>
  <c r="G48" i="78"/>
  <c r="G52" i="78"/>
  <c r="G56" i="78"/>
  <c r="G81" i="78"/>
  <c r="G105" i="78"/>
  <c r="G122" i="78"/>
  <c r="G101" i="78"/>
  <c r="G106" i="78"/>
  <c r="G114" i="78"/>
  <c r="G102" i="78"/>
  <c r="G107" i="78"/>
  <c r="G111" i="78"/>
  <c r="G104" i="78"/>
  <c r="G108" i="78"/>
  <c r="G112" i="78"/>
  <c r="J54" i="57"/>
  <c r="J25" i="57"/>
  <c r="J53" i="57"/>
  <c r="H15" i="86"/>
  <c r="H14" i="86"/>
  <c r="J105" i="57" l="1"/>
  <c r="J142" i="78"/>
  <c r="G109" i="78"/>
  <c r="J81" i="57"/>
  <c r="G82" i="78"/>
  <c r="G54" i="78"/>
  <c r="G23" i="78"/>
  <c r="J27" i="57"/>
  <c r="J59" i="57" s="1"/>
  <c r="J57" i="57"/>
  <c r="I96" i="57"/>
  <c r="I44" i="57"/>
  <c r="J83" i="57" l="1"/>
  <c r="N10" i="97"/>
  <c r="J108" i="57"/>
  <c r="G55" i="78"/>
  <c r="G26" i="78"/>
  <c r="G110" i="78"/>
  <c r="G85" i="78"/>
  <c r="F20" i="97"/>
  <c r="B15" i="97"/>
  <c r="L10" i="97"/>
  <c r="K10" i="97"/>
  <c r="J10" i="97"/>
  <c r="I10" i="97"/>
  <c r="H10" i="97"/>
  <c r="G10" i="97"/>
  <c r="F10" i="97"/>
  <c r="E10" i="97"/>
  <c r="E18" i="97"/>
  <c r="E17" i="97"/>
  <c r="H12" i="86"/>
  <c r="G42" i="59"/>
  <c r="G30" i="59"/>
  <c r="G14" i="59"/>
  <c r="G18" i="76"/>
  <c r="G12" i="76"/>
  <c r="I20" i="88"/>
  <c r="I13" i="88"/>
  <c r="I18" i="62"/>
  <c r="I12" i="62"/>
  <c r="I54" i="61"/>
  <c r="I48" i="61"/>
  <c r="I24" i="61"/>
  <c r="I35" i="61" s="1"/>
  <c r="I12" i="61"/>
  <c r="I18" i="61" s="1"/>
  <c r="R21" i="85"/>
  <c r="I14" i="85"/>
  <c r="I21" i="85" s="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96" i="78" s="1"/>
  <c r="F66" i="78"/>
  <c r="F121" i="78" s="1"/>
  <c r="F40" i="78"/>
  <c r="F39" i="78"/>
  <c r="F36" i="78"/>
  <c r="F35" i="78"/>
  <c r="F32" i="78"/>
  <c r="F31" i="78"/>
  <c r="F27" i="78"/>
  <c r="F25" i="78"/>
  <c r="F24" i="78"/>
  <c r="F20" i="78"/>
  <c r="F19" i="78"/>
  <c r="F18" i="78"/>
  <c r="F17" i="78"/>
  <c r="F16" i="78"/>
  <c r="F14" i="78"/>
  <c r="F13" i="78"/>
  <c r="F10" i="78"/>
  <c r="F53" i="78" s="1"/>
  <c r="I127" i="57"/>
  <c r="I109" i="57"/>
  <c r="I107" i="57"/>
  <c r="I106" i="57"/>
  <c r="I103" i="57"/>
  <c r="I102" i="57"/>
  <c r="I101" i="57"/>
  <c r="I100" i="57"/>
  <c r="I99" i="57"/>
  <c r="I97" i="57"/>
  <c r="I77" i="57"/>
  <c r="I64" i="57"/>
  <c r="I92" i="57" s="1"/>
  <c r="I63" i="57"/>
  <c r="I91" i="57" s="1"/>
  <c r="I58" i="57"/>
  <c r="I56" i="57"/>
  <c r="I55" i="57"/>
  <c r="I51" i="57"/>
  <c r="I50" i="57"/>
  <c r="I49" i="57"/>
  <c r="I48" i="57"/>
  <c r="I47" i="57"/>
  <c r="I45" i="57"/>
  <c r="I40" i="57"/>
  <c r="I39" i="57"/>
  <c r="I22" i="57"/>
  <c r="I104" i="57" l="1"/>
  <c r="J110" i="57"/>
  <c r="F22" i="78"/>
  <c r="F23" i="78" s="1"/>
  <c r="F26" i="78" s="1"/>
  <c r="F28" i="78" s="1"/>
  <c r="F136" i="78"/>
  <c r="F137" i="78" s="1"/>
  <c r="G35" i="59"/>
  <c r="G44" i="59" s="1"/>
  <c r="G22" i="59"/>
  <c r="I128" i="57"/>
  <c r="G87" i="78"/>
  <c r="G113" i="78"/>
  <c r="G58" i="78"/>
  <c r="G28" i="78"/>
  <c r="G60" i="78" s="1"/>
  <c r="F48" i="78"/>
  <c r="F45" i="78"/>
  <c r="H16" i="86"/>
  <c r="F97" i="78"/>
  <c r="F101" i="78"/>
  <c r="F95" i="78"/>
  <c r="F56" i="78"/>
  <c r="F52" i="78"/>
  <c r="F46" i="78"/>
  <c r="F49" i="78"/>
  <c r="F50" i="78"/>
  <c r="F57" i="78"/>
  <c r="F51" i="78"/>
  <c r="F59" i="78"/>
  <c r="E20" i="97"/>
  <c r="I37" i="61"/>
  <c r="F81" i="78"/>
  <c r="F105" i="78"/>
  <c r="F122" i="78"/>
  <c r="F106" i="78"/>
  <c r="F114" i="78"/>
  <c r="F102" i="78"/>
  <c r="F107" i="78"/>
  <c r="F111" i="78"/>
  <c r="F104" i="78"/>
  <c r="F108" i="78"/>
  <c r="F112" i="78"/>
  <c r="I78" i="57"/>
  <c r="I54" i="57"/>
  <c r="I25" i="57"/>
  <c r="I53" i="57"/>
  <c r="I105" i="57" l="1"/>
  <c r="G115" i="78"/>
  <c r="F109" i="78"/>
  <c r="I131" i="57"/>
  <c r="I81" i="57"/>
  <c r="F82" i="78"/>
  <c r="F54" i="78"/>
  <c r="I27" i="57"/>
  <c r="I59" i="57" s="1"/>
  <c r="I57" i="57"/>
  <c r="E101" i="78"/>
  <c r="E45" i="78"/>
  <c r="I108" i="57" l="1"/>
  <c r="F85" i="78"/>
  <c r="F87" i="78" s="1"/>
  <c r="I133" i="57"/>
  <c r="I83" i="57"/>
  <c r="F110" i="78"/>
  <c r="F55" i="78"/>
  <c r="H96" i="57"/>
  <c r="H44" i="57"/>
  <c r="F113" i="78" l="1"/>
  <c r="I110" i="57"/>
  <c r="F115" i="78"/>
  <c r="F58" i="78"/>
  <c r="F60" i="78"/>
  <c r="F98" i="96" l="1"/>
  <c r="M83" i="96"/>
  <c r="E95" i="96" s="1"/>
  <c r="B90" i="96" l="1"/>
  <c r="M87" i="96"/>
  <c r="L85" i="96"/>
  <c r="K85" i="96"/>
  <c r="J85" i="96"/>
  <c r="I85" i="96"/>
  <c r="H85" i="96"/>
  <c r="G85" i="96"/>
  <c r="F85" i="96"/>
  <c r="E85" i="96"/>
  <c r="M84" i="96"/>
  <c r="E97" i="96" s="1"/>
  <c r="M82" i="96"/>
  <c r="E94" i="96" s="1"/>
  <c r="M81" i="96"/>
  <c r="E93" i="96" s="1"/>
  <c r="M80" i="96"/>
  <c r="E92" i="96" s="1"/>
  <c r="M79" i="96"/>
  <c r="F10" i="81"/>
  <c r="F9" i="81"/>
  <c r="G15" i="86"/>
  <c r="G14" i="86"/>
  <c r="G12" i="86"/>
  <c r="F42" i="59"/>
  <c r="F30" i="59"/>
  <c r="F14" i="59"/>
  <c r="F18" i="76"/>
  <c r="F12" i="76"/>
  <c r="H20" i="88"/>
  <c r="H13" i="88"/>
  <c r="H18" i="62"/>
  <c r="H12" i="62"/>
  <c r="H14" i="85"/>
  <c r="H21" i="85" s="1"/>
  <c r="E135" i="78"/>
  <c r="E134" i="78"/>
  <c r="E133" i="78"/>
  <c r="E84" i="78"/>
  <c r="E68" i="78"/>
  <c r="E97" i="78" s="1"/>
  <c r="E67" i="78"/>
  <c r="E122" i="78" s="1"/>
  <c r="E66" i="78"/>
  <c r="E121" i="78" s="1"/>
  <c r="E40" i="78"/>
  <c r="E39" i="78"/>
  <c r="H127" i="57"/>
  <c r="H109" i="57"/>
  <c r="H107" i="57"/>
  <c r="H106" i="57"/>
  <c r="H103" i="57"/>
  <c r="H102" i="57"/>
  <c r="H101" i="57"/>
  <c r="H100" i="57"/>
  <c r="H99" i="57"/>
  <c r="H97" i="57"/>
  <c r="H77" i="57"/>
  <c r="H64" i="57"/>
  <c r="H92" i="57" s="1"/>
  <c r="H63" i="57"/>
  <c r="H91" i="57" s="1"/>
  <c r="H58" i="57"/>
  <c r="H56" i="57"/>
  <c r="H55" i="57"/>
  <c r="H51" i="57"/>
  <c r="H50" i="57"/>
  <c r="H49" i="57"/>
  <c r="H48" i="57"/>
  <c r="H47" i="57"/>
  <c r="H45" i="57"/>
  <c r="H40" i="57"/>
  <c r="H39" i="57"/>
  <c r="H53" i="57"/>
  <c r="H104" i="57" l="1"/>
  <c r="E136" i="78"/>
  <c r="F35" i="59"/>
  <c r="F44" i="59" s="1"/>
  <c r="F22" i="59"/>
  <c r="H128" i="57"/>
  <c r="G16" i="86"/>
  <c r="F11" i="81"/>
  <c r="H78" i="57"/>
  <c r="E46" i="78"/>
  <c r="E51" i="78"/>
  <c r="M85" i="96"/>
  <c r="E91" i="96"/>
  <c r="E98" i="96" s="1"/>
  <c r="E105" i="78"/>
  <c r="E111" i="78"/>
  <c r="E81" i="78"/>
  <c r="E109" i="78" s="1"/>
  <c r="E106" i="78"/>
  <c r="E112" i="78"/>
  <c r="E54" i="78"/>
  <c r="E56" i="78"/>
  <c r="E102" i="78"/>
  <c r="E107" i="78"/>
  <c r="E114" i="78"/>
  <c r="E96" i="78"/>
  <c r="E104" i="78"/>
  <c r="E108" i="78"/>
  <c r="E48" i="78"/>
  <c r="E52" i="78"/>
  <c r="E57" i="78"/>
  <c r="E123" i="78"/>
  <c r="E49" i="78"/>
  <c r="E95" i="78"/>
  <c r="E50" i="78"/>
  <c r="E59" i="78"/>
  <c r="H22" i="57"/>
  <c r="H105" i="57" l="1"/>
  <c r="E137" i="78"/>
  <c r="H131" i="57"/>
  <c r="H81" i="57"/>
  <c r="E82" i="78"/>
  <c r="E85" i="78" s="1"/>
  <c r="E23" i="78"/>
  <c r="E26" i="78" s="1"/>
  <c r="H54" i="57"/>
  <c r="H25" i="57"/>
  <c r="H54" i="61"/>
  <c r="H45" i="61"/>
  <c r="H24" i="61"/>
  <c r="H12" i="61"/>
  <c r="F47" i="61"/>
  <c r="E47" i="61"/>
  <c r="F46" i="61"/>
  <c r="E46" i="61"/>
  <c r="F45" i="61"/>
  <c r="E45" i="61"/>
  <c r="G47" i="61"/>
  <c r="G46" i="61"/>
  <c r="G45" i="61"/>
  <c r="H108" i="57" l="1"/>
  <c r="E140" i="78"/>
  <c r="E142" i="78" s="1"/>
  <c r="H133" i="57"/>
  <c r="H140" i="78"/>
  <c r="F48" i="61"/>
  <c r="G48" i="61"/>
  <c r="E48" i="61"/>
  <c r="H35" i="61"/>
  <c r="H37" i="61"/>
  <c r="H83" i="57"/>
  <c r="E110" i="78"/>
  <c r="H48" i="61"/>
  <c r="H18" i="61"/>
  <c r="E55" i="78"/>
  <c r="E113" i="78"/>
  <c r="E87" i="78"/>
  <c r="E58" i="78"/>
  <c r="E28" i="78"/>
  <c r="E60" i="78" s="1"/>
  <c r="H27" i="57"/>
  <c r="H59" i="57" s="1"/>
  <c r="H57" i="57"/>
  <c r="G54" i="61"/>
  <c r="F54" i="61"/>
  <c r="E54" i="61"/>
  <c r="H110" i="57" l="1"/>
  <c r="H142" i="78"/>
  <c r="E115" i="78"/>
  <c r="G44" i="57"/>
  <c r="F16" i="86" l="1"/>
  <c r="F73" i="96"/>
  <c r="B66" i="96"/>
  <c r="M63" i="96"/>
  <c r="L61" i="96"/>
  <c r="K61" i="96"/>
  <c r="J61" i="96"/>
  <c r="I61" i="96"/>
  <c r="H61" i="96"/>
  <c r="G61" i="96"/>
  <c r="F61" i="96"/>
  <c r="E61" i="96"/>
  <c r="M60" i="96"/>
  <c r="E71" i="96" s="1"/>
  <c r="M59" i="96"/>
  <c r="E70" i="96" s="1"/>
  <c r="M58" i="96"/>
  <c r="E69" i="96" s="1"/>
  <c r="M57" i="96"/>
  <c r="E68" i="96" s="1"/>
  <c r="M56" i="96"/>
  <c r="F12" i="86"/>
  <c r="E42" i="59"/>
  <c r="E30" i="59"/>
  <c r="E14" i="59"/>
  <c r="E18" i="76"/>
  <c r="E12" i="76"/>
  <c r="G20" i="88"/>
  <c r="G13" i="88"/>
  <c r="G18" i="62"/>
  <c r="G12" i="62"/>
  <c r="G24" i="61"/>
  <c r="G35" i="61" s="1"/>
  <c r="G12" i="61"/>
  <c r="G18" i="61" s="1"/>
  <c r="G14" i="85"/>
  <c r="G21" i="85" s="1"/>
  <c r="G127" i="57"/>
  <c r="G109" i="57"/>
  <c r="G107" i="57"/>
  <c r="G106" i="57"/>
  <c r="G103" i="57"/>
  <c r="G102" i="57"/>
  <c r="G101" i="57"/>
  <c r="G100" i="57"/>
  <c r="G99" i="57"/>
  <c r="G97" i="57"/>
  <c r="G96" i="57"/>
  <c r="G77" i="57"/>
  <c r="G64" i="57"/>
  <c r="G92" i="57" s="1"/>
  <c r="G63" i="57"/>
  <c r="G91" i="57" s="1"/>
  <c r="G58" i="57"/>
  <c r="G56" i="57"/>
  <c r="G55" i="57"/>
  <c r="G51" i="57"/>
  <c r="G50" i="57"/>
  <c r="G49" i="57"/>
  <c r="G48" i="57"/>
  <c r="G47" i="57"/>
  <c r="G45" i="57"/>
  <c r="G40" i="57"/>
  <c r="G39" i="57"/>
  <c r="G53" i="57"/>
  <c r="G104" i="57" l="1"/>
  <c r="E35" i="59"/>
  <c r="E44" i="59" s="1"/>
  <c r="E22" i="59"/>
  <c r="G128" i="57"/>
  <c r="G78" i="57"/>
  <c r="M61" i="96"/>
  <c r="E67" i="96"/>
  <c r="E73" i="96" s="1"/>
  <c r="G37" i="61"/>
  <c r="G22" i="57"/>
  <c r="G105" i="57" l="1"/>
  <c r="G81" i="57"/>
  <c r="G108" i="57" s="1"/>
  <c r="G131" i="57"/>
  <c r="G54" i="57"/>
  <c r="G25" i="57"/>
  <c r="G83" i="57" l="1"/>
  <c r="G133" i="57"/>
  <c r="G140" i="78"/>
  <c r="G27" i="57"/>
  <c r="G59" i="57" s="1"/>
  <c r="G57" i="57"/>
  <c r="E12" i="86"/>
  <c r="D12" i="86"/>
  <c r="D18" i="76"/>
  <c r="F20" i="88"/>
  <c r="G110" i="57" l="1"/>
  <c r="G142" i="78"/>
  <c r="E16" i="86"/>
  <c r="F24" i="61" l="1"/>
  <c r="F35" i="61" s="1"/>
  <c r="F12" i="61"/>
  <c r="F18" i="61" s="1"/>
  <c r="F37" i="61" l="1"/>
  <c r="B42" i="96"/>
  <c r="M39" i="96"/>
  <c r="L37" i="96"/>
  <c r="K37" i="96"/>
  <c r="J37" i="96"/>
  <c r="I37" i="96"/>
  <c r="H37" i="96"/>
  <c r="G37" i="96"/>
  <c r="F37" i="96"/>
  <c r="E37" i="96"/>
  <c r="M36" i="96"/>
  <c r="E47" i="96" s="1"/>
  <c r="M35" i="96"/>
  <c r="E46" i="96" s="1"/>
  <c r="M34" i="96"/>
  <c r="E45" i="96" s="1"/>
  <c r="M33" i="96"/>
  <c r="E44" i="96" s="1"/>
  <c r="M32" i="96"/>
  <c r="D42" i="59"/>
  <c r="D30" i="59"/>
  <c r="D14" i="59"/>
  <c r="D12" i="76"/>
  <c r="F13" i="88"/>
  <c r="F18" i="62"/>
  <c r="F12" i="62"/>
  <c r="F14" i="85"/>
  <c r="F21" i="85" s="1"/>
  <c r="D22" i="59" l="1"/>
  <c r="D35" i="59"/>
  <c r="D44" i="59" s="1"/>
  <c r="F50" i="96"/>
  <c r="M37" i="96"/>
  <c r="E43" i="96"/>
  <c r="E50" i="96" s="1"/>
  <c r="F127" i="57"/>
  <c r="F109" i="57"/>
  <c r="F107" i="57"/>
  <c r="F106" i="57"/>
  <c r="F103" i="57"/>
  <c r="F102" i="57"/>
  <c r="F101" i="57"/>
  <c r="F100" i="57"/>
  <c r="F99" i="57"/>
  <c r="F97" i="57"/>
  <c r="F96" i="57"/>
  <c r="F77" i="57"/>
  <c r="F64" i="57"/>
  <c r="F92" i="57" s="1"/>
  <c r="F63" i="57"/>
  <c r="F91" i="57" s="1"/>
  <c r="F58" i="57"/>
  <c r="F56" i="57"/>
  <c r="F55" i="57"/>
  <c r="F51" i="57"/>
  <c r="F50" i="57"/>
  <c r="F49" i="57"/>
  <c r="F48" i="57"/>
  <c r="F47" i="57"/>
  <c r="F45" i="57"/>
  <c r="F44" i="57"/>
  <c r="F40" i="57"/>
  <c r="F39" i="57"/>
  <c r="F22" i="57"/>
  <c r="F104" i="57" l="1"/>
  <c r="F128" i="57"/>
  <c r="F53" i="57"/>
  <c r="F25" i="57"/>
  <c r="F54" i="57"/>
  <c r="F78" i="57"/>
  <c r="F131" i="57" l="1"/>
  <c r="F27" i="57"/>
  <c r="F59" i="57" s="1"/>
  <c r="F57" i="57"/>
  <c r="F105" i="57"/>
  <c r="F81" i="57"/>
  <c r="E96" i="57"/>
  <c r="E44" i="57"/>
  <c r="F133" i="57" l="1"/>
  <c r="F140" i="78"/>
  <c r="F108" i="57"/>
  <c r="F83" i="57"/>
  <c r="M12" i="96"/>
  <c r="E24" i="96" s="1"/>
  <c r="F24" i="96" s="1"/>
  <c r="M11" i="96"/>
  <c r="E23" i="96" s="1"/>
  <c r="F23" i="96" s="1"/>
  <c r="L13" i="96"/>
  <c r="K13" i="96"/>
  <c r="J13" i="96"/>
  <c r="I13" i="96"/>
  <c r="H13" i="96"/>
  <c r="G13" i="96"/>
  <c r="F13" i="96"/>
  <c r="E13" i="96"/>
  <c r="B18" i="96"/>
  <c r="M15" i="96"/>
  <c r="M10" i="96"/>
  <c r="E22" i="96" s="1"/>
  <c r="M9" i="96"/>
  <c r="E21" i="96" s="1"/>
  <c r="F21" i="96" s="1"/>
  <c r="M8" i="96"/>
  <c r="E20" i="96" s="1"/>
  <c r="M7" i="96"/>
  <c r="E19" i="96" s="1"/>
  <c r="F110" i="57" l="1"/>
  <c r="F142" i="78"/>
  <c r="F26" i="96"/>
  <c r="M13" i="96"/>
  <c r="E26" i="96"/>
  <c r="C42" i="59"/>
  <c r="C30" i="59"/>
  <c r="C14" i="59"/>
  <c r="C18" i="76"/>
  <c r="C12" i="76"/>
  <c r="E20" i="88"/>
  <c r="E13" i="88"/>
  <c r="E18" i="62"/>
  <c r="E12" i="62"/>
  <c r="C35" i="59" l="1"/>
  <c r="C44" i="59" s="1"/>
  <c r="C22" i="59"/>
  <c r="D16" i="86"/>
  <c r="E24" i="61"/>
  <c r="E35" i="61" s="1"/>
  <c r="E12" i="61"/>
  <c r="E18" i="61" s="1"/>
  <c r="E14" i="85"/>
  <c r="E21" i="85" s="1"/>
  <c r="E37" i="61" l="1"/>
  <c r="E127" i="57" l="1"/>
  <c r="E109" i="57"/>
  <c r="E107" i="57"/>
  <c r="E106" i="57"/>
  <c r="E103" i="57"/>
  <c r="E102" i="57"/>
  <c r="E101" i="57"/>
  <c r="E100" i="57"/>
  <c r="E99" i="57"/>
  <c r="E97" i="57"/>
  <c r="E77" i="57"/>
  <c r="E64" i="57"/>
  <c r="E92" i="57" s="1"/>
  <c r="E63" i="57"/>
  <c r="E91" i="57" s="1"/>
  <c r="E58" i="57"/>
  <c r="E56" i="57"/>
  <c r="E55" i="57"/>
  <c r="E51" i="57"/>
  <c r="E50" i="57"/>
  <c r="E49" i="57"/>
  <c r="E48" i="57"/>
  <c r="E47" i="57"/>
  <c r="E45" i="57"/>
  <c r="E40" i="57"/>
  <c r="E39" i="57"/>
  <c r="E53" i="57"/>
  <c r="E104" i="57" l="1"/>
  <c r="E128" i="57"/>
  <c r="E131" i="57" s="1"/>
  <c r="E78" i="57"/>
  <c r="E22" i="57"/>
  <c r="E105" i="57" l="1"/>
  <c r="E133" i="57"/>
  <c r="E81" i="57"/>
  <c r="E54" i="57"/>
  <c r="E25" i="57"/>
  <c r="E83" i="57" l="1"/>
  <c r="E108" i="57"/>
  <c r="E27" i="57"/>
  <c r="E59" i="57" s="1"/>
  <c r="E57" i="57"/>
  <c r="E110" i="57" l="1"/>
  <c r="D10" i="81" l="1"/>
  <c r="D9" i="81" l="1"/>
  <c r="D11" i="81" s="1"/>
  <c r="Q142" i="57" l="1"/>
  <c r="H56" i="75" l="1"/>
</calcChain>
</file>

<file path=xl/sharedStrings.xml><?xml version="1.0" encoding="utf-8"?>
<sst xmlns="http://schemas.openxmlformats.org/spreadsheetml/2006/main" count="1137" uniqueCount="313">
  <si>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</si>
  <si>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</si>
  <si>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</si>
  <si>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</si>
  <si>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</si>
  <si>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</si>
  <si>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</si>
  <si>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</si>
  <si>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</si>
  <si>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</si>
  <si>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</si>
  <si>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</si>
  <si>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</si>
  <si>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</si>
  <si>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</si>
  <si>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</si>
  <si>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</si>
  <si>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</si>
  <si>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</si>
  <si>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</si>
  <si>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</si>
  <si>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</si>
  <si>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</si>
  <si>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</si>
  <si>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</si>
  <si>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</si>
  <si>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</si>
  <si>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</si>
  <si>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</si>
  <si>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</si>
  <si>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</si>
  <si>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</si>
  <si>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</si>
  <si>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</si>
  <si>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</si>
  <si>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</si>
  <si>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</si>
  <si>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</si>
  <si>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</si>
  <si>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</si>
  <si>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</si>
  <si>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</si>
  <si>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</si>
  <si>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</si>
  <si>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</si>
  <si>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</si>
  <si>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</si>
  <si>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</si>
  <si>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</si>
  <si>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</si>
  <si>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</si>
  <si>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</si>
  <si>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</si>
  <si>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</si>
  <si>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</si>
  <si>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</si>
  <si>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</si>
  <si>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</si>
  <si>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</si>
  <si>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</si>
  <si>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</si>
  <si>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</si>
  <si>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</si>
  <si>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</si>
  <si>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</si>
  <si>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</si>
  <si>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</si>
  <si>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</si>
  <si>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</si>
  <si>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</si>
  <si>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</si>
  <si>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</si>
  <si>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</si>
  <si>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</si>
  <si>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</si>
  <si>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</si>
  <si>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</si>
  <si>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</si>
  <si>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</si>
  <si>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</si>
  <si>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</si>
  <si>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</si>
  <si>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</si>
  <si>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</si>
  <si>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</si>
  <si>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</si>
  <si>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</si>
  <si>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</si>
  <si>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</si>
  <si>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</si>
  <si>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</si>
  <si>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</si>
  <si>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</si>
  <si>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</si>
  <si>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</si>
  <si>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</si>
  <si>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</si>
  <si>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</si>
  <si>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</si>
  <si>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</si>
  <si>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</si>
  <si>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Operating cash flow (hence, Non-GAAP free cash flow) does not include foreign exchange rate changes as cash and cash equivalents.</t>
  </si>
  <si>
    <t>EBITDA</t>
  </si>
  <si>
    <t>Long-term debt, net of current portion</t>
  </si>
  <si>
    <t>Operating Cash Flow - TTM</t>
  </si>
  <si>
    <t>Capital Expenditures - TTM</t>
  </si>
  <si>
    <t>Non-GAAP Free Cash Flow - TTM</t>
  </si>
  <si>
    <t>Repayment of long-term debt</t>
  </si>
  <si>
    <t>Income (loss) before income tax expense (benefit)</t>
  </si>
  <si>
    <t>Income tax expense (benefit)</t>
  </si>
  <si>
    <t>Provision for inventories</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</si>
  <si>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</si>
  <si>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</si>
  <si>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</si>
  <si>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</si>
  <si>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</si>
  <si>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</si>
  <si>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</si>
  <si>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</si>
  <si>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</si>
  <si>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</si>
  <si>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</si>
  <si>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</si>
  <si>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Cost of revenues – subscription, licensing, and other revenues: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</si>
  <si>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</si>
  <si>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</si>
  <si>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</si>
  <si>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</si>
  <si>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</si>
  <si>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</si>
  <si>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</si>
  <si>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</si>
  <si>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</si>
  <si>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</si>
  <si>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</si>
  <si>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</si>
  <si>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</si>
  <si>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</si>
  <si>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</si>
  <si>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</si>
  <si>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</si>
  <si>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</si>
  <si>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</si>
  <si>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</si>
  <si>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</si>
  <si>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</si>
  <si>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</si>
  <si>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</si>
  <si>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</si>
  <si>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</si>
  <si>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</si>
  <si>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</si>
  <si>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</si>
  <si>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</si>
  <si>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</si>
  <si>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 </t>
  </si>
  <si>
    <t>to the GAAP pre-tax income under ASC 740, which employs an annual effective tax rate method to the results.</t>
  </si>
  <si>
    <t>Loss on extinguishment of debt</t>
  </si>
  <si>
    <t>Premium payment for early redemption of note</t>
  </si>
  <si>
    <t>Other</t>
  </si>
  <si>
    <t>Unaudited EBITDA and Adjusted EBITDA</t>
  </si>
  <si>
    <t>Other investing activities</t>
  </si>
  <si>
    <t>Net cash (used in) provided by financing activities</t>
  </si>
  <si>
    <t>Net cash used in investing activities</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</si>
  <si>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</si>
  <si>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</si>
  <si>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</si>
  <si>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CY17</t>
  </si>
  <si>
    <r>
      <t>Other non-cash charges</t>
    </r>
    <r>
      <rPr>
        <vertAlign val="superscript"/>
        <sz val="9"/>
        <rFont val="Arial"/>
        <family val="2"/>
      </rPr>
      <t>5</t>
    </r>
  </si>
  <si>
    <t>Three Months Ended March 31, 2017</t>
  </si>
  <si>
    <t>Restructuring costs</t>
  </si>
  <si>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</si>
  <si>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</si>
  <si>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</si>
  <si>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</si>
  <si>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</si>
  <si>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</si>
  <si>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</si>
  <si>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</si>
  <si>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</si>
  <si>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</si>
  <si>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</si>
  <si>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</si>
  <si>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</si>
  <si>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</si>
  <si>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</si>
  <si>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</si>
  <si>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</si>
  <si>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</si>
  <si>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</si>
  <si>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</si>
  <si>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</si>
  <si>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</si>
  <si>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</si>
  <si>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</si>
  <si>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</si>
  <si>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</si>
  <si>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</si>
  <si>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</si>
  <si>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t>• amortization of intangibles, impairment of goodwill and intangible assets, and adjustments resulting from purchase price accounting;</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</si>
  <si>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</si>
  <si>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</si>
  <si>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</si>
  <si>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</si>
  <si>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</si>
  <si>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</si>
  <si>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</si>
  <si>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</si>
  <si>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</si>
  <si>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t>Discrete tax-related items</t>
    </r>
    <r>
      <rPr>
        <vertAlign val="superscript"/>
        <sz val="9"/>
        <rFont val="Arial"/>
        <family val="2"/>
      </rPr>
      <t>6</t>
    </r>
  </si>
  <si>
    <t>Discrete tax-related items</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</si>
  <si>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</si>
  <si>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</si>
  <si>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</si>
  <si>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</si>
  <si>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</si>
  <si>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</si>
  <si>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</si>
  <si>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</si>
  <si>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</si>
  <si>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</si>
  <si>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</si>
  <si>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</si>
  <si>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</si>
  <si>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</si>
  <si>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</si>
  <si>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</si>
  <si>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</si>
  <si>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</si>
  <si>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</si>
  <si>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</si>
  <si>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</si>
  <si>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</si>
  <si>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</si>
  <si>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</si>
  <si>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</si>
  <si>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</si>
  <si>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</si>
  <si>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</si>
  <si>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</si>
  <si>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</si>
  <si>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</si>
  <si>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</si>
  <si>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</si>
  <si>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</si>
  <si>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</si>
  <si>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</si>
  <si>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</si>
  <si>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</si>
  <si>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</si>
  <si>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</si>
  <si>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</si>
  <si>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</si>
  <si>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</si>
  <si>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</si>
  <si>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</si>
  <si>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</si>
  <si>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</si>
  <si>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</si>
  <si>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online-enabled products.</t>
    </r>
  </si>
  <si>
    <r>
      <t>Restructuring and related costs</t>
    </r>
    <r>
      <rPr>
        <vertAlign val="superscript"/>
        <sz val="9"/>
        <rFont val="Arial"/>
        <family val="2"/>
      </rPr>
      <t>5</t>
    </r>
  </si>
  <si>
    <t>Restructuring and related costs</t>
  </si>
  <si>
    <r>
      <t xml:space="preserve">Restructuring and related costs </t>
    </r>
    <r>
      <rPr>
        <vertAlign val="superscript"/>
        <sz val="9"/>
        <rFont val="Arial"/>
        <family val="2"/>
      </rPr>
      <t>5</t>
    </r>
  </si>
  <si>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</si>
  <si>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</si>
  <si>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</si>
  <si>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r>
      <rPr>
        <vertAlign val="superscript"/>
        <sz val="9"/>
        <rFont val="Arial"/>
        <family val="2"/>
      </rPr>
      <t xml:space="preserve">5 </t>
    </r>
    <r>
      <rPr>
        <sz val="9"/>
        <rFont val="Arial"/>
        <family val="2"/>
      </rPr>
      <t>Reflects restructuring initiatives, primarily severance and other restructuring-related costs.</t>
    </r>
  </si>
  <si>
    <r>
      <rPr>
        <vertAlign val="superscript"/>
        <sz val="9"/>
        <rFont val="Arial"/>
        <family val="2"/>
      </rPr>
      <t xml:space="preserve">4 </t>
    </r>
    <r>
      <rPr>
        <sz val="9"/>
        <rFont val="Arial"/>
        <family val="2"/>
      </rPr>
      <t>Reflects restructuring initiatives, primarily severance and other restructuring-related costs.</t>
    </r>
  </si>
  <si>
    <t>Reflects restructuring initiatives, primarily severance and other restructuring-related costs.</t>
  </si>
  <si>
    <t>Three Months Ended June 30, 2019</t>
  </si>
  <si>
    <t xml:space="preserve">Retained earnings (accumulated deficit) </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</si>
  <si>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</si>
  <si>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</si>
  <si>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</si>
  <si>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</si>
  <si>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</si>
  <si>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</si>
  <si>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</si>
  <si>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</si>
  <si>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</si>
  <si>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</si>
  <si>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</si>
  <si>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</si>
  <si>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</si>
  <si>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</si>
  <si>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</si>
  <si>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</si>
  <si>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</si>
  <si>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</si>
  <si>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</si>
  <si>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</si>
  <si>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</si>
  <si>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</si>
  <si>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February 6, 2020 Outlook</t>
  </si>
  <si>
    <t>Q4 CY19</t>
  </si>
  <si>
    <t>Three Months Ended December 31, 2019</t>
  </si>
  <si>
    <t>Unrealized gain on equity investment</t>
  </si>
  <si>
    <t>Non-cash operating lease cost</t>
  </si>
  <si>
    <r>
      <rPr>
        <vertAlign val="superscript"/>
        <sz val="9"/>
        <rFont val="Arial"/>
        <family val="2"/>
      </rPr>
      <t>1</t>
    </r>
    <r>
      <rPr>
        <sz val="9"/>
        <rFont val="Arial"/>
        <family val="2"/>
      </rPr>
      <t xml:space="preserve"> We monitor net bookings as a key operating metric in evaluating the performance of our business as it enables an analysis of performance based on the timing of actual transactions with our customers, along with providing a more timely indication of trends in our operating results. Net bookings is the net amount of products and services sold digitally or sold-in physically in the period, and includes license fees, merchandise, and publisher incentives, among others, and is equal to net revenues excluding the impact from deferrals.</t>
    </r>
  </si>
  <si>
    <r>
      <rPr>
        <vertAlign val="superscript"/>
        <sz val="9"/>
        <rFont val="Arial"/>
        <family val="2"/>
      </rPr>
      <t>1</t>
    </r>
    <r>
      <rPr>
        <sz val="9"/>
        <rFont val="Arial"/>
        <family val="2"/>
      </rPr>
      <t xml:space="preserve"> Includes other income and expenses from operating segments managed outside the reportable segments, including our distribution business. Also includes unallocated corporate income and expenses.</t>
    </r>
  </si>
  <si>
    <r>
      <rPr>
        <vertAlign val="superscript"/>
        <sz val="9"/>
        <rFont val="Arial"/>
        <family val="2"/>
      </rPr>
      <t>2</t>
    </r>
    <r>
      <rPr>
        <sz val="9"/>
        <rFont val="Arial"/>
        <family val="2"/>
      </rPr>
      <t xml:space="preserve"> Net revenues from Other primarily includes revenues from our distribution business and the Overwatch League.</t>
    </r>
  </si>
  <si>
    <r>
      <t>Net effect on deferred net revenues and related cost of revenues on Earnings Per Diluted Share</t>
    </r>
    <r>
      <rPr>
        <b/>
        <vertAlign val="superscript"/>
        <sz val="9"/>
        <rFont val="Arial"/>
        <family val="2"/>
      </rPr>
      <t>7</t>
    </r>
  </si>
  <si>
    <r>
      <rPr>
        <vertAlign val="superscript"/>
        <sz val="9"/>
        <rFont val="Arial"/>
        <family val="2"/>
      </rPr>
      <t>3</t>
    </r>
    <r>
      <rPr>
        <sz val="9"/>
        <rFont val="Arial"/>
        <family val="2"/>
      </rPr>
      <t xml:space="preserve"> We monitor our average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</si>
  <si>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Reflects our restructuring initiatives, primarily severance, facilities, and other restructuring-related costs we expect to incur as we continue to execute against our previously disclosed restructuring plan.</t>
  </si>
  <si>
    <t xml:space="preserve">Cash and cash equivalents and restricted cash at beginning of period </t>
  </si>
  <si>
    <t xml:space="preserve">Cash and cash equivalents and restricted cash at end of period </t>
  </si>
  <si>
    <t xml:space="preserve">Net  increase (decrease) in cash and cash equivalents and restricted cash </t>
  </si>
  <si>
    <r>
      <rPr>
        <vertAlign val="superscript"/>
        <sz val="9"/>
        <rFont val="Arial"/>
        <family val="2"/>
      </rPr>
      <t>1</t>
    </r>
    <r>
      <rPr>
        <sz val="9"/>
        <rFont val="Arial"/>
        <family val="2"/>
      </rPr>
      <t xml:space="preserve"> Provision for income taxes for the three months ended December 31, 2017, June 30, 2018,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</si>
  <si>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forthcoming Annual Report on Form 10-K for the year ended December 31, 2019, for additional information on the impact of these discrete items for the three months ended June 30, 2019 and the three months ended December 31, 2019, respectively. </t>
  </si>
  <si>
    <t xml:space="preserve">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 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</si>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</sst>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97">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165" fontId="261" fillId="75" borderId="0" xfId="3" applyNumberFormat="1" applyFont="1" applyFill="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0" fontId="4" fillId="2" borderId="0" xfId="0" applyFont="1" applyFill="1"/>
    <xf numFmtId="6" fontId="261" fillId="75" borderId="0" xfId="0" applyNumberFormat="1" applyFont="1" applyFill="1"/>
    <xf numFmtId="3" fontId="261" fillId="75" borderId="0" xfId="0" applyNumberFormat="1" applyFont="1" applyFill="1"/>
    <xf numFmtId="0" fontId="8" fillId="0" borderId="0" xfId="0" applyFont="1"/>
    <xf numFmtId="0" fontId="279" fillId="0" borderId="0" xfId="0" applyFont="1"/>
    <xf numFmtId="165" fontId="261" fillId="0" borderId="0" xfId="0" applyNumberFormat="1" applyFont="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1" fillId="2" borderId="0" xfId="3" applyNumberFormat="1" applyFont="1" applyFill="1" applyProtection="1">
      <protection locked="0"/>
    </xf>
    <xf numFmtId="41" fontId="1" fillId="2" borderId="0" xfId="1" applyNumberFormat="1" applyFont="1" applyFill="1" applyProtection="1">
      <protection locked="0"/>
    </xf>
    <xf numFmtId="41" fontId="5" fillId="2" borderId="0" xfId="1" applyNumberFormat="1" applyFont="1" applyFill="1" applyProtection="1">
      <protection locked="0"/>
    </xf>
    <xf numFmtId="41" fontId="3" fillId="2" borderId="0" xfId="1" applyNumberFormat="1" applyFont="1" applyFill="1" applyProtection="1">
      <protection locked="0"/>
    </xf>
    <xf numFmtId="0" fontId="3" fillId="2" borderId="0" xfId="0" applyFont="1" applyFill="1" applyAlignment="1" applyProtection="1">
      <alignment horizontal="center"/>
      <protection locked="0"/>
    </xf>
    <xf numFmtId="166" fontId="1" fillId="2" borderId="0" xfId="3" applyNumberFormat="1" applyFont="1" applyFill="1" applyProtection="1">
      <protection locked="0"/>
    </xf>
    <xf numFmtId="166" fontId="5" fillId="2" borderId="0" xfId="3" applyNumberFormat="1" applyFont="1" applyFill="1" applyProtection="1">
      <protection locked="0"/>
    </xf>
    <xf numFmtId="166" fontId="3" fillId="2" borderId="0" xfId="3" applyNumberFormat="1" applyFont="1" applyFill="1" applyProtection="1">
      <protection locked="0"/>
    </xf>
    <xf numFmtId="0" fontId="21" fillId="2" borderId="0" xfId="0" applyFont="1" applyFill="1" applyProtection="1">
      <protection locked="0"/>
    </xf>
    <xf numFmtId="42" fontId="6" fillId="2" borderId="0" xfId="0" applyNumberFormat="1" applyFont="1" applyFill="1" applyProtection="1">
      <protection locked="0"/>
    </xf>
    <xf numFmtId="44" fontId="3" fillId="75" borderId="0" xfId="2"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0" fontId="261" fillId="0" borderId="0" xfId="0" applyFont="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64" fontId="0" fillId="2" borderId="0" xfId="0" applyNumberFormat="1" applyFill="1" applyProtection="1">
      <protection locked="0"/>
    </xf>
    <xf numFmtId="10" fontId="0" fillId="2" borderId="0" xfId="0" applyNumberFormat="1" applyFill="1" applyProtection="1">
      <protection locked="0"/>
    </xf>
    <xf numFmtId="0" fontId="11" fillId="2" borderId="0" xfId="0" applyFon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0" fillId="2" borderId="0" xfId="0" applyNumberFormat="1" applyFill="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43" fontId="1" fillId="2" borderId="0" xfId="1" applyFont="1" applyFill="1" applyProtection="1">
      <protection locked="0"/>
    </xf>
    <xf numFmtId="44" fontId="17" fillId="0" borderId="0" xfId="0" applyNumberFormat="1" applyFont="1" applyProtection="1">
      <protection locked="0"/>
    </xf>
    <xf numFmtId="0" fontId="21" fillId="75" borderId="0" xfId="0" applyFont="1" applyFill="1" applyProtection="1">
      <protection locked="0"/>
    </xf>
    <xf numFmtId="165" fontId="16" fillId="75" borderId="0" xfId="1" applyNumberFormat="1" applyFont="1" applyFill="1" applyProtection="1">
      <protection locked="0"/>
    </xf>
    <xf numFmtId="0" fontId="22" fillId="75" borderId="0" xfId="0" applyFont="1" applyFill="1" applyProtection="1">
      <protection locked="0"/>
    </xf>
    <xf numFmtId="0" fontId="22" fillId="2" borderId="0" xfId="0" applyFont="1" applyFill="1" applyProtection="1">
      <protection locked="0"/>
    </xf>
    <xf numFmtId="0" fontId="16" fillId="2" borderId="0" xfId="0" applyFont="1" applyFill="1" applyProtection="1">
      <protection locked="0"/>
    </xf>
    <xf numFmtId="0" fontId="272" fillId="2" borderId="0" xfId="0" applyFont="1" applyFill="1" applyProtection="1">
      <protection locked="0"/>
    </xf>
    <xf numFmtId="0" fontId="285" fillId="0" borderId="0" xfId="0" applyFont="1" applyProtection="1">
      <protection locked="0"/>
    </xf>
    <xf numFmtId="42" fontId="21" fillId="2" borderId="0" xfId="0" applyNumberFormat="1" applyFont="1" applyFill="1" applyProtection="1">
      <protection locked="0"/>
    </xf>
    <xf numFmtId="42" fontId="1" fillId="2" borderId="0" xfId="1"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42" fontId="277" fillId="0" borderId="0" xfId="4372" applyNumberFormat="1" applyProtection="1">
      <protection locked="0"/>
    </xf>
    <xf numFmtId="165" fontId="277" fillId="0" borderId="0" xfId="4372" applyNumberFormat="1" applyProtection="1">
      <protection locked="0"/>
    </xf>
    <xf numFmtId="165" fontId="261" fillId="0" borderId="0" xfId="0" applyNumberFormat="1" applyFont="1" applyProtection="1">
      <protection locked="0"/>
    </xf>
    <xf numFmtId="165" fontId="261" fillId="0" borderId="0" xfId="4372"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7" fillId="0" borderId="0" xfId="4372"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0" fontId="3" fillId="2" borderId="1" xfId="0" applyFont="1" applyFill="1" applyBorder="1" applyAlignment="1" applyProtection="1">
      <alignment horizontal="center"/>
      <protection locked="0"/>
    </xf>
    <xf numFmtId="44" fontId="17" fillId="75" borderId="0" xfId="0" applyNumberFormat="1" applyFont="1" applyFill="1" applyProtection="1">
      <protection locked="0"/>
    </xf>
    <xf numFmtId="44" fontId="17" fillId="75" borderId="0" xfId="3388" applyNumberFormat="1" applyFont="1" applyFill="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2" fontId="0" fillId="2" borderId="0" xfId="0" applyNumberFormat="1" applyFill="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Protection="1"/>
    <xf numFmtId="165" fontId="261" fillId="75" borderId="0" xfId="1" applyNumberFormat="1" applyFont="1" applyFill="1" applyProtection="1"/>
    <xf numFmtId="164" fontId="261" fillId="75" borderId="0" xfId="2" applyNumberFormat="1" applyFont="1" applyFill="1" applyAlignment="1" applyProtection="1">
      <alignment horizontal="left"/>
    </xf>
    <xf numFmtId="0" fontId="261" fillId="75" borderId="0" xfId="0" applyFont="1" applyFill="1" applyAlignment="1" applyProtection="1">
      <alignment horizontal="left"/>
    </xf>
    <xf numFmtId="165" fontId="261" fillId="75" borderId="0" xfId="1" applyNumberFormat="1" applyFont="1" applyFill="1" applyAlignment="1" applyProtection="1">
      <alignment horizontal="left"/>
    </xf>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Protection="1"/>
    <xf numFmtId="164" fontId="261" fillId="75" borderId="74" xfId="2" applyNumberFormat="1" applyFont="1" applyFill="1" applyBorder="1" applyAlignment="1" applyProtection="1">
      <alignment horizontal="lef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80"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4" fontId="284" fillId="0" borderId="0" xfId="3" applyNumberFormat="1" applyFont="1" applyProtection="1">
      <protection locked="0"/>
    </xf>
    <xf numFmtId="41" fontId="21" fillId="2" borderId="0" xfId="1" applyNumberFormat="1" applyFont="1" applyFill="1" applyProtection="1">
      <protection locked="0"/>
    </xf>
    <xf numFmtId="9" fontId="1" fillId="75" borderId="0" xfId="1" applyNumberFormat="1" applyFont="1" applyFill="1" applyProtection="1">
      <protection locked="0"/>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80"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1"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1" fillId="75" borderId="0" xfId="0" applyFont="1" applyFill="1" applyAlignment="1">
      <alignment horizontal="left" vertical="top" wrapText="1"/>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261" fillId="75" borderId="0" xfId="2" applyNumberFormat="1" applyFont="1" applyFill="1" applyAlignment="1" applyProtection="1">
      <alignment horizontal="left"/>
      <protection locked="0"/>
    </xf>
    <xf numFmtId="0" fontId="261" fillId="75" borderId="0" xfId="0" applyFont="1" applyFill="1" applyAlignment="1" applyProtection="1">
      <alignment horizontal="left"/>
      <protection locked="0"/>
    </xf>
    <xf numFmtId="165" fontId="261" fillId="75" borderId="0" xfId="1" applyNumberFormat="1" applyFont="1" applyFill="1" applyAlignment="1" applyProtection="1">
      <alignment horizontal="left"/>
      <protection locked="0"/>
    </xf>
    <xf numFmtId="165" fontId="261" fillId="75" borderId="5" xfId="1" applyNumberFormat="1" applyFont="1" applyFill="1" applyBorder="1" applyAlignment="1" applyProtection="1">
      <alignment horizontal="left"/>
      <protection locked="0"/>
    </xf>
    <xf numFmtId="165" fontId="261" fillId="75" borderId="0" xfId="1" applyNumberFormat="1" applyFont="1" applyFill="1" applyAlignment="1" applyProtection="1">
      <alignment horizontal="right"/>
      <protection locked="0"/>
    </xf>
    <xf numFmtId="165" fontId="261" fillId="75" borderId="1" xfId="1" applyNumberFormat="1" applyFont="1" applyFill="1" applyBorder="1" applyProtection="1">
      <protection locked="0"/>
    </xf>
    <xf numFmtId="164" fontId="261" fillId="75" borderId="74" xfId="2" applyNumberFormat="1" applyFont="1" applyFill="1" applyBorder="1" applyAlignment="1" applyProtection="1">
      <alignment horizontal="left"/>
      <protection locked="0"/>
    </xf>
    <xf numFmtId="0" fontId="1" fillId="0" borderId="0" xfId="11" applyFont="1" applyAlignment="1" applyProtection="1">
      <alignment horizontal="left" wrapText="1"/>
    </xf>
    <xf numFmtId="0" fontId="3" fillId="75" borderId="0" xfId="8" applyFont="1" applyFill="1" applyAlignment="1" applyProtection="1">
      <alignment horizontal="center"/>
    </xf>
    <xf numFmtId="164" fontId="261" fillId="75" borderId="0" xfId="2" applyNumberFormat="1" applyFont="1" applyFill="1" applyBorder="1" applyAlignment="1">
      <alignment horizontal="right" wrapText="1"/>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165" fontId="261" fillId="75" borderId="0" xfId="1" applyNumberFormat="1" applyFont="1" applyFill="1" applyBorder="1" applyAlignment="1">
      <alignment horizontal="right" wrapText="1"/>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6" fontId="260" fillId="75" borderId="0" xfId="3" applyNumberFormat="1" applyFont="1" applyFill="1" applyBorder="1" applyAlignment="1">
      <alignment horizontal="right" wrapText="1"/>
    </xf>
    <xf numFmtId="166" fontId="260" fillId="75" borderId="0" xfId="3"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0" fontId="261" fillId="75" borderId="0" xfId="0" applyFont="1" applyFill="1" applyBorder="1" applyProtection="1">
      <protection locked="0"/>
    </xf>
    <xf numFmtId="2" fontId="0" fillId="2" borderId="0" xfId="0" applyNumberFormat="1" applyFill="1" applyProtection="1">
      <protection locked="0"/>
    </xf>
    <xf numFmtId="0" fontId="284" fillId="0" borderId="0" xfId="3" applyNumberFormat="1" applyFont="1" applyProtection="1">
      <protection locked="0"/>
    </xf>
    <xf numFmtId="42" fontId="284" fillId="0" borderId="0" xfId="3" applyNumberFormat="1" applyFont="1" applyProtection="1">
      <protection locked="0"/>
    </xf>
    <xf numFmtId="41" fontId="284" fillId="0" borderId="0" xfId="3" applyNumberFormat="1" applyFont="1" applyProtection="1">
      <protection locked="0"/>
    </xf>
    <xf numFmtId="164" fontId="284" fillId="0" borderId="0" xfId="3" applyNumberFormat="1" applyFont="1" applyProtection="1">
      <protection locked="0"/>
    </xf>
    <xf numFmtId="166" fontId="284" fillId="0" borderId="0" xfId="3" applyNumberFormat="1" applyFont="1" applyProtection="1">
      <protection locked="0"/>
    </xf>
    <xf numFmtId="42" fontId="5" fillId="2" borderId="0" xfId="1" applyNumberFormat="1" applyFont="1" applyFill="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9" fontId="1" fillId="0" borderId="0" xfId="5" applyNumberFormat="1" applyFont="1" applyProtection="1">
      <protection locked="0"/>
    </xf>
    <xf numFmtId="164" fontId="1" fillId="75" borderId="0" xfId="1" applyNumberFormat="1" applyFont="1" applyFill="1" applyProtection="1">
      <protection locked="0"/>
    </xf>
    <xf numFmtId="0" fontId="0" fillId="0" borderId="0" xfId="0" applyAlignment="1"/>
    <xf numFmtId="0" fontId="279" fillId="0" borderId="0" xfId="0" applyFont="1" applyAlignment="1">
      <alignment horizontal="left" vertical="top" wrapText="1" readingOrder="1"/>
    </xf>
    <xf numFmtId="0" fontId="0" fillId="0" borderId="0" xfId="0" applyAlignment="1">
      <alignment vertical="top" readingOrder="1"/>
    </xf>
    <xf numFmtId="0" fontId="279" fillId="0" borderId="0" xfId="0" applyFont="1" applyAlignment="1">
      <alignment horizontal="left" wrapText="1" readingOrder="1"/>
    </xf>
    <xf numFmtId="0" fontId="0" fillId="0" borderId="0" xfId="0" applyAlignment="1">
      <alignment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vertical="top" wrapText="1"/>
    </xf>
    <xf numFmtId="0" fontId="1" fillId="75" borderId="0" xfId="11" applyFont="1" applyFill="1" applyAlignment="1">
      <alignment horizontal="left" vertical="top" wrapText="1"/>
    </xf>
    <xf numFmtId="0" fontId="1" fillId="0" borderId="0" xfId="11" applyFont="1" applyAlignment="1">
      <alignment horizontal="left" wrapText="1"/>
    </xf>
    <xf numFmtId="0" fontId="3" fillId="75" borderId="0" xfId="8" applyFont="1" applyFill="1" applyAlignment="1">
      <alignment horizontal="center"/>
    </xf>
    <xf numFmtId="0" fontId="1" fillId="75" borderId="0" xfId="11" applyFont="1" applyFill="1" applyAlignment="1" applyProtection="1">
      <alignment horizontal="left" vertical="top" wrapText="1"/>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7"/>
  <sheetViews>
    <sheetView showGridLines="0" tabSelected="1" zoomScale="85" zoomScaleNormal="85" zoomScaleSheetLayoutView="100" workbookViewId="0">
      <selection activeCell="A8" sqref="A8:R8"/>
    </sheetView>
  </sheetViews>
  <sheetFormatPr defaultColWidth="9.28515625" defaultRowHeight="12.75"/>
  <sheetData>
    <row r="3" spans="1:18" ht="48.75">
      <c r="A3" s="110" t="s">
        <v>30</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08" t="s">
        <v>30</v>
      </c>
    </row>
    <row r="8" spans="1:18" ht="55.5" customHeight="1">
      <c r="A8" s="759" t="s">
        <v>264</v>
      </c>
      <c r="B8" s="760"/>
      <c r="C8" s="760"/>
      <c r="D8" s="760"/>
      <c r="E8" s="760"/>
      <c r="F8" s="760"/>
      <c r="G8" s="760"/>
      <c r="H8" s="760"/>
      <c r="I8" s="760"/>
      <c r="J8" s="760"/>
      <c r="K8" s="760"/>
      <c r="L8" s="760"/>
      <c r="M8" s="760"/>
      <c r="N8" s="760"/>
      <c r="O8" s="760"/>
      <c r="P8" s="760"/>
      <c r="Q8" s="760"/>
      <c r="R8" s="760"/>
    </row>
    <row r="9" spans="1:18" ht="6" customHeight="1">
      <c r="A9" s="209"/>
    </row>
    <row r="10" spans="1:18" ht="71.25" customHeight="1">
      <c r="A10" s="759" t="s">
        <v>151</v>
      </c>
      <c r="B10" s="760"/>
      <c r="C10" s="760"/>
      <c r="D10" s="760"/>
      <c r="E10" s="760"/>
      <c r="F10" s="760"/>
      <c r="G10" s="760"/>
      <c r="H10" s="760"/>
      <c r="I10" s="760"/>
      <c r="J10" s="760"/>
      <c r="K10" s="760"/>
      <c r="L10" s="760"/>
      <c r="M10" s="760"/>
      <c r="N10" s="760"/>
      <c r="O10" s="760"/>
      <c r="P10" s="760"/>
      <c r="Q10" s="760"/>
      <c r="R10" s="760"/>
    </row>
    <row r="11" spans="1:18" ht="13.5">
      <c r="A11" s="210"/>
      <c r="B11" s="211"/>
      <c r="C11" s="211"/>
      <c r="D11" s="211"/>
      <c r="E11" s="211"/>
      <c r="F11" s="211"/>
      <c r="G11" s="211"/>
      <c r="H11" s="211"/>
      <c r="I11" s="211"/>
      <c r="J11" s="211"/>
      <c r="K11" s="211"/>
      <c r="L11" s="211"/>
      <c r="M11" s="211"/>
      <c r="N11" s="211"/>
      <c r="O11" s="211"/>
    </row>
    <row r="12" spans="1:18" ht="13.5">
      <c r="A12" s="212" t="s">
        <v>177</v>
      </c>
    </row>
    <row r="13" spans="1:18" ht="13.5">
      <c r="A13" s="212" t="s">
        <v>199</v>
      </c>
    </row>
    <row r="14" spans="1:18" ht="13.5">
      <c r="A14" s="219" t="s">
        <v>251</v>
      </c>
    </row>
    <row r="15" spans="1:18" ht="13.5">
      <c r="A15" s="219" t="s">
        <v>247</v>
      </c>
    </row>
    <row r="16" spans="1:18" ht="13.5">
      <c r="A16" s="219"/>
      <c r="B16" s="230" t="s">
        <v>165</v>
      </c>
    </row>
    <row r="17" spans="1:19" ht="13.5">
      <c r="A17" s="219" t="s">
        <v>265</v>
      </c>
      <c r="B17" s="229"/>
    </row>
    <row r="18" spans="1:19" ht="13.5">
      <c r="A18" s="212" t="s">
        <v>189</v>
      </c>
    </row>
    <row r="19" spans="1:19" ht="13.5">
      <c r="A19" s="212" t="s">
        <v>281</v>
      </c>
    </row>
    <row r="20" spans="1:19" ht="13.5">
      <c r="B20" s="230" t="s">
        <v>156</v>
      </c>
    </row>
    <row r="21" spans="1:19" ht="13.5">
      <c r="A21" s="212" t="s">
        <v>218</v>
      </c>
    </row>
    <row r="22" spans="1:19" ht="13.5">
      <c r="A22" s="212" t="s">
        <v>219</v>
      </c>
    </row>
    <row r="23" spans="1:19" ht="12" customHeight="1">
      <c r="A23" s="209"/>
    </row>
    <row r="24" spans="1:19" ht="207" customHeight="1">
      <c r="A24" s="759" t="s">
        <v>216</v>
      </c>
      <c r="B24" s="763"/>
      <c r="C24" s="763"/>
      <c r="D24" s="763"/>
      <c r="E24" s="763"/>
      <c r="F24" s="763"/>
      <c r="G24" s="763"/>
      <c r="H24" s="763"/>
      <c r="I24" s="763"/>
      <c r="J24" s="763"/>
      <c r="K24" s="763"/>
      <c r="L24" s="763"/>
      <c r="M24" s="763"/>
      <c r="N24" s="763"/>
      <c r="O24" s="763"/>
      <c r="P24" s="763"/>
      <c r="Q24" s="763"/>
      <c r="R24" s="763"/>
    </row>
    <row r="25" spans="1:19" ht="6" customHeight="1">
      <c r="A25" s="209"/>
    </row>
    <row r="26" spans="1:19" ht="34.5" customHeight="1">
      <c r="A26" s="759" t="s">
        <v>280</v>
      </c>
      <c r="B26" s="763"/>
      <c r="C26" s="763"/>
      <c r="D26" s="763"/>
      <c r="E26" s="763"/>
      <c r="F26" s="763"/>
      <c r="G26" s="763"/>
      <c r="H26" s="763"/>
      <c r="I26" s="763"/>
      <c r="J26" s="763"/>
      <c r="K26" s="763"/>
      <c r="L26" s="763"/>
      <c r="M26" s="763"/>
      <c r="N26" s="763"/>
      <c r="O26" s="763"/>
      <c r="P26" s="763"/>
      <c r="Q26" s="763"/>
      <c r="R26" s="763"/>
    </row>
    <row r="27" spans="1:19" ht="6" customHeight="1">
      <c r="A27" s="209"/>
    </row>
    <row r="28" spans="1:19">
      <c r="A28" s="759" t="s">
        <v>145</v>
      </c>
      <c r="B28" s="763"/>
      <c r="C28" s="763"/>
      <c r="D28" s="763"/>
      <c r="E28" s="763"/>
      <c r="F28" s="763"/>
      <c r="G28" s="763"/>
      <c r="H28" s="763"/>
      <c r="I28" s="763"/>
      <c r="J28" s="763"/>
      <c r="K28" s="763"/>
      <c r="L28" s="763"/>
      <c r="M28" s="763"/>
      <c r="N28" s="763"/>
      <c r="O28" s="763"/>
      <c r="P28" s="763"/>
      <c r="Q28" s="763"/>
      <c r="R28" s="763"/>
      <c r="S28" s="216"/>
    </row>
    <row r="29" spans="1:19" ht="5.25" customHeight="1">
      <c r="A29" s="213"/>
      <c r="B29" s="214"/>
      <c r="C29" s="214"/>
      <c r="D29" s="214"/>
      <c r="E29" s="214"/>
      <c r="F29" s="214"/>
      <c r="G29" s="214"/>
      <c r="H29" s="214"/>
      <c r="I29" s="214"/>
      <c r="J29" s="214"/>
      <c r="K29" s="214"/>
      <c r="L29" s="214"/>
      <c r="M29" s="214"/>
      <c r="N29" s="214"/>
      <c r="O29" s="214"/>
      <c r="P29" s="214"/>
      <c r="Q29" s="214"/>
      <c r="R29" s="214"/>
    </row>
    <row r="30" spans="1:19">
      <c r="A30" s="759" t="s">
        <v>84</v>
      </c>
      <c r="B30" s="763"/>
      <c r="C30" s="763"/>
      <c r="D30" s="763"/>
      <c r="E30" s="763"/>
      <c r="F30" s="763"/>
      <c r="G30" s="763"/>
      <c r="H30" s="763"/>
      <c r="I30" s="763"/>
      <c r="J30" s="763"/>
      <c r="K30" s="763"/>
      <c r="L30" s="763"/>
      <c r="M30" s="763"/>
      <c r="N30" s="763"/>
      <c r="O30" s="763"/>
      <c r="P30" s="763"/>
      <c r="Q30" s="763"/>
      <c r="R30" s="763"/>
    </row>
    <row r="31" spans="1:19" ht="13.5">
      <c r="A31" s="213"/>
      <c r="B31" s="214"/>
      <c r="C31" s="214"/>
      <c r="D31" s="214"/>
      <c r="E31" s="214"/>
      <c r="F31" s="214"/>
      <c r="G31" s="214"/>
      <c r="H31" s="214"/>
      <c r="I31" s="214"/>
      <c r="J31" s="214"/>
      <c r="K31" s="214"/>
      <c r="L31" s="214"/>
      <c r="M31" s="214"/>
      <c r="N31" s="214"/>
      <c r="O31" s="214"/>
      <c r="P31" s="214"/>
      <c r="Q31" s="214"/>
      <c r="R31" s="214"/>
    </row>
    <row r="32" spans="1:19" ht="5.25" customHeight="1">
      <c r="A32" s="215"/>
      <c r="B32" s="214"/>
      <c r="C32" s="214"/>
      <c r="D32" s="214"/>
      <c r="E32" s="214"/>
      <c r="F32" s="214"/>
      <c r="G32" s="214"/>
      <c r="H32" s="214"/>
      <c r="I32" s="214"/>
      <c r="J32" s="214"/>
      <c r="K32" s="214"/>
      <c r="L32" s="214"/>
      <c r="M32" s="214"/>
      <c r="N32" s="214"/>
      <c r="O32" s="214"/>
      <c r="P32" s="214"/>
      <c r="Q32" s="214"/>
      <c r="R32" s="214"/>
    </row>
    <row r="34" spans="1:18" ht="13.5">
      <c r="A34" s="208" t="s">
        <v>233</v>
      </c>
    </row>
    <row r="35" spans="1:18" ht="82.5" customHeight="1">
      <c r="A35" s="759" t="s">
        <v>309</v>
      </c>
      <c r="B35" s="760"/>
      <c r="C35" s="760"/>
      <c r="D35" s="760"/>
      <c r="E35" s="760"/>
      <c r="F35" s="760"/>
      <c r="G35" s="760"/>
      <c r="H35" s="760"/>
      <c r="I35" s="760"/>
      <c r="J35" s="760"/>
      <c r="K35" s="760"/>
      <c r="L35" s="760"/>
      <c r="M35" s="760"/>
      <c r="N35" s="760"/>
      <c r="O35" s="760"/>
      <c r="P35" s="760"/>
      <c r="Q35" s="760"/>
      <c r="R35" s="760"/>
    </row>
    <row r="36" spans="1:18" ht="6" customHeight="1">
      <c r="A36" s="209"/>
    </row>
    <row r="37" spans="1:18" s="758" customFormat="1" ht="37.5" customHeight="1">
      <c r="A37" s="761" t="s">
        <v>310</v>
      </c>
      <c r="B37" s="762"/>
      <c r="C37" s="762"/>
      <c r="D37" s="762"/>
      <c r="E37" s="762"/>
      <c r="F37" s="762"/>
      <c r="G37" s="762"/>
      <c r="H37" s="762"/>
      <c r="I37" s="762"/>
      <c r="J37" s="762"/>
      <c r="K37" s="762"/>
      <c r="L37" s="762"/>
      <c r="M37" s="762"/>
      <c r="N37" s="762"/>
      <c r="O37" s="762"/>
      <c r="P37" s="762"/>
      <c r="Q37" s="762"/>
      <c r="R37" s="762"/>
    </row>
  </sheetData>
  <sheetProtection sheet="1" objects="1" scenarios="1"/>
  <mergeCells count="8">
    <mergeCell ref="A35:R35"/>
    <mergeCell ref="A37:R37"/>
    <mergeCell ref="A8:R8"/>
    <mergeCell ref="A10:R10"/>
    <mergeCell ref="A24:R24"/>
    <mergeCell ref="A26:R26"/>
    <mergeCell ref="A28:R28"/>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8"/>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16" width="9.7109375" style="65" customWidth="1"/>
    <col min="17" max="17" width="1.42578125" style="65" customWidth="1"/>
    <col min="18" max="16384" width="11.42578125" style="65"/>
  </cols>
  <sheetData>
    <row r="1" spans="2:17" ht="18.75" customHeight="1">
      <c r="B1" s="776" t="s">
        <v>44</v>
      </c>
      <c r="C1" s="776"/>
      <c r="D1" s="776"/>
      <c r="E1" s="776"/>
      <c r="F1" s="776"/>
      <c r="G1" s="776"/>
      <c r="H1" s="776"/>
      <c r="I1" s="776"/>
      <c r="J1" s="776"/>
      <c r="K1" s="776"/>
      <c r="L1" s="776"/>
      <c r="M1" s="776"/>
      <c r="N1" s="776"/>
      <c r="O1" s="776"/>
      <c r="P1" s="776"/>
      <c r="Q1" s="776"/>
    </row>
    <row r="2" spans="2:17" ht="12.75" customHeight="1">
      <c r="B2" s="776" t="s">
        <v>98</v>
      </c>
      <c r="C2" s="776"/>
      <c r="D2" s="776"/>
      <c r="E2" s="776"/>
      <c r="F2" s="776"/>
      <c r="G2" s="776"/>
      <c r="H2" s="776"/>
      <c r="I2" s="776"/>
      <c r="J2" s="776"/>
      <c r="K2" s="776"/>
      <c r="L2" s="776"/>
      <c r="M2" s="776"/>
      <c r="N2" s="776"/>
      <c r="O2" s="776"/>
      <c r="P2" s="776"/>
      <c r="Q2" s="776"/>
    </row>
    <row r="3" spans="2:17" ht="12.75" customHeight="1">
      <c r="B3" s="776" t="s">
        <v>45</v>
      </c>
      <c r="C3" s="776"/>
      <c r="D3" s="776"/>
      <c r="E3" s="776"/>
      <c r="F3" s="776"/>
      <c r="G3" s="776"/>
      <c r="H3" s="776"/>
      <c r="I3" s="776"/>
      <c r="J3" s="776"/>
      <c r="K3" s="776"/>
      <c r="L3" s="776"/>
      <c r="M3" s="776"/>
      <c r="N3" s="776"/>
      <c r="O3" s="776"/>
      <c r="P3" s="776"/>
      <c r="Q3" s="776"/>
    </row>
    <row r="4" spans="2:17" ht="12.75" customHeight="1"/>
    <row r="5" spans="2:17" ht="12.75" customHeight="1"/>
    <row r="6" spans="2:17" ht="12.75" customHeight="1">
      <c r="E6" s="66" t="s">
        <v>3</v>
      </c>
      <c r="F6" s="66" t="s">
        <v>4</v>
      </c>
      <c r="G6" s="66" t="s">
        <v>5</v>
      </c>
      <c r="H6" s="66" t="s">
        <v>6</v>
      </c>
      <c r="I6" s="66" t="s">
        <v>3</v>
      </c>
      <c r="J6" s="66" t="s">
        <v>4</v>
      </c>
      <c r="K6" s="66" t="s">
        <v>5</v>
      </c>
      <c r="L6" s="66" t="s">
        <v>6</v>
      </c>
      <c r="M6" s="520" t="s">
        <v>3</v>
      </c>
      <c r="N6" s="532" t="s">
        <v>4</v>
      </c>
      <c r="O6" s="672" t="s">
        <v>5</v>
      </c>
      <c r="P6" s="721" t="s">
        <v>6</v>
      </c>
    </row>
    <row r="7" spans="2:17" ht="12.75" customHeight="1" thickBot="1">
      <c r="E7" s="66" t="s">
        <v>167</v>
      </c>
      <c r="F7" s="66" t="s">
        <v>167</v>
      </c>
      <c r="G7" s="66" t="s">
        <v>167</v>
      </c>
      <c r="H7" s="66" t="s">
        <v>167</v>
      </c>
      <c r="I7" s="66" t="s">
        <v>231</v>
      </c>
      <c r="J7" s="66" t="s">
        <v>231</v>
      </c>
      <c r="K7" s="66" t="s">
        <v>231</v>
      </c>
      <c r="L7" s="66" t="s">
        <v>231</v>
      </c>
      <c r="M7" s="520" t="s">
        <v>252</v>
      </c>
      <c r="N7" s="532" t="s">
        <v>252</v>
      </c>
      <c r="O7" s="672" t="s">
        <v>252</v>
      </c>
      <c r="P7" s="721" t="s">
        <v>252</v>
      </c>
    </row>
    <row r="8" spans="2:17" ht="12.75" customHeight="1">
      <c r="B8" s="69" t="s">
        <v>128</v>
      </c>
      <c r="C8" s="70"/>
      <c r="D8" s="70"/>
      <c r="E8" s="67"/>
      <c r="F8" s="67"/>
      <c r="G8" s="67"/>
      <c r="H8" s="67"/>
      <c r="I8" s="67"/>
      <c r="J8" s="67"/>
      <c r="K8" s="67"/>
      <c r="L8" s="67"/>
      <c r="M8" s="67"/>
      <c r="N8" s="67"/>
      <c r="O8" s="67"/>
      <c r="P8" s="67"/>
    </row>
    <row r="9" spans="2:17" ht="12.75" customHeight="1">
      <c r="C9" s="65" t="s">
        <v>114</v>
      </c>
      <c r="E9" s="117">
        <v>929</v>
      </c>
      <c r="F9" s="117">
        <v>858</v>
      </c>
      <c r="G9" s="117">
        <v>798</v>
      </c>
      <c r="H9" s="117">
        <v>1021</v>
      </c>
      <c r="I9" s="117">
        <v>1065</v>
      </c>
      <c r="J9" s="542">
        <v>900</v>
      </c>
      <c r="K9" s="542">
        <v>774</v>
      </c>
      <c r="L9" s="542">
        <v>1140</v>
      </c>
      <c r="M9" s="542">
        <v>988</v>
      </c>
      <c r="N9" s="542">
        <v>764</v>
      </c>
      <c r="O9" s="542">
        <v>655</v>
      </c>
      <c r="P9" s="248">
        <v>935</v>
      </c>
    </row>
    <row r="10" spans="2:17" ht="12.75" customHeight="1">
      <c r="C10" s="65" t="s">
        <v>127</v>
      </c>
      <c r="E10" s="155">
        <v>554</v>
      </c>
      <c r="F10" s="155">
        <v>538</v>
      </c>
      <c r="G10" s="155">
        <v>593</v>
      </c>
      <c r="H10" s="155">
        <v>780</v>
      </c>
      <c r="I10" s="155">
        <v>687</v>
      </c>
      <c r="J10" s="589">
        <v>552</v>
      </c>
      <c r="K10" s="589">
        <v>534</v>
      </c>
      <c r="L10" s="589">
        <v>844</v>
      </c>
      <c r="M10" s="589">
        <v>614</v>
      </c>
      <c r="N10" s="589">
        <v>459</v>
      </c>
      <c r="O10" s="589">
        <v>452</v>
      </c>
      <c r="P10" s="291">
        <v>713</v>
      </c>
    </row>
    <row r="11" spans="2:17" ht="12.75" customHeight="1">
      <c r="C11" s="65" t="s">
        <v>51</v>
      </c>
      <c r="E11" s="492">
        <v>243</v>
      </c>
      <c r="F11" s="492">
        <v>235</v>
      </c>
      <c r="G11" s="492">
        <v>227</v>
      </c>
      <c r="H11" s="492">
        <v>242</v>
      </c>
      <c r="I11" s="492">
        <v>213</v>
      </c>
      <c r="J11" s="590">
        <v>189</v>
      </c>
      <c r="K11" s="590">
        <v>204</v>
      </c>
      <c r="L11" s="590">
        <v>397</v>
      </c>
      <c r="M11" s="590">
        <v>223</v>
      </c>
      <c r="N11" s="590">
        <v>173</v>
      </c>
      <c r="O11" s="590">
        <v>175</v>
      </c>
      <c r="P11" s="302">
        <v>338</v>
      </c>
    </row>
    <row r="12" spans="2:17" ht="12.75" customHeight="1" thickBot="1">
      <c r="C12" s="65" t="s">
        <v>129</v>
      </c>
      <c r="E12" s="493">
        <f t="shared" ref="E12:F12" si="0">SUM(E9:E11)</f>
        <v>1726</v>
      </c>
      <c r="F12" s="493">
        <f t="shared" si="0"/>
        <v>1631</v>
      </c>
      <c r="G12" s="493">
        <f t="shared" ref="G12:H12" si="1">SUM(G9:G11)</f>
        <v>1618</v>
      </c>
      <c r="H12" s="493">
        <f t="shared" si="1"/>
        <v>2043</v>
      </c>
      <c r="I12" s="493">
        <f t="shared" ref="I12:J12" si="2">SUM(I9:I11)</f>
        <v>1965</v>
      </c>
      <c r="J12" s="613">
        <f t="shared" si="2"/>
        <v>1641</v>
      </c>
      <c r="K12" s="613">
        <f t="shared" ref="K12:L12" si="3">SUM(K9:K11)</f>
        <v>1512</v>
      </c>
      <c r="L12" s="613">
        <f t="shared" si="3"/>
        <v>2381</v>
      </c>
      <c r="M12" s="613">
        <f t="shared" ref="M12:N12" si="4">SUM(M9:M11)</f>
        <v>1825</v>
      </c>
      <c r="N12" s="613">
        <f t="shared" si="4"/>
        <v>1396</v>
      </c>
      <c r="O12" s="613">
        <f t="shared" ref="O12:P12" si="5">SUM(O9:O11)</f>
        <v>1282</v>
      </c>
      <c r="P12" s="303">
        <f t="shared" si="5"/>
        <v>1986</v>
      </c>
    </row>
    <row r="13" spans="2:17" ht="12.75" customHeight="1" thickTop="1">
      <c r="E13" s="155"/>
      <c r="F13" s="155"/>
      <c r="G13" s="155"/>
      <c r="H13" s="155"/>
      <c r="I13" s="155"/>
      <c r="J13" s="589"/>
      <c r="K13" s="589"/>
      <c r="L13" s="589"/>
      <c r="M13" s="589"/>
      <c r="N13" s="589"/>
      <c r="O13" s="589"/>
      <c r="P13" s="291"/>
    </row>
    <row r="14" spans="2:17">
      <c r="B14" s="768" t="s">
        <v>139</v>
      </c>
      <c r="C14" s="768"/>
      <c r="D14" s="768"/>
      <c r="E14" s="189"/>
      <c r="F14" s="189"/>
      <c r="G14" s="189"/>
      <c r="H14" s="189"/>
      <c r="I14" s="189"/>
      <c r="J14" s="609"/>
      <c r="K14" s="609"/>
      <c r="L14" s="609"/>
      <c r="M14" s="609"/>
      <c r="N14" s="609"/>
      <c r="O14" s="609"/>
      <c r="P14" s="304"/>
    </row>
    <row r="15" spans="2:17" ht="12.75" customHeight="1">
      <c r="C15" s="65" t="s">
        <v>114</v>
      </c>
      <c r="E15" s="155">
        <v>-309</v>
      </c>
      <c r="F15" s="155">
        <v>-129</v>
      </c>
      <c r="G15" s="155">
        <v>182</v>
      </c>
      <c r="H15" s="155">
        <v>333</v>
      </c>
      <c r="I15" s="155">
        <v>-333</v>
      </c>
      <c r="J15" s="589">
        <v>-141</v>
      </c>
      <c r="K15" s="589">
        <v>76</v>
      </c>
      <c r="L15" s="589">
        <v>248</v>
      </c>
      <c r="M15" s="589">
        <v>-318</v>
      </c>
      <c r="N15" s="589">
        <v>-120</v>
      </c>
      <c r="O15" s="589">
        <v>-33</v>
      </c>
      <c r="P15" s="291">
        <v>425</v>
      </c>
    </row>
    <row r="16" spans="2:17" ht="12.75" customHeight="1">
      <c r="C16" s="65" t="s">
        <v>127</v>
      </c>
      <c r="E16" s="155">
        <v>-162</v>
      </c>
      <c r="F16" s="155">
        <v>-72</v>
      </c>
      <c r="G16" s="155">
        <v>73</v>
      </c>
      <c r="H16" s="155">
        <v>247</v>
      </c>
      <c r="I16" s="155">
        <v>-200</v>
      </c>
      <c r="J16" s="589">
        <v>-100</v>
      </c>
      <c r="K16" s="589">
        <v>60</v>
      </c>
      <c r="L16" s="589">
        <v>151</v>
      </c>
      <c r="M16" s="589">
        <v>-200</v>
      </c>
      <c r="N16" s="589">
        <v>-58</v>
      </c>
      <c r="O16" s="589">
        <v>-26</v>
      </c>
      <c r="P16" s="291">
        <v>238</v>
      </c>
    </row>
    <row r="17" spans="2:17" ht="12.75" customHeight="1">
      <c r="C17" s="65" t="s">
        <v>51</v>
      </c>
      <c r="E17" s="155">
        <v>-59</v>
      </c>
      <c r="F17" s="155">
        <v>-12</v>
      </c>
      <c r="G17" s="155">
        <v>29</v>
      </c>
      <c r="H17" s="155">
        <v>17</v>
      </c>
      <c r="I17" s="155">
        <v>-48</v>
      </c>
      <c r="J17" s="589">
        <v>-15</v>
      </c>
      <c r="K17" s="589">
        <v>10</v>
      </c>
      <c r="L17" s="589">
        <v>55</v>
      </c>
      <c r="M17" s="589">
        <v>-49</v>
      </c>
      <c r="N17" s="589">
        <v>-11</v>
      </c>
      <c r="O17" s="589">
        <v>-9</v>
      </c>
      <c r="P17" s="291">
        <v>59</v>
      </c>
    </row>
    <row r="18" spans="2:17" ht="12.75" customHeight="1" thickBot="1">
      <c r="C18" s="65" t="s">
        <v>52</v>
      </c>
      <c r="E18" s="494">
        <f t="shared" ref="E18" si="6">SUM(E15:E17)</f>
        <v>-530</v>
      </c>
      <c r="F18" s="494">
        <f t="shared" ref="F18:G18" si="7">SUM(F15:F17)</f>
        <v>-213</v>
      </c>
      <c r="G18" s="494">
        <f t="shared" si="7"/>
        <v>284</v>
      </c>
      <c r="H18" s="494">
        <f t="shared" ref="H18:I18" si="8">SUM(H15:H17)</f>
        <v>597</v>
      </c>
      <c r="I18" s="494">
        <f t="shared" si="8"/>
        <v>-581</v>
      </c>
      <c r="J18" s="611">
        <f t="shared" ref="J18:K18" si="9">SUM(J15:J17)</f>
        <v>-256</v>
      </c>
      <c r="K18" s="611">
        <f t="shared" si="9"/>
        <v>146</v>
      </c>
      <c r="L18" s="611">
        <f t="shared" ref="L18:M18" si="10">SUM(L15:L17)</f>
        <v>454</v>
      </c>
      <c r="M18" s="611">
        <f t="shared" si="10"/>
        <v>-567</v>
      </c>
      <c r="N18" s="611">
        <f t="shared" ref="N18:O18" si="11">SUM(N15:N17)</f>
        <v>-189</v>
      </c>
      <c r="O18" s="611">
        <f t="shared" si="11"/>
        <v>-68</v>
      </c>
      <c r="P18" s="305">
        <f t="shared" ref="P18" si="12">SUM(P15:P17)</f>
        <v>722</v>
      </c>
    </row>
    <row r="19" spans="2:17" ht="12.75" customHeight="1" thickTop="1">
      <c r="E19" s="68"/>
      <c r="F19" s="68"/>
      <c r="G19" s="68"/>
      <c r="H19" s="68"/>
      <c r="I19" s="68"/>
      <c r="J19" s="68"/>
      <c r="K19" s="68"/>
      <c r="L19" s="68"/>
      <c r="M19" s="68"/>
      <c r="N19" s="68"/>
      <c r="O19" s="68"/>
      <c r="P19" s="68"/>
    </row>
    <row r="20" spans="2:17" ht="13.5">
      <c r="C20" s="65" t="s">
        <v>241</v>
      </c>
    </row>
    <row r="21" spans="2:17" ht="13.5" customHeight="1">
      <c r="C21" s="65" t="s">
        <v>258</v>
      </c>
      <c r="D21" s="128"/>
      <c r="E21" s="131"/>
      <c r="F21" s="131"/>
      <c r="G21" s="131"/>
      <c r="H21" s="131"/>
      <c r="I21" s="131"/>
      <c r="J21" s="131"/>
      <c r="K21" s="131"/>
      <c r="L21" s="131"/>
      <c r="M21" s="131"/>
      <c r="N21" s="131"/>
      <c r="O21" s="131"/>
      <c r="P21" s="131"/>
    </row>
    <row r="22" spans="2:17" ht="53.25" customHeight="1">
      <c r="B22" s="69"/>
      <c r="C22" s="765"/>
      <c r="D22" s="765"/>
      <c r="E22" s="765"/>
      <c r="F22" s="765"/>
      <c r="G22" s="765"/>
      <c r="H22" s="765"/>
      <c r="I22" s="765"/>
      <c r="J22" s="765"/>
      <c r="K22" s="765"/>
      <c r="L22" s="765"/>
      <c r="M22" s="765"/>
      <c r="N22" s="765"/>
      <c r="O22" s="765"/>
      <c r="P22" s="765"/>
      <c r="Q22" s="765"/>
    </row>
    <row r="23" spans="2:17" s="298" customFormat="1">
      <c r="B23" s="438"/>
      <c r="E23" s="439"/>
      <c r="F23" s="439"/>
      <c r="G23" s="439"/>
      <c r="H23" s="439"/>
      <c r="I23" s="439"/>
      <c r="J23" s="439"/>
      <c r="K23" s="439"/>
      <c r="L23" s="439"/>
      <c r="M23" s="439"/>
      <c r="N23" s="439"/>
      <c r="O23" s="439"/>
    </row>
    <row r="24" spans="2:17" s="298" customFormat="1">
      <c r="B24" s="438"/>
      <c r="E24" s="440"/>
      <c r="F24" s="440"/>
      <c r="G24" s="440"/>
      <c r="H24" s="440"/>
      <c r="I24" s="440"/>
      <c r="J24" s="440"/>
      <c r="K24" s="440"/>
      <c r="L24" s="440"/>
      <c r="M24" s="440"/>
      <c r="N24" s="440"/>
      <c r="O24" s="440"/>
    </row>
    <row r="25" spans="2:17" s="298" customFormat="1">
      <c r="B25" s="438"/>
      <c r="E25" s="440"/>
      <c r="F25" s="440"/>
      <c r="G25" s="440"/>
      <c r="H25" s="440"/>
      <c r="I25" s="440"/>
      <c r="J25" s="440"/>
      <c r="K25" s="440"/>
      <c r="L25" s="440"/>
      <c r="M25" s="440"/>
      <c r="N25" s="440"/>
      <c r="O25" s="440"/>
    </row>
    <row r="26" spans="2:17" s="298" customFormat="1" ht="12.75">
      <c r="C26" s="284"/>
      <c r="D26" s="441"/>
      <c r="E26" s="440"/>
      <c r="F26" s="440"/>
      <c r="G26" s="440"/>
      <c r="H26" s="440"/>
      <c r="I26" s="440"/>
      <c r="J26" s="440"/>
      <c r="K26" s="440"/>
      <c r="L26" s="440"/>
      <c r="M26" s="440"/>
      <c r="N26" s="440"/>
      <c r="O26" s="440"/>
    </row>
    <row r="27" spans="2:17" s="298" customFormat="1">
      <c r="E27" s="440"/>
      <c r="F27" s="440"/>
      <c r="G27" s="440"/>
      <c r="H27" s="440"/>
      <c r="I27" s="440"/>
      <c r="J27" s="440"/>
      <c r="K27" s="440"/>
      <c r="L27" s="440"/>
      <c r="M27" s="440"/>
      <c r="N27" s="440"/>
      <c r="O27" s="440"/>
    </row>
    <row r="28" spans="2:17" s="298" customFormat="1">
      <c r="E28" s="440"/>
      <c r="F28" s="440"/>
      <c r="G28" s="440"/>
      <c r="H28" s="440"/>
      <c r="I28" s="440"/>
      <c r="J28" s="440"/>
      <c r="K28" s="440"/>
      <c r="L28" s="440"/>
      <c r="M28" s="440"/>
      <c r="N28" s="440"/>
      <c r="O28" s="440"/>
    </row>
    <row r="29" spans="2:17" s="298" customFormat="1">
      <c r="E29" s="440"/>
      <c r="F29" s="440"/>
      <c r="G29" s="440"/>
      <c r="H29" s="440"/>
      <c r="I29" s="440"/>
      <c r="J29" s="440"/>
      <c r="K29" s="440"/>
      <c r="L29" s="440"/>
      <c r="M29" s="440"/>
      <c r="N29" s="440"/>
      <c r="O29" s="440"/>
    </row>
    <row r="30" spans="2:17" s="298" customFormat="1">
      <c r="E30" s="440"/>
      <c r="F30" s="440"/>
      <c r="G30" s="440"/>
      <c r="H30" s="440"/>
      <c r="I30" s="440"/>
      <c r="J30" s="440"/>
      <c r="K30" s="440"/>
      <c r="L30" s="440"/>
      <c r="M30" s="440"/>
      <c r="N30" s="440"/>
      <c r="O30" s="440"/>
    </row>
    <row r="31" spans="2:17" s="298" customFormat="1">
      <c r="E31" s="440"/>
      <c r="F31" s="440"/>
      <c r="G31" s="440"/>
      <c r="H31" s="440"/>
      <c r="I31" s="440"/>
      <c r="J31" s="440"/>
      <c r="K31" s="440"/>
      <c r="L31" s="440"/>
      <c r="M31" s="440"/>
      <c r="N31" s="440"/>
      <c r="O31" s="440"/>
    </row>
    <row r="32" spans="2:17" s="298" customFormat="1">
      <c r="E32" s="440"/>
      <c r="F32" s="440"/>
      <c r="G32" s="440"/>
      <c r="H32" s="440"/>
      <c r="I32" s="440"/>
      <c r="J32" s="440"/>
      <c r="K32" s="440"/>
      <c r="L32" s="440"/>
      <c r="M32" s="440"/>
      <c r="N32" s="440"/>
      <c r="O32" s="440"/>
    </row>
    <row r="33" spans="5:15" s="298" customFormat="1">
      <c r="E33" s="440"/>
      <c r="F33" s="440"/>
      <c r="G33" s="440"/>
      <c r="H33" s="440"/>
      <c r="I33" s="440"/>
      <c r="J33" s="440"/>
      <c r="K33" s="440"/>
    </row>
    <row r="34" spans="5:15" s="298" customFormat="1">
      <c r="E34" s="440"/>
      <c r="F34" s="440"/>
      <c r="G34" s="440"/>
      <c r="H34" s="440"/>
      <c r="I34" s="440"/>
      <c r="J34" s="440"/>
      <c r="K34" s="440"/>
      <c r="L34" s="440"/>
      <c r="M34" s="440"/>
    </row>
    <row r="35" spans="5:15" s="298" customFormat="1">
      <c r="E35" s="440"/>
      <c r="F35" s="440"/>
      <c r="G35" s="440"/>
      <c r="H35" s="440"/>
      <c r="I35" s="440"/>
      <c r="J35" s="440"/>
      <c r="K35" s="440"/>
      <c r="L35" s="440"/>
      <c r="M35" s="440"/>
      <c r="N35" s="440"/>
      <c r="O35" s="440"/>
    </row>
    <row r="36" spans="5:15" s="298" customFormat="1">
      <c r="E36" s="440"/>
      <c r="F36" s="440"/>
      <c r="G36" s="440"/>
      <c r="H36" s="440"/>
      <c r="I36" s="440"/>
      <c r="J36" s="440"/>
      <c r="K36" s="440"/>
      <c r="L36" s="440"/>
      <c r="M36" s="440"/>
      <c r="N36" s="440"/>
      <c r="O36" s="440"/>
    </row>
    <row r="37" spans="5:15" s="298" customFormat="1">
      <c r="E37" s="440"/>
      <c r="F37" s="440"/>
      <c r="G37" s="440"/>
      <c r="H37" s="440"/>
      <c r="I37" s="440"/>
      <c r="J37" s="440"/>
      <c r="K37" s="440"/>
      <c r="L37" s="440"/>
      <c r="M37" s="440"/>
      <c r="N37" s="440"/>
      <c r="O37" s="440"/>
    </row>
    <row r="38" spans="5:15" s="298" customFormat="1">
      <c r="E38" s="440"/>
      <c r="F38" s="440"/>
      <c r="G38" s="440"/>
      <c r="H38" s="440"/>
      <c r="I38" s="440"/>
      <c r="J38" s="440"/>
      <c r="K38" s="440"/>
      <c r="L38" s="440"/>
      <c r="M38" s="440"/>
      <c r="N38" s="440"/>
      <c r="O38" s="440"/>
    </row>
    <row r="39" spans="5:15" s="298" customFormat="1">
      <c r="E39" s="440"/>
      <c r="F39" s="440"/>
      <c r="G39" s="440"/>
      <c r="H39" s="440"/>
      <c r="I39" s="440"/>
      <c r="J39" s="440"/>
      <c r="K39" s="440"/>
      <c r="L39" s="440"/>
      <c r="M39" s="440"/>
      <c r="N39" s="440"/>
      <c r="O39" s="440"/>
    </row>
    <row r="40" spans="5:15" s="298" customFormat="1">
      <c r="E40" s="440"/>
      <c r="F40" s="440"/>
      <c r="G40" s="440"/>
      <c r="H40" s="440"/>
      <c r="I40" s="440"/>
      <c r="J40" s="440"/>
      <c r="K40" s="440"/>
      <c r="L40" s="440"/>
      <c r="M40" s="440"/>
      <c r="N40" s="440"/>
      <c r="O40" s="440"/>
    </row>
    <row r="41" spans="5:15" s="298" customFormat="1">
      <c r="E41" s="440"/>
      <c r="F41" s="440"/>
      <c r="G41" s="440"/>
      <c r="H41" s="440"/>
      <c r="I41" s="440"/>
      <c r="J41" s="440"/>
      <c r="K41" s="440"/>
      <c r="L41" s="440"/>
      <c r="M41" s="440"/>
      <c r="N41" s="440"/>
      <c r="O41" s="440"/>
    </row>
    <row r="42" spans="5:15" s="298" customFormat="1">
      <c r="E42" s="440"/>
      <c r="F42" s="440"/>
      <c r="G42" s="440"/>
      <c r="H42" s="440"/>
      <c r="I42" s="440"/>
      <c r="J42" s="440"/>
      <c r="K42" s="440"/>
      <c r="L42" s="440"/>
      <c r="M42" s="440"/>
      <c r="N42" s="440"/>
      <c r="O42" s="440"/>
    </row>
    <row r="43" spans="5:15" s="298" customFormat="1">
      <c r="E43" s="440"/>
      <c r="F43" s="440"/>
      <c r="G43" s="440"/>
      <c r="H43" s="440"/>
      <c r="I43" s="440"/>
      <c r="J43" s="440"/>
      <c r="K43" s="440"/>
      <c r="L43" s="440"/>
      <c r="M43" s="440"/>
      <c r="N43" s="440"/>
      <c r="O43" s="440"/>
    </row>
    <row r="44" spans="5:15" s="298" customFormat="1">
      <c r="E44" s="440"/>
      <c r="F44" s="440"/>
      <c r="G44" s="440"/>
      <c r="H44" s="440"/>
      <c r="I44" s="440"/>
      <c r="J44" s="440"/>
      <c r="K44" s="440"/>
      <c r="L44" s="440"/>
      <c r="M44" s="440"/>
      <c r="N44" s="440"/>
      <c r="O44" s="440"/>
    </row>
    <row r="45" spans="5:15" s="298" customFormat="1">
      <c r="E45" s="440"/>
      <c r="F45" s="440"/>
      <c r="G45" s="440"/>
      <c r="H45" s="440"/>
      <c r="I45" s="440"/>
      <c r="J45" s="440"/>
      <c r="K45" s="440"/>
      <c r="L45" s="440"/>
      <c r="M45" s="440"/>
      <c r="N45" s="440"/>
      <c r="O45" s="440"/>
    </row>
    <row r="46" spans="5:15" s="298" customFormat="1">
      <c r="E46" s="440"/>
      <c r="F46" s="440"/>
      <c r="G46" s="440"/>
      <c r="H46" s="440"/>
      <c r="I46" s="440"/>
      <c r="J46" s="440"/>
      <c r="K46" s="440"/>
      <c r="L46" s="440"/>
      <c r="M46" s="440"/>
      <c r="N46" s="440"/>
      <c r="O46" s="440"/>
    </row>
    <row r="47" spans="5:15" s="298" customFormat="1">
      <c r="E47" s="440"/>
      <c r="F47" s="440"/>
      <c r="G47" s="440"/>
      <c r="H47" s="440"/>
      <c r="I47" s="440"/>
      <c r="J47" s="440"/>
      <c r="K47" s="440"/>
      <c r="L47" s="440"/>
      <c r="M47" s="440"/>
      <c r="N47" s="440"/>
      <c r="O47" s="440"/>
    </row>
    <row r="48" spans="5:15" s="298" customFormat="1">
      <c r="E48" s="440"/>
      <c r="F48" s="440"/>
      <c r="G48" s="440"/>
      <c r="H48" s="440"/>
      <c r="I48" s="440"/>
      <c r="J48" s="440"/>
      <c r="K48" s="440"/>
      <c r="L48" s="440"/>
      <c r="M48" s="440"/>
      <c r="N48" s="440"/>
      <c r="O48" s="440"/>
    </row>
    <row r="49" spans="5:15" s="298" customFormat="1">
      <c r="E49" s="440"/>
      <c r="F49" s="440"/>
      <c r="G49" s="440"/>
      <c r="H49" s="440"/>
      <c r="I49" s="440"/>
      <c r="J49" s="440"/>
      <c r="K49" s="440"/>
      <c r="L49" s="440"/>
      <c r="M49" s="440"/>
      <c r="N49" s="440"/>
      <c r="O49" s="440"/>
    </row>
    <row r="50" spans="5:15" s="298" customFormat="1">
      <c r="E50" s="439"/>
      <c r="F50" s="439"/>
      <c r="G50" s="439"/>
      <c r="H50" s="439"/>
    </row>
    <row r="51" spans="5:15" s="298" customFormat="1">
      <c r="E51" s="439"/>
      <c r="F51" s="439"/>
      <c r="G51" s="439"/>
      <c r="H51" s="439"/>
    </row>
    <row r="52" spans="5:15" s="298" customFormat="1">
      <c r="E52" s="439"/>
      <c r="F52" s="439"/>
      <c r="G52" s="439"/>
      <c r="H52" s="439"/>
    </row>
    <row r="53" spans="5:15" s="298" customFormat="1">
      <c r="E53" s="439"/>
      <c r="F53" s="439"/>
      <c r="G53" s="439"/>
      <c r="H53" s="439"/>
    </row>
    <row r="54" spans="5:15" s="298" customFormat="1">
      <c r="E54" s="439"/>
      <c r="F54" s="439"/>
      <c r="G54" s="439"/>
      <c r="H54" s="439"/>
    </row>
    <row r="55" spans="5:15" s="298" customFormat="1">
      <c r="E55" s="439"/>
      <c r="F55" s="439"/>
      <c r="G55" s="439"/>
      <c r="H55" s="439"/>
    </row>
    <row r="56" spans="5:15">
      <c r="E56" s="439"/>
      <c r="F56" s="439"/>
      <c r="G56" s="439"/>
      <c r="H56" s="439"/>
    </row>
    <row r="57" spans="5:15">
      <c r="E57" s="439"/>
      <c r="F57" s="439"/>
      <c r="G57" s="439"/>
      <c r="H57" s="439"/>
    </row>
    <row r="58" spans="5:15">
      <c r="E58" s="180"/>
    </row>
  </sheetData>
  <sheetProtection sheet="1" objects="1" scenarios="1"/>
  <mergeCells count="5">
    <mergeCell ref="B1:Q1"/>
    <mergeCell ref="B2:Q2"/>
    <mergeCell ref="B3:Q3"/>
    <mergeCell ref="B14:D14"/>
    <mergeCell ref="C22:Q22"/>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64" t="s">
        <v>64</v>
      </c>
      <c r="C1" s="764"/>
      <c r="D1" s="764"/>
      <c r="E1" s="764"/>
      <c r="F1" s="764"/>
      <c r="G1" s="764"/>
      <c r="H1" s="764"/>
      <c r="I1" s="764"/>
      <c r="J1" s="764"/>
      <c r="K1" s="764"/>
      <c r="L1" s="764"/>
      <c r="M1" s="764"/>
      <c r="N1" s="764"/>
      <c r="O1" s="764"/>
      <c r="P1" s="764"/>
    </row>
    <row r="2" spans="2:16">
      <c r="B2" s="764" t="s">
        <v>99</v>
      </c>
      <c r="C2" s="764"/>
      <c r="D2" s="764"/>
      <c r="E2" s="764"/>
      <c r="F2" s="764"/>
      <c r="G2" s="764"/>
      <c r="H2" s="764"/>
      <c r="I2" s="764"/>
      <c r="J2" s="764"/>
      <c r="K2" s="764"/>
      <c r="L2" s="764"/>
      <c r="M2" s="764"/>
      <c r="N2" s="764"/>
      <c r="O2" s="764"/>
      <c r="P2" s="764"/>
    </row>
    <row r="3" spans="2:16">
      <c r="B3" s="764" t="s">
        <v>45</v>
      </c>
      <c r="C3" s="764"/>
      <c r="D3" s="764"/>
      <c r="E3" s="764"/>
      <c r="F3" s="764"/>
      <c r="G3" s="764"/>
      <c r="H3" s="764"/>
      <c r="I3" s="764"/>
      <c r="J3" s="764"/>
      <c r="K3" s="764"/>
      <c r="L3" s="764"/>
      <c r="M3" s="764"/>
      <c r="N3" s="764"/>
      <c r="O3" s="764"/>
      <c r="P3" s="764"/>
    </row>
    <row r="4" spans="2:16">
      <c r="B4" s="108"/>
      <c r="C4" s="108"/>
      <c r="D4" s="108"/>
      <c r="E4" s="108"/>
      <c r="F4" s="108"/>
      <c r="G4" s="108"/>
      <c r="H4" s="108"/>
      <c r="I4" s="108"/>
      <c r="J4" s="108"/>
      <c r="K4" s="108"/>
      <c r="L4" s="521"/>
      <c r="M4" s="533"/>
      <c r="N4" s="673"/>
      <c r="O4" s="716"/>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108"/>
      <c r="K6" s="108"/>
      <c r="L6" s="521"/>
      <c r="M6" s="533"/>
      <c r="N6" s="673"/>
      <c r="O6" s="716"/>
    </row>
    <row r="7" spans="2:16" ht="15" customHeight="1">
      <c r="B7" s="71"/>
      <c r="C7" s="108"/>
      <c r="D7" s="9" t="s">
        <v>3</v>
      </c>
      <c r="E7" s="9" t="s">
        <v>4</v>
      </c>
      <c r="F7" s="9" t="s">
        <v>5</v>
      </c>
      <c r="G7" s="9" t="s">
        <v>6</v>
      </c>
      <c r="H7" s="9" t="s">
        <v>3</v>
      </c>
      <c r="I7" s="9" t="s">
        <v>4</v>
      </c>
      <c r="J7" s="9" t="s">
        <v>5</v>
      </c>
      <c r="K7" s="9" t="s">
        <v>6</v>
      </c>
      <c r="L7" s="518" t="s">
        <v>3</v>
      </c>
      <c r="M7" s="530" t="s">
        <v>4</v>
      </c>
      <c r="N7" s="670" t="s">
        <v>5</v>
      </c>
      <c r="O7" s="719" t="s">
        <v>6</v>
      </c>
    </row>
    <row r="8" spans="2:16" ht="12.75" thickBot="1">
      <c r="B8" s="71"/>
      <c r="C8" s="108"/>
      <c r="D8" s="25" t="s">
        <v>167</v>
      </c>
      <c r="E8" s="25" t="s">
        <v>167</v>
      </c>
      <c r="F8" s="25" t="s">
        <v>167</v>
      </c>
      <c r="G8" s="25" t="s">
        <v>167</v>
      </c>
      <c r="H8" s="25" t="s">
        <v>231</v>
      </c>
      <c r="I8" s="25" t="s">
        <v>231</v>
      </c>
      <c r="J8" s="25" t="s">
        <v>231</v>
      </c>
      <c r="K8" s="25" t="s">
        <v>231</v>
      </c>
      <c r="L8" s="25" t="s">
        <v>252</v>
      </c>
      <c r="M8" s="25" t="s">
        <v>252</v>
      </c>
      <c r="N8" s="25" t="s">
        <v>252</v>
      </c>
      <c r="O8" s="25" t="s">
        <v>252</v>
      </c>
    </row>
    <row r="9" spans="2:16">
      <c r="B9" s="72" t="s">
        <v>82</v>
      </c>
      <c r="D9" s="74"/>
      <c r="E9" s="74"/>
      <c r="F9" s="74"/>
      <c r="G9" s="74"/>
      <c r="H9" s="74"/>
      <c r="I9" s="74"/>
      <c r="J9" s="74"/>
      <c r="K9" s="74"/>
      <c r="L9" s="74"/>
      <c r="M9" s="74"/>
      <c r="N9" s="74"/>
      <c r="O9" s="74"/>
    </row>
    <row r="10" spans="2:16">
      <c r="B10" s="37" t="s">
        <v>238</v>
      </c>
      <c r="D10" s="506">
        <v>411</v>
      </c>
      <c r="E10" s="506">
        <v>265</v>
      </c>
      <c r="F10" s="506">
        <v>379</v>
      </c>
      <c r="G10" s="506">
        <v>1158</v>
      </c>
      <c r="H10" s="614">
        <v>529</v>
      </c>
      <c r="I10" s="614">
        <v>9</v>
      </c>
      <c r="J10" s="614">
        <v>253</v>
      </c>
      <c r="K10" s="614">
        <v>999</v>
      </c>
      <c r="L10" s="614">
        <v>450</v>
      </c>
      <c r="M10" s="614">
        <v>154</v>
      </c>
      <c r="N10" s="614">
        <v>309</v>
      </c>
      <c r="O10" s="317">
        <v>918</v>
      </c>
      <c r="P10" s="116"/>
    </row>
    <row r="11" spans="2:16">
      <c r="B11" s="37" t="s">
        <v>95</v>
      </c>
      <c r="D11" s="125">
        <v>21</v>
      </c>
      <c r="E11" s="125">
        <v>31</v>
      </c>
      <c r="F11" s="125">
        <v>34</v>
      </c>
      <c r="G11" s="125">
        <v>69</v>
      </c>
      <c r="H11" s="615">
        <v>31</v>
      </c>
      <c r="I11" s="615">
        <v>30</v>
      </c>
      <c r="J11" s="615">
        <v>36</v>
      </c>
      <c r="K11" s="615">
        <v>34</v>
      </c>
      <c r="L11" s="615">
        <v>18</v>
      </c>
      <c r="M11" s="615">
        <v>27</v>
      </c>
      <c r="N11" s="615">
        <v>34</v>
      </c>
      <c r="O11" s="287">
        <v>37</v>
      </c>
      <c r="P11" s="116"/>
    </row>
    <row r="12" spans="2:16">
      <c r="B12" s="37" t="s">
        <v>88</v>
      </c>
      <c r="D12" s="506">
        <f t="shared" ref="D12:I12" si="0">D10-D11</f>
        <v>390</v>
      </c>
      <c r="E12" s="506">
        <f t="shared" si="0"/>
        <v>234</v>
      </c>
      <c r="F12" s="506">
        <f t="shared" si="0"/>
        <v>345</v>
      </c>
      <c r="G12" s="506">
        <f t="shared" si="0"/>
        <v>1089</v>
      </c>
      <c r="H12" s="614">
        <f t="shared" si="0"/>
        <v>498</v>
      </c>
      <c r="I12" s="614">
        <f t="shared" si="0"/>
        <v>-21</v>
      </c>
      <c r="J12" s="614">
        <f t="shared" ref="J12:K12" si="1">J10-J11</f>
        <v>217</v>
      </c>
      <c r="K12" s="614">
        <f t="shared" si="1"/>
        <v>965</v>
      </c>
      <c r="L12" s="614">
        <f t="shared" ref="L12:M12" si="2">L10-L11</f>
        <v>432</v>
      </c>
      <c r="M12" s="614">
        <f t="shared" si="2"/>
        <v>127</v>
      </c>
      <c r="N12" s="614">
        <f t="shared" ref="N12:O12" si="3">N10-N11</f>
        <v>275</v>
      </c>
      <c r="O12" s="317">
        <f t="shared" si="3"/>
        <v>881</v>
      </c>
    </row>
    <row r="13" spans="2:16">
      <c r="H13" s="616"/>
      <c r="I13" s="616"/>
      <c r="J13" s="616"/>
      <c r="K13" s="616"/>
      <c r="L13" s="616"/>
      <c r="M13" s="616"/>
      <c r="N13" s="616"/>
      <c r="O13" s="318"/>
    </row>
    <row r="14" spans="2:16">
      <c r="B14" s="37" t="s">
        <v>104</v>
      </c>
      <c r="D14" s="506">
        <v>2229</v>
      </c>
      <c r="E14" s="506">
        <v>1991</v>
      </c>
      <c r="F14" s="506">
        <v>1914</v>
      </c>
      <c r="G14" s="506">
        <f t="shared" ref="G14:O14" si="4">SUM(D10:G10)</f>
        <v>2213</v>
      </c>
      <c r="H14" s="614">
        <f t="shared" si="4"/>
        <v>2331</v>
      </c>
      <c r="I14" s="614">
        <f t="shared" si="4"/>
        <v>2075</v>
      </c>
      <c r="J14" s="614">
        <f t="shared" si="4"/>
        <v>1949</v>
      </c>
      <c r="K14" s="614">
        <f t="shared" si="4"/>
        <v>1790</v>
      </c>
      <c r="L14" s="614">
        <f t="shared" si="4"/>
        <v>1711</v>
      </c>
      <c r="M14" s="614">
        <f t="shared" si="4"/>
        <v>1856</v>
      </c>
      <c r="N14" s="614">
        <f t="shared" si="4"/>
        <v>1912</v>
      </c>
      <c r="O14" s="317">
        <f t="shared" si="4"/>
        <v>1831</v>
      </c>
    </row>
    <row r="15" spans="2:16">
      <c r="B15" s="37" t="s">
        <v>105</v>
      </c>
      <c r="D15" s="125">
        <v>130</v>
      </c>
      <c r="E15" s="125">
        <v>117</v>
      </c>
      <c r="F15" s="125">
        <v>123</v>
      </c>
      <c r="G15" s="125">
        <f t="shared" ref="G15:O15" si="5">SUM(D11:G11)</f>
        <v>155</v>
      </c>
      <c r="H15" s="615">
        <f t="shared" si="5"/>
        <v>165</v>
      </c>
      <c r="I15" s="615">
        <f t="shared" si="5"/>
        <v>164</v>
      </c>
      <c r="J15" s="615">
        <f t="shared" si="5"/>
        <v>166</v>
      </c>
      <c r="K15" s="615">
        <f t="shared" si="5"/>
        <v>131</v>
      </c>
      <c r="L15" s="615">
        <f t="shared" si="5"/>
        <v>118</v>
      </c>
      <c r="M15" s="615">
        <f t="shared" si="5"/>
        <v>115</v>
      </c>
      <c r="N15" s="615">
        <f t="shared" si="5"/>
        <v>113</v>
      </c>
      <c r="O15" s="287">
        <f t="shared" si="5"/>
        <v>116</v>
      </c>
    </row>
    <row r="16" spans="2:16">
      <c r="B16" s="37" t="s">
        <v>106</v>
      </c>
      <c r="D16" s="41">
        <f t="shared" ref="D16" si="6">D14-D15</f>
        <v>2099</v>
      </c>
      <c r="E16" s="41">
        <f t="shared" ref="E16:J16" si="7">E14-E15</f>
        <v>1874</v>
      </c>
      <c r="F16" s="41">
        <f t="shared" si="7"/>
        <v>1791</v>
      </c>
      <c r="G16" s="41">
        <f t="shared" si="7"/>
        <v>2058</v>
      </c>
      <c r="H16" s="617">
        <f t="shared" si="7"/>
        <v>2166</v>
      </c>
      <c r="I16" s="617">
        <f t="shared" si="7"/>
        <v>1911</v>
      </c>
      <c r="J16" s="617">
        <f t="shared" si="7"/>
        <v>1783</v>
      </c>
      <c r="K16" s="617">
        <f t="shared" ref="K16:L16" si="8">K14-K15</f>
        <v>1659</v>
      </c>
      <c r="L16" s="617">
        <f t="shared" si="8"/>
        <v>1593</v>
      </c>
      <c r="M16" s="617">
        <f t="shared" ref="M16:N16" si="9">M14-M15</f>
        <v>1741</v>
      </c>
      <c r="N16" s="617">
        <f t="shared" si="9"/>
        <v>1799</v>
      </c>
      <c r="O16" s="319">
        <f t="shared" ref="O16" si="10">O14-O15</f>
        <v>1715</v>
      </c>
    </row>
    <row r="19" spans="2:14">
      <c r="B19" s="36" t="s">
        <v>111</v>
      </c>
    </row>
    <row r="21" spans="2:14">
      <c r="B21" s="36" t="s">
        <v>101</v>
      </c>
    </row>
    <row r="25" spans="2:14" s="318" customFormat="1">
      <c r="D25" s="317"/>
      <c r="E25" s="317"/>
      <c r="F25" s="317"/>
      <c r="G25" s="317"/>
      <c r="H25" s="446"/>
      <c r="I25" s="446"/>
      <c r="J25" s="446"/>
      <c r="K25" s="446"/>
      <c r="L25" s="446"/>
      <c r="M25" s="446"/>
      <c r="N25" s="446"/>
    </row>
    <row r="26" spans="2:14" s="318" customFormat="1">
      <c r="D26" s="286"/>
      <c r="E26" s="286"/>
      <c r="F26" s="286"/>
      <c r="G26" s="286"/>
      <c r="H26" s="447"/>
      <c r="I26" s="447"/>
      <c r="J26" s="447"/>
      <c r="K26" s="447"/>
      <c r="L26" s="447"/>
      <c r="M26" s="447"/>
      <c r="N26" s="447"/>
    </row>
    <row r="27" spans="2:14" s="318" customFormat="1">
      <c r="D27" s="317"/>
      <c r="E27" s="317"/>
      <c r="F27" s="317"/>
      <c r="G27" s="317"/>
      <c r="H27" s="446"/>
      <c r="I27" s="446"/>
      <c r="J27" s="446"/>
      <c r="K27" s="446"/>
      <c r="L27" s="446"/>
      <c r="M27" s="446"/>
      <c r="N27" s="446"/>
    </row>
    <row r="28" spans="2:14" s="318" customFormat="1"/>
    <row r="29" spans="2:14" s="318" customFormat="1">
      <c r="D29" s="317"/>
      <c r="E29" s="317"/>
      <c r="F29" s="317"/>
      <c r="G29" s="317"/>
      <c r="H29" s="446"/>
      <c r="I29" s="446"/>
      <c r="J29" s="446"/>
      <c r="K29" s="446"/>
      <c r="L29" s="446"/>
      <c r="M29" s="446"/>
      <c r="N29" s="446"/>
    </row>
    <row r="30" spans="2:14" s="318" customFormat="1">
      <c r="D30" s="286"/>
      <c r="E30" s="286"/>
      <c r="F30" s="286"/>
      <c r="G30" s="286"/>
      <c r="H30" s="447"/>
      <c r="I30" s="447"/>
      <c r="J30" s="447"/>
      <c r="K30" s="447"/>
      <c r="L30" s="447"/>
      <c r="M30" s="447"/>
      <c r="N30" s="447"/>
    </row>
    <row r="31" spans="2:14" s="318" customFormat="1">
      <c r="D31" s="319"/>
      <c r="E31" s="319"/>
      <c r="F31" s="319"/>
      <c r="G31" s="319"/>
      <c r="H31" s="446"/>
      <c r="I31" s="446"/>
      <c r="J31" s="446"/>
      <c r="K31" s="446"/>
      <c r="L31" s="446"/>
      <c r="M31" s="446"/>
      <c r="N31" s="446"/>
    </row>
    <row r="32" spans="2:14" s="318" customFormat="1">
      <c r="D32" s="446"/>
    </row>
    <row r="33" spans="4:14" s="318" customFormat="1">
      <c r="D33" s="446"/>
      <c r="E33" s="446"/>
      <c r="F33" s="446"/>
      <c r="G33" s="446"/>
      <c r="H33" s="446"/>
      <c r="I33" s="446"/>
      <c r="J33" s="446"/>
    </row>
    <row r="34" spans="4:14" s="318" customFormat="1">
      <c r="D34" s="446"/>
      <c r="E34" s="446"/>
      <c r="F34" s="446"/>
      <c r="G34" s="446"/>
      <c r="H34" s="446"/>
      <c r="I34" s="446"/>
      <c r="J34" s="446"/>
      <c r="K34" s="446"/>
      <c r="L34" s="446"/>
      <c r="M34" s="446"/>
      <c r="N34" s="446"/>
    </row>
    <row r="35" spans="4:14" s="318" customFormat="1">
      <c r="D35" s="446"/>
      <c r="E35" s="446"/>
      <c r="F35" s="446"/>
      <c r="G35" s="446"/>
      <c r="H35" s="446"/>
      <c r="I35" s="446"/>
      <c r="J35" s="446"/>
      <c r="K35" s="446"/>
      <c r="L35" s="446"/>
      <c r="M35" s="446"/>
      <c r="N35" s="446"/>
    </row>
    <row r="36" spans="4:14" s="318" customFormat="1">
      <c r="D36" s="446"/>
      <c r="E36" s="446"/>
      <c r="F36" s="446"/>
      <c r="G36" s="446"/>
      <c r="H36" s="446"/>
      <c r="I36" s="446"/>
      <c r="J36" s="446"/>
      <c r="K36" s="446"/>
      <c r="L36" s="446"/>
      <c r="M36" s="446"/>
      <c r="N36" s="446"/>
    </row>
    <row r="37" spans="4:14" s="318" customFormat="1">
      <c r="D37" s="446"/>
      <c r="E37" s="446"/>
      <c r="F37" s="446"/>
      <c r="G37" s="446"/>
      <c r="H37" s="446"/>
      <c r="I37" s="446"/>
      <c r="J37" s="446"/>
      <c r="K37" s="446"/>
      <c r="L37" s="446"/>
      <c r="M37" s="446"/>
      <c r="N37" s="446"/>
    </row>
    <row r="38" spans="4:14" s="318" customFormat="1">
      <c r="D38" s="446"/>
      <c r="E38" s="446"/>
      <c r="F38" s="446"/>
      <c r="G38" s="446"/>
      <c r="H38" s="446"/>
      <c r="I38" s="446"/>
      <c r="J38" s="446"/>
      <c r="K38" s="446"/>
      <c r="L38" s="446"/>
      <c r="M38" s="446"/>
      <c r="N38" s="446"/>
    </row>
    <row r="39" spans="4:14" s="318" customFormat="1">
      <c r="D39" s="446"/>
      <c r="E39" s="446"/>
      <c r="F39" s="446"/>
      <c r="G39" s="446"/>
      <c r="H39" s="446"/>
      <c r="I39" s="446"/>
      <c r="J39" s="446"/>
      <c r="K39" s="446"/>
      <c r="L39" s="446"/>
      <c r="M39" s="446"/>
      <c r="N39" s="446"/>
    </row>
    <row r="40" spans="4:14" s="318" customFormat="1">
      <c r="D40" s="446"/>
      <c r="E40" s="446"/>
      <c r="F40" s="446"/>
      <c r="G40" s="446"/>
      <c r="H40" s="446"/>
      <c r="I40" s="446"/>
      <c r="J40" s="446"/>
      <c r="K40" s="446"/>
      <c r="L40" s="446"/>
      <c r="M40" s="446"/>
      <c r="N40" s="446"/>
    </row>
    <row r="41" spans="4:14" s="318" customFormat="1">
      <c r="D41" s="446"/>
      <c r="E41" s="446"/>
      <c r="F41" s="446"/>
      <c r="G41" s="446"/>
      <c r="H41" s="446"/>
      <c r="I41" s="446"/>
      <c r="J41" s="446"/>
      <c r="K41" s="446"/>
      <c r="L41" s="446"/>
      <c r="M41" s="446"/>
      <c r="N41" s="446"/>
    </row>
    <row r="42" spans="4:14" s="318" customFormat="1">
      <c r="D42" s="446"/>
      <c r="E42" s="446"/>
      <c r="F42" s="446"/>
      <c r="G42" s="446"/>
      <c r="H42" s="446"/>
      <c r="I42" s="446"/>
      <c r="J42" s="446"/>
      <c r="K42" s="446"/>
      <c r="L42" s="446"/>
      <c r="M42" s="446"/>
      <c r="N42" s="446"/>
    </row>
    <row r="43" spans="4:14" s="318" customFormat="1">
      <c r="D43" s="446"/>
      <c r="E43" s="446"/>
      <c r="F43" s="446"/>
      <c r="G43" s="446"/>
      <c r="H43" s="446"/>
      <c r="I43" s="446"/>
      <c r="J43" s="446"/>
      <c r="K43" s="446"/>
      <c r="L43" s="446"/>
      <c r="M43" s="446"/>
      <c r="N43" s="446"/>
    </row>
    <row r="44" spans="4:14" s="318" customFormat="1">
      <c r="D44" s="446"/>
      <c r="E44" s="446"/>
      <c r="F44" s="446"/>
      <c r="G44" s="446"/>
      <c r="H44" s="446"/>
      <c r="I44" s="446"/>
      <c r="J44" s="446"/>
      <c r="K44" s="446"/>
      <c r="L44" s="446"/>
      <c r="M44" s="446"/>
      <c r="N44" s="446"/>
    </row>
    <row r="45" spans="4:14" s="318" customFormat="1">
      <c r="D45" s="446"/>
      <c r="E45" s="446"/>
      <c r="F45" s="446"/>
      <c r="G45" s="446"/>
      <c r="H45" s="446"/>
      <c r="I45" s="446"/>
      <c r="J45" s="446"/>
      <c r="K45" s="446"/>
      <c r="L45" s="446"/>
      <c r="M45" s="446"/>
      <c r="N45" s="446"/>
    </row>
    <row r="46" spans="4:14" s="318" customFormat="1"/>
    <row r="47" spans="4:14" s="318" customFormat="1"/>
    <row r="48" spans="4:14" s="318" customFormat="1"/>
    <row r="49" s="318" customFormat="1"/>
    <row r="50" s="318" customFormat="1"/>
    <row r="51" s="318" customFormat="1"/>
    <row r="52" s="318" customFormat="1"/>
    <row r="53" s="318" customFormat="1"/>
    <row r="54" s="318"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6"/>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B1" s="764" t="s">
        <v>64</v>
      </c>
      <c r="C1" s="764"/>
      <c r="D1" s="764"/>
      <c r="E1" s="764"/>
      <c r="F1" s="764"/>
      <c r="G1" s="764"/>
      <c r="H1" s="764"/>
    </row>
    <row r="2" spans="2:8">
      <c r="B2" s="764" t="s">
        <v>99</v>
      </c>
      <c r="C2" s="764"/>
      <c r="D2" s="764"/>
      <c r="E2" s="764"/>
      <c r="F2" s="764"/>
      <c r="G2" s="764"/>
      <c r="H2" s="764"/>
    </row>
    <row r="3" spans="2:8">
      <c r="B3" s="764" t="s">
        <v>45</v>
      </c>
      <c r="C3" s="764"/>
      <c r="D3" s="764"/>
      <c r="E3" s="764"/>
      <c r="F3" s="764"/>
      <c r="G3" s="764"/>
      <c r="H3" s="764"/>
    </row>
    <row r="4" spans="2:8">
      <c r="B4" s="108"/>
      <c r="C4" s="108"/>
    </row>
    <row r="5" spans="2:8">
      <c r="B5" s="37"/>
      <c r="C5" s="37"/>
    </row>
    <row r="6" spans="2:8" ht="15" customHeight="1" thickBot="1">
      <c r="B6" s="71"/>
      <c r="C6" s="71"/>
      <c r="D6" s="779"/>
      <c r="E6" s="779"/>
      <c r="F6" s="779"/>
      <c r="G6" s="779"/>
      <c r="H6" s="779"/>
    </row>
    <row r="7" spans="2:8" ht="12.75" thickBot="1">
      <c r="B7" s="71"/>
      <c r="C7" s="108"/>
      <c r="D7" s="109">
        <v>2017</v>
      </c>
      <c r="F7" s="109">
        <v>2018</v>
      </c>
      <c r="G7" s="108"/>
      <c r="H7" s="109">
        <v>2019</v>
      </c>
    </row>
    <row r="8" spans="2:8">
      <c r="B8" s="72" t="s">
        <v>82</v>
      </c>
      <c r="D8" s="74"/>
      <c r="F8" s="74"/>
      <c r="G8" s="137"/>
      <c r="H8" s="74"/>
    </row>
    <row r="9" spans="2:8">
      <c r="B9" s="37" t="s">
        <v>238</v>
      </c>
      <c r="D9" s="618">
        <f>'Cashflow YE'!F29</f>
        <v>2213</v>
      </c>
      <c r="E9" s="616"/>
      <c r="F9" s="618">
        <f>'Cashflow YE'!G29</f>
        <v>1790</v>
      </c>
      <c r="G9" s="618"/>
      <c r="H9" s="618">
        <f>'Cashflow YE'!H29</f>
        <v>1831</v>
      </c>
    </row>
    <row r="10" spans="2:8">
      <c r="B10" s="37" t="s">
        <v>95</v>
      </c>
      <c r="D10" s="625">
        <f>-'Cashflow YE'!F34</f>
        <v>155</v>
      </c>
      <c r="E10" s="616"/>
      <c r="F10" s="625">
        <f>-'Cashflow YE'!G34</f>
        <v>131</v>
      </c>
      <c r="G10" s="619"/>
      <c r="H10" s="625">
        <f>-'Cashflow YE'!H34</f>
        <v>116</v>
      </c>
    </row>
    <row r="11" spans="2:8">
      <c r="B11" s="37" t="s">
        <v>88</v>
      </c>
      <c r="D11" s="617">
        <f>D9-D10</f>
        <v>2058</v>
      </c>
      <c r="E11" s="616"/>
      <c r="F11" s="617">
        <f>F9-F10</f>
        <v>1659</v>
      </c>
      <c r="G11" s="617"/>
      <c r="H11" s="617">
        <f>H9-H10</f>
        <v>1715</v>
      </c>
    </row>
    <row r="14" spans="2:8">
      <c r="B14" s="36" t="s">
        <v>111</v>
      </c>
    </row>
    <row r="16" spans="2:8">
      <c r="B16" s="36" t="s">
        <v>101</v>
      </c>
    </row>
  </sheetData>
  <sheetProtection sheet="1" objects="1" scenarios="1"/>
  <mergeCells count="4">
    <mergeCell ref="D6:H6"/>
    <mergeCell ref="B1:H1"/>
    <mergeCell ref="B2:H2"/>
    <mergeCell ref="B3:H3"/>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56"/>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 customHeight="1">
      <c r="B1" s="764" t="s">
        <v>64</v>
      </c>
      <c r="C1" s="764"/>
      <c r="D1" s="764"/>
      <c r="E1" s="764"/>
      <c r="F1" s="764"/>
      <c r="G1" s="764"/>
      <c r="H1" s="764"/>
    </row>
    <row r="2" spans="2:10" ht="15" customHeight="1">
      <c r="B2" s="764" t="s">
        <v>96</v>
      </c>
      <c r="C2" s="764"/>
      <c r="D2" s="764"/>
      <c r="E2" s="764"/>
      <c r="F2" s="764"/>
      <c r="G2" s="764"/>
      <c r="H2" s="764"/>
    </row>
    <row r="3" spans="2:10" ht="15" customHeight="1">
      <c r="B3" s="764" t="s">
        <v>45</v>
      </c>
      <c r="C3" s="764"/>
      <c r="D3" s="764"/>
      <c r="E3" s="764"/>
      <c r="F3" s="764"/>
      <c r="G3" s="764"/>
      <c r="H3" s="764"/>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2017</v>
      </c>
      <c r="G7" s="40">
        <v>2018</v>
      </c>
      <c r="H7" s="40">
        <v>2019</v>
      </c>
    </row>
    <row r="8" spans="2:10">
      <c r="B8" s="36" t="s">
        <v>65</v>
      </c>
      <c r="E8" s="37"/>
      <c r="F8" s="37"/>
      <c r="G8" s="37"/>
      <c r="H8" s="37"/>
    </row>
    <row r="9" spans="2:10">
      <c r="B9" s="37"/>
      <c r="C9" s="36" t="s">
        <v>91</v>
      </c>
      <c r="E9" s="37"/>
      <c r="F9" s="620">
        <v>273</v>
      </c>
      <c r="G9" s="620">
        <v>1848</v>
      </c>
      <c r="H9" s="724">
        <v>1503</v>
      </c>
      <c r="I9" s="227"/>
      <c r="J9" s="187"/>
    </row>
    <row r="10" spans="2:10">
      <c r="B10" s="37"/>
      <c r="C10" s="36" t="s">
        <v>66</v>
      </c>
      <c r="E10" s="37"/>
      <c r="F10" s="621"/>
      <c r="G10" s="621"/>
      <c r="H10" s="725"/>
      <c r="J10" s="187"/>
    </row>
    <row r="11" spans="2:10">
      <c r="B11" s="37"/>
      <c r="C11" s="37"/>
      <c r="D11" s="37" t="s">
        <v>43</v>
      </c>
      <c r="E11" s="37"/>
      <c r="F11" s="622">
        <v>-181</v>
      </c>
      <c r="G11" s="622">
        <v>-35</v>
      </c>
      <c r="H11" s="726">
        <v>-352</v>
      </c>
      <c r="J11" s="187"/>
    </row>
    <row r="12" spans="2:10">
      <c r="B12" s="37"/>
      <c r="C12" s="37"/>
      <c r="D12" s="37" t="s">
        <v>110</v>
      </c>
      <c r="E12" s="37"/>
      <c r="F12" s="622">
        <v>33</v>
      </c>
      <c r="G12" s="622">
        <v>6</v>
      </c>
      <c r="H12" s="726">
        <v>6</v>
      </c>
      <c r="J12" s="187"/>
    </row>
    <row r="13" spans="2:10">
      <c r="B13" s="37"/>
      <c r="C13" s="37"/>
      <c r="D13" s="37" t="s">
        <v>297</v>
      </c>
      <c r="E13" s="37"/>
      <c r="F13" s="622">
        <v>0</v>
      </c>
      <c r="G13" s="622">
        <v>0</v>
      </c>
      <c r="H13" s="726">
        <v>64</v>
      </c>
      <c r="J13" s="187"/>
    </row>
    <row r="14" spans="2:10">
      <c r="B14" s="37"/>
      <c r="C14" s="37"/>
      <c r="D14" s="37" t="s">
        <v>67</v>
      </c>
      <c r="E14" s="37"/>
      <c r="F14" s="622">
        <v>888</v>
      </c>
      <c r="G14" s="622">
        <v>509</v>
      </c>
      <c r="H14" s="726">
        <v>328</v>
      </c>
      <c r="J14" s="187"/>
    </row>
    <row r="15" spans="2:10">
      <c r="B15" s="37"/>
      <c r="C15" s="37"/>
      <c r="D15" s="37" t="s">
        <v>68</v>
      </c>
      <c r="E15" s="37"/>
      <c r="F15" s="622">
        <v>311</v>
      </c>
      <c r="G15" s="622">
        <v>489</v>
      </c>
      <c r="H15" s="726">
        <v>225</v>
      </c>
      <c r="J15" s="187"/>
    </row>
    <row r="16" spans="2:10">
      <c r="B16" s="37"/>
      <c r="C16" s="37"/>
      <c r="D16" s="37" t="s">
        <v>157</v>
      </c>
      <c r="E16" s="37"/>
      <c r="F16" s="622">
        <v>12</v>
      </c>
      <c r="G16" s="622">
        <v>40</v>
      </c>
      <c r="H16" s="726">
        <v>0</v>
      </c>
      <c r="J16" s="187"/>
    </row>
    <row r="17" spans="2:10">
      <c r="B17" s="37"/>
      <c r="C17" s="37"/>
      <c r="D17" s="37" t="s">
        <v>183</v>
      </c>
      <c r="E17" s="37"/>
      <c r="F17" s="622">
        <v>176</v>
      </c>
      <c r="G17" s="622">
        <v>209</v>
      </c>
      <c r="H17" s="726">
        <v>166</v>
      </c>
      <c r="J17" s="187"/>
    </row>
    <row r="18" spans="2:10">
      <c r="B18" s="37"/>
      <c r="C18" s="37"/>
      <c r="D18" s="37" t="s">
        <v>296</v>
      </c>
      <c r="E18" s="37"/>
      <c r="F18" s="622">
        <v>0</v>
      </c>
      <c r="G18" s="622">
        <v>0</v>
      </c>
      <c r="H18" s="726">
        <v>-38</v>
      </c>
      <c r="J18" s="187"/>
    </row>
    <row r="19" spans="2:10">
      <c r="B19" s="37"/>
      <c r="C19" s="37"/>
      <c r="D19" s="37" t="s">
        <v>159</v>
      </c>
      <c r="E19" s="37"/>
      <c r="F19" s="622">
        <v>40</v>
      </c>
      <c r="G19" s="622">
        <v>7</v>
      </c>
      <c r="H19" s="726">
        <v>51</v>
      </c>
      <c r="J19" s="187"/>
    </row>
    <row r="20" spans="2:10">
      <c r="B20" s="37"/>
      <c r="C20" s="36" t="s">
        <v>69</v>
      </c>
      <c r="E20" s="37"/>
      <c r="F20" s="622"/>
      <c r="G20" s="622"/>
      <c r="H20" s="726"/>
      <c r="J20" s="187"/>
    </row>
    <row r="21" spans="2:10">
      <c r="B21" s="37"/>
      <c r="C21" s="37"/>
      <c r="D21" s="37" t="s">
        <v>94</v>
      </c>
      <c r="E21" s="37"/>
      <c r="F21" s="622">
        <v>-165</v>
      </c>
      <c r="G21" s="622">
        <v>-114</v>
      </c>
      <c r="H21" s="726">
        <v>182</v>
      </c>
      <c r="J21" s="187"/>
    </row>
    <row r="22" spans="2:10">
      <c r="B22" s="37"/>
      <c r="C22" s="37"/>
      <c r="D22" s="37" t="s">
        <v>93</v>
      </c>
      <c r="E22" s="37"/>
      <c r="F22" s="622">
        <v>-26</v>
      </c>
      <c r="G22" s="622">
        <v>-5</v>
      </c>
      <c r="H22" s="726">
        <v>7</v>
      </c>
      <c r="J22" s="187"/>
    </row>
    <row r="23" spans="2:10">
      <c r="B23" s="37"/>
      <c r="C23" s="37"/>
      <c r="D23" s="37" t="s">
        <v>70</v>
      </c>
      <c r="E23" s="37"/>
      <c r="F23" s="622">
        <v>-301</v>
      </c>
      <c r="G23" s="622">
        <v>-372</v>
      </c>
      <c r="H23" s="726">
        <v>-275</v>
      </c>
      <c r="J23" s="187"/>
    </row>
    <row r="24" spans="2:10">
      <c r="B24" s="37"/>
      <c r="C24" s="37"/>
      <c r="D24" s="37" t="s">
        <v>9</v>
      </c>
      <c r="E24" s="37"/>
      <c r="F24" s="622">
        <v>-97</v>
      </c>
      <c r="G24" s="622">
        <v>-51</v>
      </c>
      <c r="H24" s="726">
        <v>164</v>
      </c>
      <c r="J24" s="187"/>
    </row>
    <row r="25" spans="2:10">
      <c r="B25" s="37"/>
      <c r="C25" s="37"/>
      <c r="D25" s="37" t="s">
        <v>40</v>
      </c>
      <c r="E25" s="37"/>
      <c r="F25" s="622">
        <v>220</v>
      </c>
      <c r="G25" s="622">
        <v>-122</v>
      </c>
      <c r="H25" s="726">
        <v>-154</v>
      </c>
      <c r="J25" s="187"/>
    </row>
    <row r="26" spans="2:10">
      <c r="B26" s="37"/>
      <c r="C26" s="37"/>
      <c r="D26" s="37" t="s">
        <v>39</v>
      </c>
      <c r="E26" s="37"/>
      <c r="F26" s="622">
        <v>85</v>
      </c>
      <c r="G26" s="622">
        <v>-65</v>
      </c>
      <c r="H26" s="726">
        <v>31</v>
      </c>
      <c r="J26" s="187"/>
    </row>
    <row r="27" spans="2:10">
      <c r="B27" s="37"/>
      <c r="C27" s="37"/>
      <c r="D27" s="37" t="s">
        <v>41</v>
      </c>
      <c r="E27" s="37"/>
      <c r="F27" s="622">
        <v>945</v>
      </c>
      <c r="G27" s="622">
        <v>-554</v>
      </c>
      <c r="H27" s="726">
        <v>-77</v>
      </c>
      <c r="I27" s="228"/>
      <c r="J27" s="187"/>
    </row>
    <row r="28" spans="2:10">
      <c r="E28" s="37"/>
      <c r="F28" s="619"/>
      <c r="G28" s="619"/>
      <c r="H28" s="320"/>
      <c r="I28" s="228"/>
      <c r="J28" s="187"/>
    </row>
    <row r="29" spans="2:10">
      <c r="B29" s="37"/>
      <c r="C29" s="36" t="s">
        <v>71</v>
      </c>
      <c r="E29" s="37"/>
      <c r="F29" s="623">
        <f>SUM(F9:F27)</f>
        <v>2213</v>
      </c>
      <c r="G29" s="623">
        <f>SUM(G9:G27)</f>
        <v>1790</v>
      </c>
      <c r="H29" s="727">
        <f>SUM(H9:H27)</f>
        <v>1831</v>
      </c>
      <c r="J29" s="227"/>
    </row>
    <row r="30" spans="2:10">
      <c r="E30" s="37"/>
      <c r="F30" s="619"/>
      <c r="G30" s="619"/>
      <c r="H30" s="320"/>
      <c r="J30" s="227"/>
    </row>
    <row r="31" spans="2:10">
      <c r="B31" s="36" t="s">
        <v>72</v>
      </c>
      <c r="E31" s="37"/>
      <c r="F31" s="622"/>
      <c r="G31" s="622"/>
      <c r="H31" s="726"/>
      <c r="I31" s="228"/>
      <c r="J31" s="227"/>
    </row>
    <row r="32" spans="2:10">
      <c r="B32" s="37"/>
      <c r="C32" s="36" t="s">
        <v>90</v>
      </c>
      <c r="E32" s="37"/>
      <c r="F32" s="622">
        <v>80</v>
      </c>
      <c r="G32" s="622">
        <v>116</v>
      </c>
      <c r="H32" s="726">
        <v>153</v>
      </c>
      <c r="J32" s="227"/>
    </row>
    <row r="33" spans="2:10">
      <c r="B33" s="37"/>
      <c r="C33" s="36" t="s">
        <v>73</v>
      </c>
      <c r="E33" s="37"/>
      <c r="F33" s="624">
        <v>-135</v>
      </c>
      <c r="G33" s="624">
        <v>-209</v>
      </c>
      <c r="H33" s="728">
        <v>-65</v>
      </c>
      <c r="J33" s="227"/>
    </row>
    <row r="34" spans="2:10">
      <c r="B34" s="37"/>
      <c r="C34" s="36" t="s">
        <v>11</v>
      </c>
      <c r="E34" s="37"/>
      <c r="F34" s="624">
        <v>-155</v>
      </c>
      <c r="G34" s="624">
        <v>-131</v>
      </c>
      <c r="H34" s="728">
        <v>-116</v>
      </c>
      <c r="J34" s="227"/>
    </row>
    <row r="35" spans="2:10">
      <c r="B35" s="37"/>
      <c r="C35" s="36" t="s">
        <v>161</v>
      </c>
      <c r="E35" s="37"/>
      <c r="F35" s="622">
        <v>3</v>
      </c>
      <c r="G35" s="622">
        <v>-6</v>
      </c>
      <c r="H35" s="726">
        <v>6</v>
      </c>
      <c r="I35" s="228"/>
      <c r="J35" s="227"/>
    </row>
    <row r="36" spans="2:10">
      <c r="E36" s="37"/>
      <c r="F36" s="619"/>
      <c r="G36" s="619"/>
      <c r="H36" s="320"/>
      <c r="I36" s="228"/>
      <c r="J36" s="227"/>
    </row>
    <row r="37" spans="2:10">
      <c r="B37" s="37"/>
      <c r="C37" s="36" t="s">
        <v>163</v>
      </c>
      <c r="E37" s="37"/>
      <c r="F37" s="623">
        <f>SUM(F32:F35)</f>
        <v>-207</v>
      </c>
      <c r="G37" s="623">
        <f>SUM(G32:G35)</f>
        <v>-230</v>
      </c>
      <c r="H37" s="727">
        <f>SUM(H32:H35)</f>
        <v>-22</v>
      </c>
      <c r="J37" s="227"/>
    </row>
    <row r="38" spans="2:10">
      <c r="E38" s="37"/>
      <c r="F38" s="619"/>
      <c r="G38" s="619"/>
      <c r="H38" s="320"/>
      <c r="J38" s="227"/>
    </row>
    <row r="39" spans="2:10">
      <c r="B39" s="36" t="s">
        <v>74</v>
      </c>
      <c r="E39" s="37"/>
      <c r="F39" s="622"/>
      <c r="G39" s="622"/>
      <c r="H39" s="726"/>
      <c r="J39" s="227"/>
    </row>
    <row r="40" spans="2:10">
      <c r="B40" s="37"/>
      <c r="C40" s="36" t="s">
        <v>75</v>
      </c>
      <c r="E40" s="37"/>
      <c r="F40" s="622">
        <v>178</v>
      </c>
      <c r="G40" s="622">
        <v>99</v>
      </c>
      <c r="H40" s="726">
        <v>105</v>
      </c>
      <c r="I40" s="228"/>
      <c r="J40" s="227"/>
    </row>
    <row r="41" spans="2:10">
      <c r="B41" s="37"/>
      <c r="C41" s="36" t="s">
        <v>191</v>
      </c>
      <c r="E41" s="37"/>
      <c r="F41" s="622">
        <v>-56</v>
      </c>
      <c r="G41" s="622">
        <v>-94</v>
      </c>
      <c r="H41" s="726">
        <v>-59</v>
      </c>
      <c r="I41" s="228"/>
      <c r="J41" s="227"/>
    </row>
    <row r="42" spans="2:10">
      <c r="B42" s="37"/>
      <c r="C42" s="36" t="s">
        <v>76</v>
      </c>
      <c r="E42" s="37"/>
      <c r="F42" s="624">
        <v>-226</v>
      </c>
      <c r="G42" s="624">
        <v>-259</v>
      </c>
      <c r="H42" s="728">
        <v>-283</v>
      </c>
      <c r="J42" s="227"/>
    </row>
    <row r="43" spans="2:10">
      <c r="B43" s="37"/>
      <c r="C43" s="36" t="s">
        <v>211</v>
      </c>
      <c r="E43" s="37"/>
      <c r="F43" s="624">
        <v>3741</v>
      </c>
      <c r="G43" s="624">
        <v>0</v>
      </c>
      <c r="H43" s="728">
        <v>0</v>
      </c>
      <c r="J43" s="227"/>
    </row>
    <row r="44" spans="2:10">
      <c r="B44" s="37"/>
      <c r="C44" s="36" t="s">
        <v>107</v>
      </c>
      <c r="E44" s="37"/>
      <c r="F44" s="624">
        <v>-4251</v>
      </c>
      <c r="G44" s="624">
        <v>-1740</v>
      </c>
      <c r="H44" s="728">
        <v>0</v>
      </c>
      <c r="I44" s="228"/>
      <c r="J44" s="227"/>
    </row>
    <row r="45" spans="2:10">
      <c r="B45" s="37"/>
      <c r="C45" s="36" t="s">
        <v>158</v>
      </c>
      <c r="E45" s="37"/>
      <c r="F45" s="624">
        <v>0</v>
      </c>
      <c r="G45" s="624">
        <v>-25</v>
      </c>
      <c r="H45" s="728">
        <v>0</v>
      </c>
      <c r="I45" s="227"/>
      <c r="J45" s="227"/>
    </row>
    <row r="46" spans="2:10">
      <c r="B46" s="37"/>
      <c r="C46" s="36" t="s">
        <v>212</v>
      </c>
      <c r="E46" s="37"/>
      <c r="F46" s="624">
        <v>-10</v>
      </c>
      <c r="G46" s="624">
        <v>-1</v>
      </c>
      <c r="H46" s="728">
        <v>0</v>
      </c>
      <c r="J46" s="227"/>
    </row>
    <row r="47" spans="2:10">
      <c r="E47" s="37"/>
      <c r="F47" s="625"/>
      <c r="G47" s="625"/>
      <c r="H47" s="729"/>
      <c r="I47" s="227"/>
      <c r="J47" s="227"/>
    </row>
    <row r="48" spans="2:10">
      <c r="B48" s="37"/>
      <c r="C48" s="36" t="s">
        <v>162</v>
      </c>
      <c r="E48" s="37"/>
      <c r="F48" s="623">
        <f>SUM(F40:F47)</f>
        <v>-624</v>
      </c>
      <c r="G48" s="623">
        <f>SUM(G40:G47)</f>
        <v>-2020</v>
      </c>
      <c r="H48" s="727">
        <f>SUM(H40:H47)</f>
        <v>-237</v>
      </c>
      <c r="J48" s="227"/>
    </row>
    <row r="49" spans="2:10">
      <c r="E49" s="37"/>
      <c r="F49" s="619"/>
      <c r="G49" s="619"/>
      <c r="H49" s="320"/>
      <c r="J49" s="227"/>
    </row>
    <row r="50" spans="2:10">
      <c r="B50" s="36" t="s">
        <v>77</v>
      </c>
      <c r="E50" s="37"/>
      <c r="F50" s="622">
        <v>76</v>
      </c>
      <c r="G50" s="622">
        <v>-31</v>
      </c>
      <c r="H50" s="726">
        <v>-3</v>
      </c>
      <c r="J50" s="227"/>
    </row>
    <row r="51" spans="2:10">
      <c r="E51" s="37"/>
      <c r="F51" s="625"/>
      <c r="G51" s="625"/>
      <c r="H51" s="729"/>
      <c r="J51" s="227"/>
    </row>
    <row r="52" spans="2:10">
      <c r="B52" s="36" t="s">
        <v>306</v>
      </c>
      <c r="E52" s="37"/>
      <c r="F52" s="622">
        <f>F29+F37+F48+F50</f>
        <v>1458</v>
      </c>
      <c r="G52" s="622">
        <f>G29+G37+G48+G50</f>
        <v>-491</v>
      </c>
      <c r="H52" s="726">
        <f>H29+H37+H48+H50</f>
        <v>1569</v>
      </c>
      <c r="J52" s="227"/>
    </row>
    <row r="53" spans="2:10">
      <c r="E53" s="37"/>
      <c r="F53" s="622"/>
      <c r="G53" s="622"/>
      <c r="H53" s="726"/>
      <c r="J53" s="227"/>
    </row>
    <row r="54" spans="2:10">
      <c r="B54" s="36" t="s">
        <v>304</v>
      </c>
      <c r="E54" s="37"/>
      <c r="F54" s="622">
        <v>3262</v>
      </c>
      <c r="G54" s="622">
        <f>F56</f>
        <v>4720</v>
      </c>
      <c r="H54" s="726">
        <f>G56</f>
        <v>4229</v>
      </c>
      <c r="J54" s="227"/>
    </row>
    <row r="55" spans="2:10">
      <c r="E55" s="37"/>
      <c r="F55" s="616"/>
      <c r="G55" s="616"/>
      <c r="H55" s="318"/>
      <c r="J55" s="227"/>
    </row>
    <row r="56" spans="2:10" ht="12.75" thickBot="1">
      <c r="B56" s="36" t="s">
        <v>305</v>
      </c>
      <c r="E56" s="37"/>
      <c r="F56" s="626">
        <f>F52+F54</f>
        <v>4720</v>
      </c>
      <c r="G56" s="626">
        <f>G52+G54</f>
        <v>4229</v>
      </c>
      <c r="H56" s="730">
        <f>H52+H54</f>
        <v>5798</v>
      </c>
      <c r="J56" s="227"/>
    </row>
    <row r="57" spans="2:10" ht="12.75" thickTop="1">
      <c r="E57" s="37"/>
    </row>
    <row r="59" spans="2:10">
      <c r="B59" s="36" t="s">
        <v>182</v>
      </c>
    </row>
    <row r="60" spans="2:10">
      <c r="B60" s="36" t="s">
        <v>184</v>
      </c>
    </row>
    <row r="62" spans="2:10">
      <c r="F62" s="187"/>
      <c r="G62" s="187"/>
      <c r="H62" s="187"/>
    </row>
    <row r="64" spans="2:10">
      <c r="F64" s="106"/>
      <c r="G64" s="106"/>
    </row>
    <row r="65" spans="6:7">
      <c r="F65" s="106"/>
      <c r="G65" s="106"/>
    </row>
    <row r="66" spans="6:7">
      <c r="F66" s="187"/>
      <c r="G66" s="187"/>
    </row>
    <row r="68" spans="6:7">
      <c r="F68" s="106"/>
      <c r="G68" s="106"/>
    </row>
    <row r="69" spans="6:7">
      <c r="F69" s="106"/>
      <c r="G69" s="106"/>
    </row>
    <row r="70" spans="6:7">
      <c r="F70" s="106"/>
      <c r="G70" s="106"/>
    </row>
    <row r="71" spans="6:7">
      <c r="F71" s="106"/>
      <c r="G71" s="106"/>
    </row>
    <row r="72" spans="6:7">
      <c r="F72" s="106"/>
      <c r="G72" s="106"/>
    </row>
    <row r="73" spans="6:7">
      <c r="F73" s="106"/>
      <c r="G73" s="106"/>
    </row>
    <row r="74" spans="6:7">
      <c r="F74" s="106"/>
      <c r="G74" s="106"/>
    </row>
    <row r="75" spans="6:7">
      <c r="F75" s="106"/>
      <c r="G75" s="106"/>
    </row>
    <row r="76" spans="6:7">
      <c r="F76" s="106"/>
      <c r="G76" s="106"/>
    </row>
    <row r="77" spans="6:7">
      <c r="F77" s="106"/>
      <c r="G77" s="106"/>
    </row>
    <row r="78" spans="6:7">
      <c r="F78" s="106"/>
      <c r="G78" s="106"/>
    </row>
    <row r="79" spans="6:7">
      <c r="F79" s="106"/>
      <c r="G79" s="106"/>
    </row>
    <row r="80" spans="6:7">
      <c r="F80" s="106"/>
      <c r="G80" s="106"/>
    </row>
    <row r="81" spans="6:7">
      <c r="F81" s="106"/>
      <c r="G81" s="106"/>
    </row>
    <row r="82" spans="6:7">
      <c r="F82" s="106"/>
      <c r="G82" s="106"/>
    </row>
    <row r="83" spans="6:7">
      <c r="F83" s="106"/>
      <c r="G83" s="106"/>
    </row>
    <row r="84" spans="6:7">
      <c r="F84" s="106"/>
      <c r="G84" s="106"/>
    </row>
    <row r="85" spans="6:7">
      <c r="F85" s="106"/>
      <c r="G85" s="106"/>
    </row>
    <row r="86" spans="6:7">
      <c r="F86" s="106"/>
      <c r="G86" s="106"/>
    </row>
    <row r="87" spans="6:7">
      <c r="F87" s="106"/>
      <c r="G87" s="106"/>
    </row>
    <row r="88" spans="6:7">
      <c r="F88" s="106"/>
      <c r="G88" s="106"/>
    </row>
    <row r="89" spans="6:7">
      <c r="F89" s="106"/>
      <c r="G89" s="106"/>
    </row>
    <row r="90" spans="6:7">
      <c r="F90" s="106"/>
      <c r="G90" s="106"/>
    </row>
    <row r="91" spans="6:7">
      <c r="F91" s="106"/>
      <c r="G91" s="106"/>
    </row>
    <row r="92" spans="6:7">
      <c r="F92" s="106"/>
      <c r="G92" s="106"/>
    </row>
    <row r="93" spans="6:7">
      <c r="F93" s="106"/>
      <c r="G93" s="106"/>
    </row>
    <row r="94" spans="6:7">
      <c r="F94" s="106"/>
      <c r="G94" s="106"/>
    </row>
    <row r="95" spans="6:7">
      <c r="F95" s="106"/>
      <c r="G95" s="106"/>
    </row>
    <row r="96" spans="6:7">
      <c r="F96" s="106"/>
      <c r="G96" s="106"/>
    </row>
    <row r="97" spans="6:7">
      <c r="F97" s="106"/>
      <c r="G97" s="106"/>
    </row>
    <row r="98" spans="6:7">
      <c r="F98" s="106"/>
      <c r="G98" s="106"/>
    </row>
    <row r="99" spans="6:7">
      <c r="F99" s="106"/>
      <c r="G99" s="106"/>
    </row>
    <row r="100" spans="6:7">
      <c r="F100" s="106"/>
      <c r="G100" s="106"/>
    </row>
    <row r="101" spans="6:7">
      <c r="F101" s="106"/>
      <c r="G101" s="106"/>
    </row>
    <row r="102" spans="6:7">
      <c r="F102" s="106"/>
      <c r="G102" s="106"/>
    </row>
    <row r="103" spans="6:7">
      <c r="F103" s="106"/>
      <c r="G103" s="106"/>
    </row>
    <row r="104" spans="6:7">
      <c r="F104" s="106"/>
      <c r="G104" s="106"/>
    </row>
    <row r="105" spans="6:7">
      <c r="F105" s="106"/>
      <c r="G105" s="106"/>
    </row>
    <row r="106" spans="6:7">
      <c r="F106" s="106"/>
      <c r="G106" s="106"/>
    </row>
    <row r="107" spans="6:7">
      <c r="F107" s="106"/>
      <c r="G107" s="106"/>
    </row>
    <row r="108" spans="6:7">
      <c r="F108" s="106"/>
      <c r="G108" s="106"/>
    </row>
    <row r="109" spans="6:7">
      <c r="F109" s="106"/>
      <c r="G109" s="106"/>
    </row>
    <row r="110" spans="6:7">
      <c r="F110" s="106"/>
      <c r="G110" s="106"/>
    </row>
    <row r="111" spans="6:7">
      <c r="F111" s="106"/>
      <c r="G111" s="106"/>
    </row>
    <row r="113" spans="6:7">
      <c r="F113" s="187"/>
      <c r="G113" s="187"/>
    </row>
    <row r="114" spans="6:7">
      <c r="F114" s="187"/>
      <c r="G114" s="187"/>
    </row>
    <row r="115" spans="6:7">
      <c r="F115" s="187"/>
      <c r="G115" s="187"/>
    </row>
    <row r="116" spans="6:7">
      <c r="F116" s="187"/>
      <c r="G116" s="187"/>
    </row>
    <row r="117" spans="6:7">
      <c r="F117" s="187"/>
      <c r="G117" s="187"/>
    </row>
    <row r="118" spans="6:7">
      <c r="F118" s="187"/>
      <c r="G118" s="187"/>
    </row>
    <row r="119" spans="6:7">
      <c r="F119" s="187"/>
      <c r="G119" s="187"/>
    </row>
    <row r="120" spans="6:7">
      <c r="F120" s="187"/>
      <c r="G120" s="187"/>
    </row>
    <row r="121" spans="6:7">
      <c r="F121" s="187"/>
      <c r="G121" s="187"/>
    </row>
    <row r="122" spans="6:7">
      <c r="F122" s="187"/>
      <c r="G122" s="187"/>
    </row>
    <row r="123" spans="6:7">
      <c r="F123" s="187"/>
      <c r="G123" s="187"/>
    </row>
    <row r="124" spans="6:7">
      <c r="F124" s="187"/>
      <c r="G124" s="187"/>
    </row>
    <row r="125" spans="6:7">
      <c r="F125" s="187"/>
      <c r="G125" s="187"/>
    </row>
    <row r="126" spans="6:7">
      <c r="F126" s="187"/>
      <c r="G126" s="187"/>
    </row>
    <row r="127" spans="6:7">
      <c r="F127" s="187"/>
      <c r="G127" s="187"/>
    </row>
    <row r="128" spans="6:7">
      <c r="F128" s="187"/>
      <c r="G128" s="187"/>
    </row>
    <row r="129" spans="6:7">
      <c r="F129" s="187"/>
      <c r="G129" s="187"/>
    </row>
    <row r="130" spans="6:7">
      <c r="F130" s="187"/>
      <c r="G130" s="187"/>
    </row>
    <row r="131" spans="6:7">
      <c r="F131" s="187"/>
      <c r="G131" s="187"/>
    </row>
    <row r="132" spans="6:7">
      <c r="F132" s="187"/>
      <c r="G132" s="187"/>
    </row>
    <row r="133" spans="6:7">
      <c r="F133" s="187"/>
      <c r="G133" s="187"/>
    </row>
    <row r="134" spans="6:7">
      <c r="F134" s="187"/>
      <c r="G134" s="187"/>
    </row>
    <row r="135" spans="6:7">
      <c r="F135" s="187"/>
      <c r="G135" s="187"/>
    </row>
    <row r="136" spans="6:7">
      <c r="F136" s="187"/>
      <c r="G136" s="187"/>
    </row>
    <row r="137" spans="6:7">
      <c r="F137" s="187"/>
      <c r="G137" s="187"/>
    </row>
    <row r="138" spans="6:7">
      <c r="F138" s="187"/>
      <c r="G138" s="187"/>
    </row>
    <row r="139" spans="6:7">
      <c r="F139" s="187"/>
      <c r="G139" s="187"/>
    </row>
    <row r="140" spans="6:7">
      <c r="F140" s="187"/>
      <c r="G140" s="187"/>
    </row>
    <row r="141" spans="6:7">
      <c r="F141" s="187"/>
      <c r="G141" s="187"/>
    </row>
    <row r="142" spans="6:7">
      <c r="F142" s="187"/>
      <c r="G142" s="187"/>
    </row>
    <row r="143" spans="6:7">
      <c r="F143" s="187"/>
      <c r="G143" s="187"/>
    </row>
    <row r="144" spans="6:7">
      <c r="F144" s="187"/>
      <c r="G144" s="187"/>
    </row>
    <row r="145" spans="6:7">
      <c r="F145" s="187"/>
      <c r="G145" s="187"/>
    </row>
    <row r="146" spans="6:7">
      <c r="F146" s="187"/>
      <c r="G146" s="187"/>
    </row>
    <row r="147" spans="6:7">
      <c r="F147" s="187"/>
      <c r="G147" s="187"/>
    </row>
    <row r="148" spans="6:7">
      <c r="F148" s="187"/>
      <c r="G148" s="187"/>
    </row>
    <row r="149" spans="6:7">
      <c r="F149" s="187"/>
      <c r="G149" s="187"/>
    </row>
    <row r="150" spans="6:7">
      <c r="F150" s="187"/>
      <c r="G150" s="187"/>
    </row>
    <row r="151" spans="6:7">
      <c r="F151" s="187"/>
      <c r="G151" s="187"/>
    </row>
    <row r="152" spans="6:7">
      <c r="F152" s="187"/>
      <c r="G152" s="187"/>
    </row>
    <row r="153" spans="6:7">
      <c r="F153" s="187"/>
      <c r="G153" s="187"/>
    </row>
    <row r="154" spans="6:7">
      <c r="F154" s="187"/>
      <c r="G154" s="187"/>
    </row>
    <row r="155" spans="6:7">
      <c r="F155" s="187"/>
      <c r="G155" s="187"/>
    </row>
    <row r="156" spans="6:7">
      <c r="F156" s="187"/>
      <c r="G156" s="187"/>
    </row>
  </sheetData>
  <sheetProtection sheet="1" objects="1" scenarios="1"/>
  <mergeCells count="3">
    <mergeCell ref="B1:H1"/>
    <mergeCell ref="B2:H2"/>
    <mergeCell ref="B3:H3"/>
  </mergeCells>
  <pageMargins left="0.7" right="0.7" top="0.25" bottom="0.44" header="0.3" footer="0.3"/>
  <pageSetup scale="74"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3"/>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104" customWidth="1"/>
    <col min="17" max="17" width="1.42578125" style="104" customWidth="1"/>
    <col min="18" max="18" width="9.7109375" style="104" customWidth="1"/>
    <col min="19" max="19" width="1" style="104" customWidth="1"/>
    <col min="20" max="16384" width="8.7109375" style="104"/>
  </cols>
  <sheetData>
    <row r="1" spans="1:20" s="17" customFormat="1" ht="15" customHeight="1" collapsed="1">
      <c r="A1" s="772" t="s">
        <v>32</v>
      </c>
      <c r="B1" s="772"/>
      <c r="C1" s="772"/>
      <c r="D1" s="772"/>
      <c r="E1" s="772"/>
      <c r="F1" s="772"/>
      <c r="G1" s="772"/>
      <c r="H1" s="772"/>
      <c r="I1" s="772"/>
      <c r="J1" s="772"/>
      <c r="K1" s="772"/>
      <c r="L1" s="772"/>
      <c r="M1" s="772"/>
      <c r="N1" s="772"/>
      <c r="O1" s="772"/>
      <c r="P1" s="772"/>
      <c r="Q1" s="772"/>
      <c r="R1" s="772"/>
      <c r="S1" s="772"/>
    </row>
    <row r="2" spans="1:20" s="17" customFormat="1" ht="15" customHeight="1">
      <c r="A2" s="772" t="s">
        <v>160</v>
      </c>
      <c r="B2" s="772"/>
      <c r="C2" s="772"/>
      <c r="D2" s="772"/>
      <c r="E2" s="772"/>
      <c r="F2" s="772"/>
      <c r="G2" s="772"/>
      <c r="H2" s="772"/>
      <c r="I2" s="772"/>
      <c r="J2" s="772"/>
      <c r="K2" s="772"/>
      <c r="L2" s="772"/>
      <c r="M2" s="772"/>
      <c r="N2" s="772"/>
      <c r="O2" s="772"/>
      <c r="P2" s="772"/>
      <c r="Q2" s="772"/>
      <c r="R2" s="772"/>
      <c r="S2" s="772"/>
    </row>
    <row r="3" spans="1:20" s="17" customFormat="1" ht="15" customHeight="1">
      <c r="A3" s="769" t="s">
        <v>22</v>
      </c>
      <c r="B3" s="769"/>
      <c r="C3" s="769"/>
      <c r="D3" s="769"/>
      <c r="E3" s="769"/>
      <c r="F3" s="769"/>
      <c r="G3" s="769"/>
      <c r="H3" s="769"/>
      <c r="I3" s="769"/>
      <c r="J3" s="769"/>
      <c r="K3" s="769"/>
      <c r="L3" s="769"/>
      <c r="M3" s="769"/>
      <c r="N3" s="769"/>
      <c r="O3" s="769"/>
      <c r="P3" s="769"/>
      <c r="Q3" s="769"/>
      <c r="R3" s="769"/>
      <c r="S3" s="769"/>
    </row>
    <row r="4" spans="1:20">
      <c r="A4" s="85"/>
      <c r="B4" s="85"/>
      <c r="C4" s="85"/>
      <c r="D4" s="85"/>
      <c r="E4" s="116"/>
      <c r="F4" s="116"/>
      <c r="G4" s="116"/>
      <c r="H4" s="116"/>
      <c r="I4" s="116"/>
      <c r="J4" s="116"/>
      <c r="K4" s="116"/>
      <c r="L4" s="116"/>
      <c r="M4" s="116"/>
      <c r="N4" s="116"/>
      <c r="O4" s="116"/>
      <c r="P4" s="116"/>
      <c r="Q4" s="116"/>
    </row>
    <row r="5" spans="1:20">
      <c r="A5" s="13"/>
    </row>
    <row r="6" spans="1:20">
      <c r="E6" s="77" t="s">
        <v>3</v>
      </c>
      <c r="F6" s="77" t="s">
        <v>4</v>
      </c>
      <c r="G6" s="77" t="s">
        <v>5</v>
      </c>
      <c r="H6" s="77" t="s">
        <v>6</v>
      </c>
      <c r="I6" s="77" t="s">
        <v>3</v>
      </c>
      <c r="J6" s="77" t="s">
        <v>4</v>
      </c>
      <c r="K6" s="77" t="s">
        <v>5</v>
      </c>
      <c r="L6" s="77" t="s">
        <v>6</v>
      </c>
      <c r="M6" s="517" t="s">
        <v>3</v>
      </c>
      <c r="N6" s="529" t="s">
        <v>4</v>
      </c>
      <c r="O6" s="669" t="s">
        <v>5</v>
      </c>
      <c r="P6" s="718" t="s">
        <v>6</v>
      </c>
      <c r="R6" s="77" t="s">
        <v>85</v>
      </c>
    </row>
    <row r="7" spans="1:20">
      <c r="A7" s="9"/>
      <c r="B7" s="9"/>
      <c r="C7" s="9"/>
      <c r="D7" s="9"/>
      <c r="E7" s="78" t="s">
        <v>167</v>
      </c>
      <c r="F7" s="78" t="s">
        <v>167</v>
      </c>
      <c r="G7" s="78" t="s">
        <v>167</v>
      </c>
      <c r="H7" s="78" t="s">
        <v>167</v>
      </c>
      <c r="I7" s="78" t="s">
        <v>231</v>
      </c>
      <c r="J7" s="78" t="s">
        <v>231</v>
      </c>
      <c r="K7" s="78" t="s">
        <v>231</v>
      </c>
      <c r="L7" s="78" t="s">
        <v>231</v>
      </c>
      <c r="M7" s="78" t="s">
        <v>252</v>
      </c>
      <c r="N7" s="78" t="s">
        <v>252</v>
      </c>
      <c r="O7" s="78" t="s">
        <v>252</v>
      </c>
      <c r="P7" s="78" t="s">
        <v>252</v>
      </c>
      <c r="R7" s="78" t="s">
        <v>294</v>
      </c>
    </row>
    <row r="8" spans="1:20" ht="5.25" customHeight="1">
      <c r="E8" s="116"/>
      <c r="F8" s="116"/>
      <c r="G8" s="116"/>
      <c r="H8" s="116"/>
      <c r="I8" s="116"/>
      <c r="J8" s="116"/>
      <c r="K8" s="116"/>
      <c r="L8" s="116"/>
      <c r="M8" s="116"/>
      <c r="N8" s="116"/>
      <c r="O8" s="116"/>
      <c r="P8" s="116"/>
      <c r="R8" s="116"/>
    </row>
    <row r="9" spans="1:20">
      <c r="A9" s="4"/>
      <c r="B9" s="15" t="s">
        <v>235</v>
      </c>
      <c r="C9" s="4"/>
      <c r="D9" s="4"/>
      <c r="E9" s="124">
        <v>426</v>
      </c>
      <c r="F9" s="124">
        <v>243</v>
      </c>
      <c r="G9" s="124">
        <v>188</v>
      </c>
      <c r="H9" s="124">
        <v>-584</v>
      </c>
      <c r="I9" s="124">
        <v>500</v>
      </c>
      <c r="J9" s="627">
        <v>402</v>
      </c>
      <c r="K9" s="627">
        <v>260</v>
      </c>
      <c r="L9" s="627">
        <f>650+35</f>
        <v>685</v>
      </c>
      <c r="M9" s="627">
        <v>447</v>
      </c>
      <c r="N9" s="627">
        <v>328</v>
      </c>
      <c r="O9" s="627">
        <v>204</v>
      </c>
      <c r="P9" s="285">
        <v>525</v>
      </c>
      <c r="R9" s="285">
        <v>1503</v>
      </c>
      <c r="T9" s="138"/>
    </row>
    <row r="10" spans="1:20">
      <c r="C10" s="132" t="s">
        <v>113</v>
      </c>
      <c r="E10" s="121">
        <v>40</v>
      </c>
      <c r="F10" s="121">
        <v>34</v>
      </c>
      <c r="G10" s="121">
        <v>37</v>
      </c>
      <c r="H10" s="121">
        <v>36</v>
      </c>
      <c r="I10" s="121">
        <v>28</v>
      </c>
      <c r="J10" s="628">
        <v>26</v>
      </c>
      <c r="K10" s="628">
        <v>13</v>
      </c>
      <c r="L10" s="628">
        <v>4</v>
      </c>
      <c r="M10" s="628">
        <v>3</v>
      </c>
      <c r="N10" s="628">
        <v>-34</v>
      </c>
      <c r="O10" s="628">
        <v>-2</v>
      </c>
      <c r="P10" s="286">
        <v>7</v>
      </c>
      <c r="Q10" s="120"/>
      <c r="R10" s="286">
        <v>-26</v>
      </c>
      <c r="T10" s="138"/>
    </row>
    <row r="11" spans="1:20">
      <c r="C11" s="132" t="s">
        <v>157</v>
      </c>
      <c r="E11" s="121">
        <v>0</v>
      </c>
      <c r="F11" s="121">
        <v>12</v>
      </c>
      <c r="G11" s="121">
        <v>0</v>
      </c>
      <c r="H11" s="121">
        <v>0</v>
      </c>
      <c r="I11" s="121">
        <v>0</v>
      </c>
      <c r="J11" s="628">
        <v>0</v>
      </c>
      <c r="K11" s="628">
        <v>40</v>
      </c>
      <c r="L11" s="628">
        <v>0</v>
      </c>
      <c r="M11" s="628">
        <v>0</v>
      </c>
      <c r="N11" s="628">
        <v>0</v>
      </c>
      <c r="O11" s="628">
        <v>0</v>
      </c>
      <c r="P11" s="286">
        <v>0</v>
      </c>
      <c r="Q11" s="120"/>
      <c r="R11" s="286">
        <v>0</v>
      </c>
      <c r="T11" s="138"/>
    </row>
    <row r="12" spans="1:20" ht="13.5">
      <c r="C12" s="1" t="s">
        <v>166</v>
      </c>
      <c r="E12" s="121">
        <v>27</v>
      </c>
      <c r="F12" s="121">
        <v>50</v>
      </c>
      <c r="G12" s="121">
        <v>32</v>
      </c>
      <c r="H12" s="121">
        <v>769</v>
      </c>
      <c r="I12" s="121">
        <v>67</v>
      </c>
      <c r="J12" s="628">
        <v>6</v>
      </c>
      <c r="K12" s="628">
        <v>-48</v>
      </c>
      <c r="L12" s="628">
        <f>40-35</f>
        <v>5</v>
      </c>
      <c r="M12" s="628">
        <v>120</v>
      </c>
      <c r="N12" s="628">
        <v>42</v>
      </c>
      <c r="O12" s="628">
        <v>45</v>
      </c>
      <c r="P12" s="286">
        <v>-78</v>
      </c>
      <c r="Q12" s="120"/>
      <c r="R12" s="286">
        <v>130</v>
      </c>
      <c r="T12" s="138"/>
    </row>
    <row r="13" spans="1:20">
      <c r="C13" s="1" t="s">
        <v>67</v>
      </c>
      <c r="E13" s="125">
        <v>224</v>
      </c>
      <c r="F13" s="125">
        <v>226</v>
      </c>
      <c r="G13" s="125">
        <v>220</v>
      </c>
      <c r="H13" s="125">
        <v>219</v>
      </c>
      <c r="I13" s="125">
        <v>155</v>
      </c>
      <c r="J13" s="615">
        <v>112</v>
      </c>
      <c r="K13" s="615">
        <v>118</v>
      </c>
      <c r="L13" s="615">
        <v>124</v>
      </c>
      <c r="M13" s="615">
        <v>87</v>
      </c>
      <c r="N13" s="615">
        <v>79</v>
      </c>
      <c r="O13" s="615">
        <v>80</v>
      </c>
      <c r="P13" s="287">
        <v>81</v>
      </c>
      <c r="Q13" s="121"/>
      <c r="R13" s="287">
        <v>328</v>
      </c>
      <c r="T13" s="138"/>
    </row>
    <row r="14" spans="1:20" s="116" customFormat="1">
      <c r="A14" s="85"/>
      <c r="B14" s="99" t="s">
        <v>102</v>
      </c>
      <c r="C14" s="85"/>
      <c r="D14" s="85"/>
      <c r="E14" s="122">
        <f t="shared" ref="E14:H14" si="0">SUM(E9:E13)</f>
        <v>717</v>
      </c>
      <c r="F14" s="122">
        <f t="shared" si="0"/>
        <v>565</v>
      </c>
      <c r="G14" s="122">
        <f t="shared" si="0"/>
        <v>477</v>
      </c>
      <c r="H14" s="122">
        <f t="shared" si="0"/>
        <v>440</v>
      </c>
      <c r="I14" s="122">
        <f t="shared" ref="I14:J14" si="1">SUM(I9:I13)</f>
        <v>750</v>
      </c>
      <c r="J14" s="629">
        <f t="shared" si="1"/>
        <v>546</v>
      </c>
      <c r="K14" s="629">
        <f t="shared" ref="K14:L14" si="2">SUM(K9:K13)</f>
        <v>383</v>
      </c>
      <c r="L14" s="629">
        <f t="shared" si="2"/>
        <v>818</v>
      </c>
      <c r="M14" s="629">
        <f t="shared" ref="M14:N14" si="3">SUM(M9:M13)</f>
        <v>657</v>
      </c>
      <c r="N14" s="629">
        <f t="shared" si="3"/>
        <v>415</v>
      </c>
      <c r="O14" s="629">
        <f t="shared" ref="O14:P14" si="4">SUM(O9:O13)</f>
        <v>327</v>
      </c>
      <c r="P14" s="288">
        <f t="shared" si="4"/>
        <v>535</v>
      </c>
      <c r="R14" s="288">
        <f>SUM(R9:R13)</f>
        <v>1935</v>
      </c>
      <c r="T14" s="138"/>
    </row>
    <row r="15" spans="1:20" ht="7.5" customHeight="1">
      <c r="E15" s="121"/>
      <c r="F15" s="121"/>
      <c r="G15" s="121"/>
      <c r="H15" s="121"/>
      <c r="I15" s="121"/>
      <c r="J15" s="628"/>
      <c r="K15" s="628"/>
      <c r="L15" s="628"/>
      <c r="M15" s="628"/>
      <c r="N15" s="628"/>
      <c r="O15" s="628"/>
      <c r="P15" s="286"/>
      <c r="R15" s="286"/>
      <c r="T15" s="138"/>
    </row>
    <row r="16" spans="1:20" ht="13.5">
      <c r="C16" s="1" t="s">
        <v>176</v>
      </c>
      <c r="E16" s="121">
        <v>33</v>
      </c>
      <c r="F16" s="121">
        <v>39</v>
      </c>
      <c r="G16" s="121">
        <v>47</v>
      </c>
      <c r="H16" s="121">
        <v>58</v>
      </c>
      <c r="I16" s="121">
        <v>53</v>
      </c>
      <c r="J16" s="628">
        <v>57</v>
      </c>
      <c r="K16" s="628">
        <v>55</v>
      </c>
      <c r="L16" s="628">
        <v>43</v>
      </c>
      <c r="M16" s="628">
        <v>63</v>
      </c>
      <c r="N16" s="628">
        <v>38</v>
      </c>
      <c r="O16" s="628">
        <v>27</v>
      </c>
      <c r="P16" s="286">
        <v>39</v>
      </c>
      <c r="R16" s="286">
        <v>166</v>
      </c>
      <c r="T16" s="138"/>
    </row>
    <row r="17" spans="1:20" s="116" customFormat="1">
      <c r="A17" s="85"/>
      <c r="B17" s="85"/>
      <c r="C17" s="777" t="s">
        <v>215</v>
      </c>
      <c r="D17" s="777"/>
      <c r="E17" s="121">
        <v>4</v>
      </c>
      <c r="F17" s="121">
        <v>5</v>
      </c>
      <c r="G17" s="121">
        <v>3</v>
      </c>
      <c r="H17" s="121">
        <v>3</v>
      </c>
      <c r="I17" s="121">
        <v>0</v>
      </c>
      <c r="J17" s="628">
        <v>0</v>
      </c>
      <c r="K17" s="628">
        <v>0</v>
      </c>
      <c r="L17" s="628">
        <v>0</v>
      </c>
      <c r="M17" s="628">
        <v>0</v>
      </c>
      <c r="N17" s="628">
        <v>0</v>
      </c>
      <c r="O17" s="628">
        <v>0</v>
      </c>
      <c r="P17" s="286">
        <v>0</v>
      </c>
      <c r="R17" s="286">
        <v>0</v>
      </c>
      <c r="T17" s="138"/>
    </row>
    <row r="18" spans="1:20" s="116" customFormat="1" ht="13.5" customHeight="1">
      <c r="A18" s="85"/>
      <c r="B18" s="85"/>
      <c r="C18" s="777" t="s">
        <v>263</v>
      </c>
      <c r="D18" s="777"/>
      <c r="E18" s="121">
        <v>11</v>
      </c>
      <c r="F18" s="121">
        <v>0</v>
      </c>
      <c r="G18" s="121">
        <v>0</v>
      </c>
      <c r="H18" s="121">
        <v>5</v>
      </c>
      <c r="I18" s="121">
        <v>0</v>
      </c>
      <c r="J18" s="628">
        <v>0</v>
      </c>
      <c r="K18" s="628">
        <v>0</v>
      </c>
      <c r="L18" s="628">
        <v>10</v>
      </c>
      <c r="M18" s="628">
        <v>57</v>
      </c>
      <c r="N18" s="628">
        <v>22</v>
      </c>
      <c r="O18" s="628">
        <v>28</v>
      </c>
      <c r="P18" s="286">
        <v>30</v>
      </c>
      <c r="R18" s="286">
        <v>137</v>
      </c>
      <c r="T18" s="138"/>
    </row>
    <row r="19" spans="1:20" s="116" customFormat="1" ht="13.5" customHeight="1">
      <c r="A19" s="85"/>
      <c r="B19" s="85"/>
      <c r="C19" s="777" t="s">
        <v>168</v>
      </c>
      <c r="D19" s="777"/>
      <c r="E19" s="121">
        <v>16</v>
      </c>
      <c r="F19" s="121">
        <v>-1</v>
      </c>
      <c r="G19" s="121">
        <v>-1</v>
      </c>
      <c r="H19" s="121">
        <v>0</v>
      </c>
      <c r="I19" s="121">
        <v>0</v>
      </c>
      <c r="J19" s="628">
        <v>0</v>
      </c>
      <c r="K19" s="628">
        <v>0</v>
      </c>
      <c r="L19" s="628">
        <v>0</v>
      </c>
      <c r="M19" s="628">
        <v>0</v>
      </c>
      <c r="N19" s="628">
        <v>0</v>
      </c>
      <c r="O19" s="628">
        <v>0</v>
      </c>
      <c r="P19" s="286">
        <v>0</v>
      </c>
      <c r="R19" s="286">
        <v>0</v>
      </c>
      <c r="T19" s="138"/>
    </row>
    <row r="20" spans="1:20" s="116" customFormat="1" ht="13.5" customHeight="1">
      <c r="A20" s="85"/>
      <c r="B20" s="85"/>
      <c r="C20" s="777" t="s">
        <v>209</v>
      </c>
      <c r="D20" s="777"/>
      <c r="E20" s="121">
        <v>0</v>
      </c>
      <c r="F20" s="121">
        <v>0</v>
      </c>
      <c r="G20" s="121">
        <v>0</v>
      </c>
      <c r="H20" s="121">
        <v>39</v>
      </c>
      <c r="I20" s="121">
        <v>0</v>
      </c>
      <c r="J20" s="628">
        <v>0</v>
      </c>
      <c r="K20" s="628">
        <v>0</v>
      </c>
      <c r="L20" s="628">
        <v>0</v>
      </c>
      <c r="M20" s="628">
        <v>0</v>
      </c>
      <c r="N20" s="628">
        <v>0</v>
      </c>
      <c r="O20" s="628">
        <v>0</v>
      </c>
      <c r="P20" s="286">
        <v>17</v>
      </c>
      <c r="R20" s="286">
        <v>17</v>
      </c>
      <c r="T20" s="138"/>
    </row>
    <row r="21" spans="1:20" ht="12.75" thickBot="1">
      <c r="B21" s="15" t="s">
        <v>288</v>
      </c>
      <c r="E21" s="126">
        <f t="shared" ref="E21:H21" si="5">SUM(E14:E20)</f>
        <v>781</v>
      </c>
      <c r="F21" s="126">
        <f t="shared" si="5"/>
        <v>608</v>
      </c>
      <c r="G21" s="126">
        <f t="shared" si="5"/>
        <v>526</v>
      </c>
      <c r="H21" s="126">
        <f t="shared" si="5"/>
        <v>545</v>
      </c>
      <c r="I21" s="126">
        <f t="shared" ref="I21:J21" si="6">SUM(I14:I20)</f>
        <v>803</v>
      </c>
      <c r="J21" s="630">
        <f t="shared" si="6"/>
        <v>603</v>
      </c>
      <c r="K21" s="630">
        <f t="shared" ref="K21:L21" si="7">SUM(K14:K20)</f>
        <v>438</v>
      </c>
      <c r="L21" s="630">
        <f t="shared" si="7"/>
        <v>871</v>
      </c>
      <c r="M21" s="630">
        <f t="shared" ref="M21:N21" si="8">SUM(M14:M20)</f>
        <v>777</v>
      </c>
      <c r="N21" s="630">
        <f t="shared" si="8"/>
        <v>475</v>
      </c>
      <c r="O21" s="630">
        <f t="shared" ref="O21:P21" si="9">SUM(O14:O20)</f>
        <v>382</v>
      </c>
      <c r="P21" s="289">
        <f t="shared" si="9"/>
        <v>621</v>
      </c>
      <c r="R21" s="289">
        <f>SUM(R14:R20)</f>
        <v>2255</v>
      </c>
      <c r="T21" s="138"/>
    </row>
    <row r="22" spans="1:20" ht="12.75" thickTop="1">
      <c r="E22" s="116"/>
      <c r="F22" s="116"/>
      <c r="G22" s="116"/>
      <c r="H22" s="116"/>
      <c r="I22" s="116"/>
      <c r="J22" s="631"/>
      <c r="K22" s="631"/>
      <c r="L22" s="631"/>
      <c r="M22" s="631"/>
      <c r="N22" s="631"/>
      <c r="O22" s="631"/>
      <c r="P22" s="631"/>
      <c r="R22" s="290"/>
    </row>
    <row r="23" spans="1:20">
      <c r="E23" s="116"/>
      <c r="F23" s="116"/>
      <c r="G23" s="116"/>
      <c r="H23" s="116"/>
      <c r="I23" s="116"/>
      <c r="J23" s="631"/>
      <c r="K23" s="631"/>
      <c r="L23" s="631"/>
      <c r="M23" s="631"/>
      <c r="N23" s="631"/>
      <c r="O23" s="631"/>
      <c r="P23" s="631"/>
      <c r="R23" s="290"/>
    </row>
    <row r="24" spans="1:20" ht="23.65" customHeight="1">
      <c r="B24" s="781" t="s">
        <v>208</v>
      </c>
      <c r="C24" s="781"/>
      <c r="D24" s="781"/>
      <c r="E24" s="155">
        <v>-396</v>
      </c>
      <c r="F24" s="155">
        <v>-105</v>
      </c>
      <c r="G24" s="155">
        <v>132</v>
      </c>
      <c r="H24" s="155">
        <v>441</v>
      </c>
      <c r="I24" s="155">
        <v>-373</v>
      </c>
      <c r="J24" s="589">
        <v>-182</v>
      </c>
      <c r="K24" s="589">
        <v>89</v>
      </c>
      <c r="L24" s="589">
        <v>368</v>
      </c>
      <c r="M24" s="589">
        <v>-441</v>
      </c>
      <c r="N24" s="589">
        <v>-135</v>
      </c>
      <c r="O24" s="589">
        <v>-53</v>
      </c>
      <c r="P24" s="291">
        <v>577</v>
      </c>
      <c r="Q24" s="156"/>
      <c r="R24" s="291">
        <v>-52</v>
      </c>
    </row>
    <row r="25" spans="1:20">
      <c r="B25" s="157"/>
      <c r="E25" s="85"/>
      <c r="F25" s="85"/>
      <c r="G25" s="85"/>
      <c r="H25" s="85"/>
      <c r="I25" s="85"/>
      <c r="J25" s="85"/>
      <c r="K25" s="85"/>
      <c r="L25" s="85"/>
      <c r="M25" s="85"/>
      <c r="N25" s="85"/>
      <c r="O25" s="85"/>
      <c r="P25" s="85"/>
      <c r="Q25" s="1"/>
      <c r="R25" s="85"/>
    </row>
    <row r="26" spans="1:20" ht="27" customHeight="1">
      <c r="B26" s="781" t="s">
        <v>307</v>
      </c>
      <c r="C26" s="781"/>
      <c r="D26" s="781"/>
      <c r="E26" s="781"/>
      <c r="F26" s="781"/>
      <c r="G26" s="781"/>
      <c r="H26" s="781"/>
      <c r="I26" s="781"/>
      <c r="J26" s="781"/>
      <c r="K26" s="781"/>
      <c r="L26" s="781"/>
      <c r="M26" s="781"/>
      <c r="N26" s="781"/>
      <c r="O26" s="781"/>
      <c r="P26" s="781"/>
      <c r="Q26" s="781"/>
      <c r="R26" s="781"/>
    </row>
    <row r="27" spans="1:20" ht="13.5">
      <c r="B27" s="1" t="s">
        <v>175</v>
      </c>
      <c r="E27" s="85"/>
      <c r="F27" s="85"/>
      <c r="G27" s="85"/>
      <c r="H27" s="85"/>
      <c r="I27" s="85"/>
      <c r="J27" s="85"/>
      <c r="K27" s="85"/>
      <c r="L27" s="85"/>
      <c r="M27" s="85"/>
      <c r="N27" s="85"/>
      <c r="O27" s="85"/>
      <c r="P27" s="85"/>
      <c r="Q27" s="1"/>
      <c r="R27" s="85"/>
    </row>
    <row r="28" spans="1:20" ht="13.5">
      <c r="B28" s="1" t="s">
        <v>249</v>
      </c>
      <c r="E28" s="1"/>
      <c r="F28" s="1"/>
      <c r="G28" s="1"/>
      <c r="H28" s="1"/>
      <c r="I28" s="1"/>
      <c r="J28" s="1"/>
      <c r="K28" s="1"/>
      <c r="L28" s="1"/>
      <c r="M28" s="1"/>
      <c r="N28" s="1"/>
      <c r="O28" s="1"/>
      <c r="P28" s="1"/>
      <c r="Q28" s="1"/>
      <c r="R28" s="1"/>
    </row>
    <row r="29" spans="1:20" ht="13.5">
      <c r="B29" s="1" t="s">
        <v>267</v>
      </c>
      <c r="E29" s="1"/>
      <c r="F29" s="1"/>
      <c r="G29" s="1"/>
      <c r="H29" s="1"/>
      <c r="I29" s="1"/>
      <c r="J29" s="1"/>
      <c r="K29" s="1"/>
      <c r="L29" s="1"/>
      <c r="M29" s="1"/>
      <c r="N29" s="1"/>
      <c r="O29" s="1"/>
      <c r="P29" s="1"/>
      <c r="Q29" s="1"/>
      <c r="R29" s="1"/>
    </row>
    <row r="30" spans="1:20" ht="13.5">
      <c r="B30" s="1" t="s">
        <v>194</v>
      </c>
      <c r="E30" s="1"/>
      <c r="F30" s="1"/>
      <c r="G30" s="1"/>
      <c r="H30" s="1"/>
      <c r="I30" s="1"/>
      <c r="J30" s="1"/>
      <c r="K30" s="1"/>
      <c r="L30" s="1"/>
      <c r="M30" s="1"/>
      <c r="N30" s="1"/>
      <c r="O30" s="1"/>
      <c r="P30" s="1"/>
      <c r="Q30" s="1"/>
      <c r="R30" s="1"/>
    </row>
    <row r="31" spans="1:20" ht="13.5">
      <c r="B31" s="1" t="s">
        <v>220</v>
      </c>
      <c r="E31" s="1"/>
      <c r="F31" s="1"/>
      <c r="G31" s="1"/>
      <c r="H31" s="1"/>
      <c r="I31" s="1"/>
      <c r="J31" s="1"/>
      <c r="K31" s="1"/>
      <c r="L31" s="1"/>
      <c r="M31" s="1"/>
      <c r="N31" s="1"/>
      <c r="O31" s="1"/>
      <c r="P31" s="1"/>
      <c r="Q31" s="1"/>
      <c r="R31" s="1"/>
    </row>
    <row r="32" spans="1:20" ht="13.5">
      <c r="B32" s="1" t="s">
        <v>259</v>
      </c>
      <c r="E32" s="1"/>
      <c r="F32" s="1"/>
      <c r="G32" s="1"/>
      <c r="H32" s="1"/>
      <c r="I32" s="1"/>
      <c r="J32" s="1"/>
      <c r="K32" s="1"/>
      <c r="L32" s="1"/>
      <c r="M32" s="1"/>
      <c r="N32" s="1"/>
      <c r="O32" s="1"/>
      <c r="P32" s="1"/>
      <c r="Q32" s="1"/>
      <c r="R32" s="1"/>
    </row>
    <row r="33" spans="1:19" ht="38.25" customHeight="1">
      <c r="B33" s="781"/>
      <c r="C33" s="781"/>
      <c r="D33" s="781"/>
      <c r="E33" s="781"/>
      <c r="F33" s="781"/>
      <c r="G33" s="781"/>
      <c r="H33" s="781"/>
      <c r="I33" s="781"/>
      <c r="J33" s="781"/>
      <c r="K33" s="781"/>
      <c r="L33" s="781"/>
      <c r="M33" s="781"/>
      <c r="N33" s="781"/>
      <c r="O33" s="781"/>
      <c r="P33" s="781"/>
      <c r="Q33" s="781"/>
      <c r="R33" s="781"/>
      <c r="S33" s="781"/>
    </row>
    <row r="34" spans="1:19" s="423" customFormat="1" ht="18" customHeight="1">
      <c r="A34" s="284"/>
      <c r="B34" s="780"/>
      <c r="C34" s="780"/>
      <c r="D34" s="780"/>
      <c r="E34" s="780"/>
      <c r="F34" s="780"/>
      <c r="G34" s="780"/>
      <c r="H34" s="780"/>
      <c r="I34" s="780"/>
      <c r="J34" s="780"/>
      <c r="K34" s="780"/>
      <c r="L34" s="780"/>
      <c r="M34" s="780"/>
      <c r="N34" s="780"/>
      <c r="O34" s="780"/>
      <c r="P34" s="780"/>
      <c r="Q34" s="780"/>
      <c r="R34" s="780"/>
    </row>
    <row r="35" spans="1:19" s="423" customFormat="1">
      <c r="A35" s="284"/>
      <c r="B35" s="284"/>
      <c r="C35" s="284"/>
      <c r="D35" s="284"/>
      <c r="E35" s="432"/>
      <c r="F35" s="432"/>
      <c r="G35" s="432"/>
      <c r="H35" s="432"/>
      <c r="I35" s="432"/>
      <c r="J35" s="432"/>
      <c r="K35" s="432"/>
      <c r="L35" s="432"/>
      <c r="M35" s="432"/>
      <c r="N35" s="432"/>
      <c r="O35" s="432"/>
      <c r="P35" s="424"/>
      <c r="Q35" s="286">
        <v>203</v>
      </c>
      <c r="R35" s="284"/>
    </row>
    <row r="36" spans="1:19" s="423" customFormat="1">
      <c r="A36" s="284"/>
      <c r="B36" s="284"/>
      <c r="C36" s="284"/>
      <c r="D36" s="284"/>
      <c r="E36" s="424"/>
      <c r="F36" s="429"/>
      <c r="G36" s="429"/>
      <c r="H36" s="429"/>
      <c r="I36" s="429"/>
      <c r="J36" s="429"/>
      <c r="K36" s="429"/>
      <c r="L36" s="429"/>
      <c r="M36" s="429"/>
      <c r="N36" s="429"/>
      <c r="O36" s="429"/>
      <c r="Q36" s="286">
        <v>203</v>
      </c>
    </row>
    <row r="37" spans="1:19" s="423" customFormat="1">
      <c r="A37" s="284"/>
      <c r="B37" s="284"/>
      <c r="C37" s="284"/>
      <c r="D37" s="284"/>
      <c r="E37" s="286"/>
      <c r="F37" s="429"/>
      <c r="G37" s="429"/>
      <c r="H37" s="429"/>
      <c r="I37" s="429"/>
      <c r="J37" s="429"/>
      <c r="K37" s="429"/>
      <c r="L37" s="429"/>
      <c r="M37" s="429"/>
      <c r="N37" s="429"/>
      <c r="O37" s="429"/>
      <c r="Q37" s="286">
        <v>183</v>
      </c>
    </row>
    <row r="38" spans="1:19" s="423" customFormat="1">
      <c r="A38" s="284"/>
      <c r="B38" s="284"/>
      <c r="C38" s="284"/>
      <c r="D38" s="284"/>
      <c r="E38" s="428"/>
      <c r="F38" s="429"/>
      <c r="G38" s="429"/>
      <c r="H38" s="429"/>
      <c r="I38" s="429"/>
      <c r="J38" s="429"/>
      <c r="K38" s="429"/>
      <c r="L38" s="429"/>
      <c r="M38" s="429"/>
      <c r="N38" s="429"/>
      <c r="O38" s="429"/>
      <c r="Q38" s="288">
        <v>1423</v>
      </c>
    </row>
    <row r="39" spans="1:19" s="423" customFormat="1" ht="12.75">
      <c r="A39" s="284"/>
      <c r="B39" s="284"/>
      <c r="C39" s="284"/>
      <c r="D39" s="284"/>
      <c r="E39" s="426"/>
      <c r="F39" s="429"/>
      <c r="G39" s="429"/>
      <c r="H39" s="429"/>
      <c r="I39" s="429"/>
      <c r="J39" s="429"/>
      <c r="K39" s="429"/>
      <c r="L39" s="429"/>
      <c r="M39" s="429"/>
      <c r="N39" s="429"/>
      <c r="O39" s="429"/>
      <c r="Q39" s="286"/>
    </row>
    <row r="40" spans="1:19" s="423" customFormat="1" ht="12.75">
      <c r="A40" s="284"/>
      <c r="B40" s="284"/>
      <c r="C40" s="284"/>
      <c r="D40" s="284"/>
      <c r="E40" s="426"/>
      <c r="F40" s="429"/>
      <c r="G40" s="429"/>
      <c r="H40" s="429"/>
      <c r="I40" s="429"/>
      <c r="J40" s="429"/>
      <c r="K40" s="429"/>
      <c r="L40" s="429"/>
      <c r="M40" s="429"/>
      <c r="N40" s="429"/>
      <c r="O40" s="429"/>
      <c r="Q40" s="286">
        <v>0</v>
      </c>
    </row>
    <row r="41" spans="1:19" s="423" customFormat="1" ht="12.75">
      <c r="A41" s="284"/>
      <c r="B41" s="284"/>
      <c r="C41" s="284"/>
      <c r="D41" s="284"/>
      <c r="E41" s="426"/>
      <c r="F41" s="429"/>
      <c r="G41" s="429"/>
      <c r="H41" s="429"/>
      <c r="I41" s="429"/>
      <c r="J41" s="429"/>
      <c r="K41" s="429"/>
      <c r="L41" s="429"/>
      <c r="M41" s="429"/>
      <c r="N41" s="429"/>
      <c r="O41" s="429"/>
      <c r="Q41" s="286">
        <v>30</v>
      </c>
    </row>
    <row r="42" spans="1:19" s="423" customFormat="1" ht="12.75">
      <c r="A42" s="284"/>
      <c r="B42" s="284"/>
      <c r="C42" s="284"/>
      <c r="D42" s="284"/>
      <c r="E42" s="426"/>
      <c r="F42" s="429"/>
      <c r="G42" s="429"/>
      <c r="H42" s="429"/>
      <c r="I42" s="429"/>
      <c r="J42" s="429"/>
      <c r="K42" s="429"/>
      <c r="L42" s="429"/>
      <c r="M42" s="429"/>
      <c r="N42" s="429"/>
      <c r="O42" s="429"/>
      <c r="Q42" s="286">
        <v>115</v>
      </c>
    </row>
    <row r="43" spans="1:19" s="423" customFormat="1">
      <c r="A43" s="284"/>
      <c r="B43" s="284"/>
      <c r="C43" s="284"/>
      <c r="D43" s="284"/>
      <c r="E43" s="428"/>
      <c r="F43" s="429"/>
      <c r="G43" s="429"/>
      <c r="H43" s="429"/>
      <c r="I43" s="429"/>
      <c r="J43" s="429"/>
      <c r="K43" s="429"/>
      <c r="L43" s="429"/>
      <c r="M43" s="429"/>
      <c r="N43" s="429"/>
      <c r="O43" s="429"/>
      <c r="Q43" s="286">
        <v>39</v>
      </c>
    </row>
    <row r="44" spans="1:19" s="423" customFormat="1" ht="12.75">
      <c r="A44" s="284"/>
      <c r="B44" s="284"/>
      <c r="C44" s="284"/>
      <c r="D44" s="284"/>
      <c r="E44" s="426"/>
      <c r="F44" s="429"/>
      <c r="G44" s="429"/>
      <c r="H44" s="429"/>
      <c r="I44" s="429"/>
      <c r="J44" s="429"/>
      <c r="K44" s="429"/>
      <c r="L44" s="429"/>
      <c r="M44" s="429"/>
      <c r="N44" s="429"/>
      <c r="O44" s="429"/>
      <c r="Q44" s="286">
        <v>0</v>
      </c>
    </row>
    <row r="45" spans="1:19" s="423" customFormat="1" ht="12.75">
      <c r="A45" s="284"/>
      <c r="B45" s="284"/>
      <c r="C45" s="284"/>
      <c r="D45" s="284"/>
      <c r="E45" s="426"/>
      <c r="F45" s="429"/>
      <c r="G45" s="429"/>
      <c r="H45" s="429"/>
      <c r="I45" s="429"/>
      <c r="J45" s="429"/>
      <c r="K45" s="429"/>
      <c r="L45" s="429"/>
      <c r="M45" s="429"/>
      <c r="N45" s="429"/>
      <c r="O45" s="429"/>
      <c r="Q45" s="286">
        <v>0</v>
      </c>
    </row>
    <row r="46" spans="1:19" s="423" customFormat="1" ht="12.75">
      <c r="A46" s="284"/>
      <c r="B46" s="284"/>
      <c r="C46" s="284"/>
      <c r="D46" s="284"/>
      <c r="E46" s="426"/>
      <c r="F46" s="429"/>
      <c r="G46" s="429"/>
      <c r="H46" s="429"/>
      <c r="I46" s="429"/>
      <c r="J46" s="429"/>
      <c r="K46" s="429"/>
      <c r="L46" s="429"/>
      <c r="M46" s="429"/>
      <c r="N46" s="429"/>
      <c r="O46" s="429"/>
      <c r="Q46" s="286">
        <v>0</v>
      </c>
    </row>
    <row r="47" spans="1:19" s="423" customFormat="1" ht="12.75">
      <c r="A47" s="284"/>
      <c r="B47" s="284"/>
      <c r="C47" s="284"/>
      <c r="D47" s="284"/>
      <c r="E47" s="425"/>
      <c r="F47" s="431"/>
      <c r="G47" s="431"/>
      <c r="H47" s="431"/>
      <c r="I47" s="431"/>
      <c r="J47" s="431"/>
      <c r="K47" s="431"/>
      <c r="L47" s="431"/>
      <c r="M47" s="431"/>
      <c r="N47" s="431"/>
      <c r="O47" s="431"/>
      <c r="Q47" s="286">
        <v>0</v>
      </c>
    </row>
    <row r="48" spans="1:19" s="423" customFormat="1" ht="12.75">
      <c r="A48" s="284"/>
      <c r="B48" s="284"/>
      <c r="C48" s="284"/>
      <c r="D48" s="284"/>
      <c r="E48" s="433"/>
      <c r="Q48" s="430">
        <v>1607</v>
      </c>
    </row>
    <row r="49" spans="1:15" s="423" customFormat="1">
      <c r="A49" s="284"/>
      <c r="B49" s="284"/>
      <c r="C49" s="284"/>
      <c r="D49" s="284"/>
    </row>
    <row r="50" spans="1:15" s="423" customFormat="1">
      <c r="A50" s="284"/>
      <c r="B50" s="284"/>
      <c r="C50" s="284"/>
      <c r="D50" s="284"/>
      <c r="E50" s="429"/>
      <c r="F50" s="429"/>
      <c r="G50" s="429"/>
      <c r="H50" s="429"/>
      <c r="I50" s="429"/>
      <c r="J50" s="429"/>
      <c r="K50" s="429"/>
      <c r="L50" s="429"/>
      <c r="M50" s="429"/>
      <c r="N50" s="429"/>
      <c r="O50" s="429"/>
    </row>
    <row r="51" spans="1:15" s="423" customFormat="1">
      <c r="A51" s="284"/>
      <c r="B51" s="284"/>
      <c r="C51" s="284"/>
      <c r="D51" s="284"/>
      <c r="E51" s="429"/>
      <c r="F51" s="429"/>
      <c r="G51" s="429"/>
      <c r="H51" s="429"/>
    </row>
    <row r="52" spans="1:15" s="423" customFormat="1">
      <c r="A52" s="284"/>
      <c r="B52" s="284"/>
      <c r="C52" s="284"/>
      <c r="D52" s="284"/>
      <c r="E52" s="431"/>
      <c r="F52" s="431"/>
      <c r="G52" s="431"/>
      <c r="H52" s="431"/>
      <c r="I52" s="431"/>
      <c r="J52" s="431"/>
      <c r="K52" s="431"/>
      <c r="L52" s="431"/>
      <c r="M52" s="431"/>
      <c r="N52" s="431"/>
      <c r="O52" s="431"/>
    </row>
    <row r="53" spans="1:15" s="423" customFormat="1">
      <c r="A53" s="284"/>
      <c r="B53" s="284"/>
      <c r="C53" s="284"/>
      <c r="D53" s="284"/>
      <c r="E53" s="431"/>
      <c r="F53" s="431"/>
      <c r="G53" s="431"/>
      <c r="H53" s="431"/>
      <c r="I53" s="431"/>
      <c r="J53" s="431"/>
      <c r="K53" s="431"/>
      <c r="L53" s="431"/>
      <c r="M53" s="431"/>
      <c r="N53" s="431"/>
      <c r="O53" s="431"/>
    </row>
    <row r="54" spans="1:15" s="423" customFormat="1">
      <c r="A54" s="284"/>
      <c r="B54" s="284"/>
      <c r="C54" s="284"/>
      <c r="D54" s="284"/>
      <c r="E54" s="431"/>
      <c r="F54" s="431"/>
      <c r="G54" s="431"/>
      <c r="H54" s="431"/>
      <c r="I54" s="431"/>
      <c r="J54" s="431"/>
      <c r="K54" s="431"/>
      <c r="L54" s="431"/>
      <c r="M54" s="431"/>
      <c r="N54" s="431"/>
      <c r="O54" s="431"/>
    </row>
    <row r="55" spans="1:15" s="423" customFormat="1">
      <c r="A55" s="284"/>
      <c r="B55" s="284"/>
      <c r="C55" s="284"/>
      <c r="D55" s="284"/>
      <c r="E55" s="431"/>
      <c r="F55" s="431"/>
      <c r="G55" s="431"/>
      <c r="H55" s="431"/>
      <c r="I55" s="431"/>
      <c r="J55" s="431"/>
      <c r="K55" s="431"/>
      <c r="L55" s="431"/>
      <c r="M55" s="431"/>
      <c r="N55" s="431"/>
      <c r="O55" s="431"/>
    </row>
    <row r="56" spans="1:15" s="423" customFormat="1">
      <c r="A56" s="284"/>
      <c r="B56" s="284"/>
      <c r="C56" s="284"/>
      <c r="D56" s="284"/>
      <c r="E56" s="431"/>
      <c r="F56" s="431"/>
      <c r="G56" s="431"/>
      <c r="H56" s="431"/>
      <c r="I56" s="431"/>
      <c r="J56" s="431"/>
      <c r="K56" s="431"/>
      <c r="L56" s="431"/>
      <c r="M56" s="431"/>
      <c r="N56" s="431"/>
      <c r="O56" s="431"/>
    </row>
    <row r="57" spans="1:15" s="423" customFormat="1">
      <c r="A57" s="284"/>
      <c r="B57" s="284"/>
      <c r="C57" s="284"/>
      <c r="D57" s="284"/>
      <c r="E57" s="431"/>
      <c r="F57" s="431"/>
      <c r="G57" s="431"/>
      <c r="H57" s="431"/>
      <c r="I57" s="431"/>
      <c r="J57" s="431"/>
      <c r="K57" s="431"/>
      <c r="L57" s="431"/>
      <c r="M57" s="431"/>
      <c r="N57" s="431"/>
      <c r="O57" s="431"/>
    </row>
    <row r="58" spans="1:15" s="423" customFormat="1">
      <c r="A58" s="284"/>
      <c r="B58" s="284"/>
      <c r="C58" s="284"/>
      <c r="D58" s="284"/>
      <c r="E58" s="431"/>
      <c r="F58" s="431"/>
      <c r="G58" s="431"/>
      <c r="H58" s="431"/>
      <c r="I58" s="431"/>
      <c r="J58" s="431"/>
      <c r="K58" s="431"/>
      <c r="L58" s="431"/>
      <c r="M58" s="431"/>
      <c r="N58" s="431"/>
      <c r="O58" s="431"/>
    </row>
    <row r="59" spans="1:15" s="423" customFormat="1">
      <c r="A59" s="284"/>
      <c r="B59" s="284"/>
      <c r="C59" s="284"/>
      <c r="D59" s="284"/>
      <c r="E59" s="431"/>
      <c r="F59" s="431"/>
      <c r="G59" s="431"/>
      <c r="H59" s="431"/>
      <c r="I59" s="431"/>
      <c r="J59" s="431"/>
      <c r="K59" s="431"/>
      <c r="L59" s="431"/>
      <c r="M59" s="431"/>
      <c r="N59" s="431"/>
      <c r="O59" s="431"/>
    </row>
    <row r="60" spans="1:15" s="423" customFormat="1">
      <c r="A60" s="284"/>
      <c r="B60" s="284"/>
      <c r="C60" s="284"/>
      <c r="D60" s="284"/>
      <c r="E60" s="431"/>
      <c r="F60" s="431"/>
      <c r="G60" s="431"/>
      <c r="H60" s="431"/>
      <c r="I60" s="431"/>
      <c r="J60" s="431"/>
      <c r="K60" s="431"/>
      <c r="L60" s="431"/>
      <c r="M60" s="431"/>
      <c r="N60" s="431"/>
      <c r="O60" s="431"/>
    </row>
    <row r="61" spans="1:15" s="423" customFormat="1">
      <c r="A61" s="284"/>
      <c r="B61" s="284"/>
      <c r="C61" s="284"/>
      <c r="D61" s="284"/>
      <c r="E61" s="431"/>
      <c r="F61" s="431"/>
      <c r="G61" s="431"/>
      <c r="H61" s="431"/>
      <c r="I61" s="431"/>
      <c r="J61" s="431"/>
      <c r="K61" s="431"/>
      <c r="L61" s="431"/>
      <c r="M61" s="431"/>
      <c r="N61" s="431"/>
      <c r="O61" s="431"/>
    </row>
    <row r="62" spans="1:15" s="423" customFormat="1">
      <c r="A62" s="284"/>
      <c r="B62" s="284"/>
      <c r="C62" s="284"/>
      <c r="D62" s="284"/>
      <c r="E62" s="431"/>
      <c r="F62" s="431"/>
      <c r="G62" s="431"/>
      <c r="H62" s="431"/>
      <c r="I62" s="431"/>
      <c r="J62" s="431"/>
      <c r="K62" s="431"/>
      <c r="L62" s="431"/>
      <c r="M62" s="431"/>
      <c r="N62" s="431"/>
      <c r="O62" s="431"/>
    </row>
    <row r="63" spans="1:15" s="423" customFormat="1">
      <c r="A63" s="284"/>
      <c r="B63" s="284"/>
      <c r="C63" s="284"/>
      <c r="D63" s="284"/>
      <c r="E63" s="431"/>
      <c r="F63" s="431"/>
      <c r="G63" s="431"/>
      <c r="H63" s="431"/>
      <c r="I63" s="431"/>
      <c r="J63" s="431"/>
      <c r="K63" s="431"/>
      <c r="L63" s="431"/>
      <c r="M63" s="431"/>
      <c r="N63" s="431"/>
      <c r="O63" s="431"/>
    </row>
    <row r="64" spans="1:15" s="423" customFormat="1">
      <c r="A64" s="284"/>
      <c r="B64" s="284"/>
      <c r="C64" s="284"/>
      <c r="D64" s="284"/>
      <c r="E64" s="431"/>
      <c r="F64" s="431"/>
      <c r="G64" s="431"/>
      <c r="H64" s="431"/>
      <c r="I64" s="431"/>
      <c r="J64" s="431"/>
      <c r="K64" s="431"/>
      <c r="L64" s="431"/>
      <c r="M64" s="431"/>
      <c r="N64" s="431"/>
      <c r="O64" s="431"/>
    </row>
    <row r="65" spans="1:15" s="423" customFormat="1">
      <c r="A65" s="284"/>
      <c r="B65" s="284"/>
      <c r="C65" s="284"/>
      <c r="D65" s="284"/>
      <c r="E65" s="431"/>
      <c r="F65" s="431"/>
      <c r="G65" s="431"/>
      <c r="H65" s="431"/>
      <c r="I65" s="431"/>
      <c r="J65" s="431"/>
      <c r="K65" s="431"/>
      <c r="L65" s="431"/>
      <c r="M65" s="431"/>
      <c r="N65" s="431"/>
      <c r="O65" s="431"/>
    </row>
    <row r="66" spans="1:15" s="423" customFormat="1">
      <c r="A66" s="284"/>
      <c r="B66" s="284"/>
      <c r="C66" s="284"/>
      <c r="D66" s="284"/>
      <c r="E66" s="431"/>
      <c r="F66" s="431"/>
      <c r="G66" s="431"/>
      <c r="H66" s="431"/>
      <c r="I66" s="431"/>
      <c r="J66" s="431"/>
      <c r="K66" s="431"/>
      <c r="L66" s="431"/>
      <c r="M66" s="431"/>
      <c r="N66" s="431"/>
      <c r="O66" s="431"/>
    </row>
    <row r="67" spans="1:15" s="423" customFormat="1">
      <c r="A67" s="284"/>
      <c r="B67" s="284"/>
      <c r="C67" s="284"/>
      <c r="D67" s="284"/>
      <c r="E67" s="431"/>
      <c r="F67" s="431"/>
      <c r="G67" s="431"/>
      <c r="H67" s="431"/>
      <c r="I67" s="431"/>
      <c r="J67" s="431"/>
      <c r="K67" s="431"/>
      <c r="L67" s="431"/>
      <c r="M67" s="431"/>
      <c r="N67" s="431"/>
      <c r="O67" s="431"/>
    </row>
    <row r="68" spans="1:15" s="423" customFormat="1">
      <c r="A68" s="284"/>
      <c r="B68" s="284"/>
      <c r="C68" s="284"/>
      <c r="D68" s="284"/>
      <c r="E68" s="431"/>
      <c r="F68" s="431"/>
      <c r="G68" s="431"/>
      <c r="H68" s="431"/>
      <c r="I68" s="431"/>
      <c r="J68" s="431"/>
      <c r="K68" s="431"/>
      <c r="L68" s="431"/>
      <c r="M68" s="431"/>
      <c r="N68" s="431"/>
      <c r="O68" s="431"/>
    </row>
    <row r="69" spans="1:15" s="423" customFormat="1">
      <c r="A69" s="284"/>
      <c r="B69" s="284"/>
      <c r="C69" s="284"/>
      <c r="D69" s="284"/>
      <c r="E69" s="431"/>
      <c r="F69" s="431"/>
      <c r="G69" s="431"/>
      <c r="H69" s="431"/>
      <c r="I69" s="431"/>
      <c r="J69" s="431"/>
      <c r="K69" s="431"/>
      <c r="L69" s="431"/>
      <c r="M69" s="431"/>
      <c r="N69" s="431"/>
      <c r="O69" s="431"/>
    </row>
    <row r="70" spans="1:15" s="423" customFormat="1">
      <c r="A70" s="284"/>
      <c r="B70" s="284"/>
      <c r="C70" s="284"/>
      <c r="D70" s="284"/>
      <c r="E70" s="431"/>
      <c r="F70" s="431"/>
      <c r="G70" s="431"/>
      <c r="H70" s="431"/>
      <c r="I70" s="431"/>
      <c r="J70" s="431"/>
      <c r="K70" s="431"/>
      <c r="L70" s="431"/>
      <c r="M70" s="431"/>
      <c r="N70" s="431"/>
      <c r="O70" s="431"/>
    </row>
    <row r="71" spans="1:15" s="423" customFormat="1">
      <c r="A71" s="284"/>
      <c r="B71" s="284"/>
      <c r="C71" s="284"/>
      <c r="D71" s="284"/>
      <c r="E71" s="431"/>
      <c r="F71" s="431"/>
      <c r="G71" s="431"/>
      <c r="H71" s="431"/>
      <c r="I71" s="431"/>
      <c r="J71" s="431"/>
      <c r="K71" s="431"/>
      <c r="L71" s="431"/>
      <c r="M71" s="431"/>
      <c r="N71" s="431"/>
      <c r="O71" s="431"/>
    </row>
    <row r="72" spans="1:15" s="423" customFormat="1">
      <c r="A72" s="284"/>
      <c r="B72" s="284"/>
      <c r="C72" s="284"/>
      <c r="D72" s="284"/>
      <c r="E72" s="431"/>
      <c r="F72" s="431"/>
      <c r="G72" s="431"/>
      <c r="H72" s="431"/>
      <c r="I72" s="431"/>
      <c r="J72" s="431"/>
      <c r="K72" s="431"/>
      <c r="L72" s="431"/>
      <c r="M72" s="431"/>
      <c r="N72" s="431"/>
      <c r="O72" s="431"/>
    </row>
    <row r="73" spans="1:15">
      <c r="E73" s="429"/>
      <c r="F73" s="429"/>
      <c r="G73" s="429"/>
      <c r="H73" s="429"/>
    </row>
  </sheetData>
  <sheetProtection sheet="1" objects="1" scenarios="1"/>
  <mergeCells count="11">
    <mergeCell ref="B34:R34"/>
    <mergeCell ref="B33:S33"/>
    <mergeCell ref="A1:S1"/>
    <mergeCell ref="A2:S2"/>
    <mergeCell ref="A3:S3"/>
    <mergeCell ref="C17:D17"/>
    <mergeCell ref="B24:D24"/>
    <mergeCell ref="C18:D18"/>
    <mergeCell ref="C19:D19"/>
    <mergeCell ref="C20:D20"/>
    <mergeCell ref="B26:R26"/>
  </mergeCells>
  <pageMargins left="0.7" right="0.7" top="0.25" bottom="0.44" header="0.3" footer="0.3"/>
  <pageSetup scale="70"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101"/>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89" t="s">
        <v>44</v>
      </c>
      <c r="C1" s="789"/>
      <c r="D1" s="789"/>
      <c r="E1" s="789"/>
      <c r="F1" s="789"/>
      <c r="G1" s="789"/>
      <c r="H1" s="789"/>
      <c r="I1" s="789"/>
      <c r="J1" s="789"/>
      <c r="K1" s="789"/>
      <c r="L1" s="789"/>
      <c r="M1" s="789"/>
      <c r="N1" s="789"/>
      <c r="O1" s="789"/>
    </row>
    <row r="2" spans="1:15">
      <c r="B2" s="789" t="s">
        <v>100</v>
      </c>
      <c r="C2" s="789"/>
      <c r="D2" s="789"/>
      <c r="E2" s="789"/>
      <c r="F2" s="789"/>
      <c r="G2" s="789"/>
      <c r="H2" s="789"/>
      <c r="I2" s="789"/>
      <c r="J2" s="789"/>
      <c r="K2" s="789"/>
      <c r="L2" s="789"/>
      <c r="M2" s="789"/>
      <c r="N2" s="789"/>
      <c r="O2" s="789"/>
    </row>
    <row r="3" spans="1:15">
      <c r="B3" s="789" t="s">
        <v>53</v>
      </c>
      <c r="C3" s="789"/>
      <c r="D3" s="789"/>
      <c r="E3" s="789"/>
      <c r="F3" s="789"/>
      <c r="G3" s="789"/>
      <c r="H3" s="789"/>
      <c r="I3" s="789"/>
      <c r="J3" s="789"/>
      <c r="K3" s="789"/>
      <c r="L3" s="789"/>
      <c r="M3" s="789"/>
      <c r="N3" s="789"/>
      <c r="O3" s="789"/>
    </row>
    <row r="4" spans="1:15">
      <c r="B4" s="522"/>
      <c r="C4" s="522"/>
      <c r="D4" s="522"/>
      <c r="E4" s="522"/>
      <c r="F4" s="522"/>
      <c r="G4" s="522"/>
      <c r="H4" s="522"/>
      <c r="I4" s="522"/>
      <c r="J4" s="522"/>
      <c r="K4" s="522"/>
      <c r="L4" s="522"/>
      <c r="M4" s="526"/>
      <c r="N4" s="522"/>
    </row>
    <row r="5" spans="1:15" ht="12.75" thickBot="1">
      <c r="B5" s="43"/>
      <c r="C5" s="44"/>
      <c r="D5" s="45"/>
      <c r="E5" s="44"/>
      <c r="F5" s="44"/>
      <c r="G5" s="45"/>
      <c r="H5" s="45"/>
      <c r="I5" s="45"/>
      <c r="J5" s="45"/>
      <c r="K5" s="46"/>
      <c r="L5" s="46"/>
      <c r="M5" s="46"/>
      <c r="N5" s="46"/>
    </row>
    <row r="6" spans="1:15" ht="48">
      <c r="A6" s="153"/>
      <c r="B6" s="206" t="s">
        <v>253</v>
      </c>
      <c r="C6" s="59"/>
      <c r="D6" s="200"/>
      <c r="E6" s="197" t="s">
        <v>54</v>
      </c>
      <c r="F6" s="198" t="s">
        <v>134</v>
      </c>
      <c r="G6" s="198" t="s">
        <v>147</v>
      </c>
      <c r="H6" s="198" t="s">
        <v>146</v>
      </c>
      <c r="I6" s="198" t="s">
        <v>148</v>
      </c>
      <c r="J6" s="197" t="s">
        <v>55</v>
      </c>
      <c r="K6" s="197" t="s">
        <v>56</v>
      </c>
      <c r="L6" s="197" t="s">
        <v>57</v>
      </c>
      <c r="M6" s="197" t="s">
        <v>261</v>
      </c>
      <c r="N6" s="199" t="s">
        <v>58</v>
      </c>
      <c r="O6" s="153"/>
    </row>
    <row r="7" spans="1:15">
      <c r="A7" s="153"/>
      <c r="B7" s="782" t="s">
        <v>59</v>
      </c>
      <c r="C7" s="783"/>
      <c r="D7" s="321"/>
      <c r="E7" s="600">
        <v>1825</v>
      </c>
      <c r="F7" s="542">
        <v>152</v>
      </c>
      <c r="G7" s="542">
        <v>111</v>
      </c>
      <c r="H7" s="542">
        <v>239</v>
      </c>
      <c r="I7" s="600">
        <v>61</v>
      </c>
      <c r="J7" s="600">
        <v>249</v>
      </c>
      <c r="K7" s="600">
        <v>207</v>
      </c>
      <c r="L7" s="600">
        <v>179</v>
      </c>
      <c r="M7" s="600">
        <v>57</v>
      </c>
      <c r="N7" s="632">
        <f>SUM(F7:M7)</f>
        <v>1255</v>
      </c>
      <c r="O7" s="153"/>
    </row>
    <row r="8" spans="1:15" ht="13.5">
      <c r="A8" s="153"/>
      <c r="B8" s="47"/>
      <c r="C8" s="48" t="s">
        <v>185</v>
      </c>
      <c r="D8" s="324">
        <v>1</v>
      </c>
      <c r="E8" s="633">
        <v>0</v>
      </c>
      <c r="F8" s="634">
        <v>0</v>
      </c>
      <c r="G8" s="634">
        <v>-10</v>
      </c>
      <c r="H8" s="634">
        <v>0</v>
      </c>
      <c r="I8" s="635">
        <v>0</v>
      </c>
      <c r="J8" s="636">
        <v>-20</v>
      </c>
      <c r="K8" s="636">
        <v>-4</v>
      </c>
      <c r="L8" s="636">
        <v>-29</v>
      </c>
      <c r="M8" s="636">
        <v>0</v>
      </c>
      <c r="N8" s="637">
        <f t="shared" ref="N8:N9" si="0">SUM(F8:M8)</f>
        <v>-63</v>
      </c>
      <c r="O8" s="153"/>
    </row>
    <row r="9" spans="1:15" ht="13.5">
      <c r="A9" s="153"/>
      <c r="B9" s="47"/>
      <c r="C9" s="48" t="s">
        <v>116</v>
      </c>
      <c r="D9" s="324">
        <v>2</v>
      </c>
      <c r="E9" s="633">
        <v>0</v>
      </c>
      <c r="F9" s="634">
        <v>0</v>
      </c>
      <c r="G9" s="634">
        <v>0</v>
      </c>
      <c r="H9" s="634">
        <v>0</v>
      </c>
      <c r="I9" s="634">
        <v>-53</v>
      </c>
      <c r="J9" s="634">
        <v>0</v>
      </c>
      <c r="K9" s="636">
        <v>0</v>
      </c>
      <c r="L9" s="636">
        <v>-1</v>
      </c>
      <c r="M9" s="636">
        <v>0</v>
      </c>
      <c r="N9" s="637">
        <f t="shared" si="0"/>
        <v>-54</v>
      </c>
      <c r="O9" s="153"/>
    </row>
    <row r="10" spans="1:15" ht="13.5">
      <c r="A10" s="153"/>
      <c r="B10" s="232"/>
      <c r="C10" s="48" t="s">
        <v>261</v>
      </c>
      <c r="D10" s="324">
        <v>3</v>
      </c>
      <c r="E10" s="633">
        <v>0</v>
      </c>
      <c r="F10" s="634">
        <v>0</v>
      </c>
      <c r="G10" s="634">
        <v>0</v>
      </c>
      <c r="H10" s="634">
        <v>0</v>
      </c>
      <c r="I10" s="634">
        <v>0</v>
      </c>
      <c r="J10" s="634">
        <v>0</v>
      </c>
      <c r="K10" s="636">
        <v>0</v>
      </c>
      <c r="L10" s="636">
        <v>0</v>
      </c>
      <c r="M10" s="636">
        <v>-57</v>
      </c>
      <c r="N10" s="637">
        <f t="shared" ref="N10" si="1">SUM(F10:M10)</f>
        <v>-57</v>
      </c>
      <c r="O10" s="153"/>
    </row>
    <row r="11" spans="1:15" ht="12.75" thickBot="1">
      <c r="A11" s="153"/>
      <c r="B11" s="784" t="s">
        <v>289</v>
      </c>
      <c r="C11" s="785"/>
      <c r="D11" s="342"/>
      <c r="E11" s="638">
        <f>SUM(E7:E10)</f>
        <v>1825</v>
      </c>
      <c r="F11" s="638">
        <f t="shared" ref="F11:N11" si="2">SUM(F7:F10)</f>
        <v>152</v>
      </c>
      <c r="G11" s="638">
        <f t="shared" si="2"/>
        <v>101</v>
      </c>
      <c r="H11" s="638">
        <f t="shared" si="2"/>
        <v>239</v>
      </c>
      <c r="I11" s="638">
        <f t="shared" si="2"/>
        <v>8</v>
      </c>
      <c r="J11" s="638">
        <f t="shared" si="2"/>
        <v>229</v>
      </c>
      <c r="K11" s="638">
        <f t="shared" si="2"/>
        <v>203</v>
      </c>
      <c r="L11" s="638">
        <f t="shared" si="2"/>
        <v>149</v>
      </c>
      <c r="M11" s="638">
        <f t="shared" si="2"/>
        <v>0</v>
      </c>
      <c r="N11" s="639">
        <f t="shared" si="2"/>
        <v>1081</v>
      </c>
      <c r="O11" s="153"/>
    </row>
    <row r="12" spans="1:15" ht="12.75" thickTop="1">
      <c r="A12" s="153"/>
      <c r="B12" s="523"/>
      <c r="C12" s="524"/>
      <c r="D12" s="344"/>
      <c r="E12" s="600"/>
      <c r="F12" s="600"/>
      <c r="G12" s="600"/>
      <c r="H12" s="600"/>
      <c r="I12" s="600"/>
      <c r="J12" s="600"/>
      <c r="K12" s="600"/>
      <c r="L12" s="600"/>
      <c r="M12" s="600"/>
      <c r="N12" s="632"/>
      <c r="O12" s="153"/>
    </row>
    <row r="13" spans="1:15" ht="13.5">
      <c r="A13" s="153"/>
      <c r="B13" s="523"/>
      <c r="C13" s="154" t="s">
        <v>133</v>
      </c>
      <c r="D13" s="324">
        <v>4</v>
      </c>
      <c r="E13" s="600">
        <v>-567</v>
      </c>
      <c r="F13" s="600">
        <v>-53</v>
      </c>
      <c r="G13" s="600">
        <v>-66</v>
      </c>
      <c r="H13" s="600">
        <v>-6</v>
      </c>
      <c r="I13" s="600">
        <v>-1</v>
      </c>
      <c r="J13" s="600">
        <v>0</v>
      </c>
      <c r="K13" s="600">
        <v>0</v>
      </c>
      <c r="L13" s="600">
        <v>0</v>
      </c>
      <c r="M13" s="600">
        <v>0</v>
      </c>
      <c r="N13" s="632">
        <f>SUM(F13:M13)</f>
        <v>-126</v>
      </c>
      <c r="O13" s="153"/>
    </row>
    <row r="14" spans="1:15" ht="6" customHeight="1" thickBot="1">
      <c r="A14" s="153"/>
      <c r="B14" s="176"/>
      <c r="C14" s="50"/>
      <c r="D14" s="345"/>
      <c r="E14" s="640"/>
      <c r="F14" s="640"/>
      <c r="G14" s="640"/>
      <c r="H14" s="640"/>
      <c r="I14" s="640"/>
      <c r="J14" s="640"/>
      <c r="K14" s="640"/>
      <c r="L14" s="640"/>
      <c r="M14" s="640"/>
      <c r="N14" s="641"/>
      <c r="O14" s="153"/>
    </row>
    <row r="15" spans="1:15" ht="12.75" customHeight="1" thickBot="1">
      <c r="A15" s="153"/>
      <c r="B15" s="52"/>
      <c r="C15" s="52"/>
      <c r="D15" s="53"/>
      <c r="E15" s="642"/>
      <c r="F15" s="643"/>
      <c r="G15" s="643"/>
      <c r="H15" s="643"/>
      <c r="I15" s="642"/>
      <c r="J15" s="642"/>
      <c r="K15" s="642"/>
      <c r="L15" s="642"/>
      <c r="M15" s="642"/>
      <c r="N15" s="642"/>
      <c r="O15" s="153"/>
    </row>
    <row r="16" spans="1:15" ht="24">
      <c r="A16" s="153"/>
      <c r="B16" s="206" t="str">
        <f>B6</f>
        <v>Three Months Ended March 31, 2019</v>
      </c>
      <c r="C16" s="59"/>
      <c r="D16" s="207"/>
      <c r="E16" s="644" t="s">
        <v>60</v>
      </c>
      <c r="F16" s="645" t="s">
        <v>230</v>
      </c>
      <c r="G16" s="645" t="s">
        <v>61</v>
      </c>
      <c r="H16" s="646" t="s">
        <v>62</v>
      </c>
      <c r="I16" s="647"/>
      <c r="J16" s="648"/>
      <c r="K16" s="649"/>
      <c r="L16" s="642"/>
      <c r="M16" s="642"/>
      <c r="N16" s="642"/>
      <c r="O16" s="153"/>
    </row>
    <row r="17" spans="1:15">
      <c r="A17" s="153"/>
      <c r="B17" s="782" t="s">
        <v>59</v>
      </c>
      <c r="C17" s="783"/>
      <c r="D17" s="321"/>
      <c r="E17" s="600">
        <f>E7-N7</f>
        <v>570</v>
      </c>
      <c r="F17" s="542">
        <v>447</v>
      </c>
      <c r="G17" s="650">
        <v>0.57999999999999996</v>
      </c>
      <c r="H17" s="651">
        <v>0.57999999999999996</v>
      </c>
      <c r="I17" s="652"/>
      <c r="J17" s="653"/>
      <c r="K17" s="649"/>
      <c r="L17" s="642"/>
      <c r="M17" s="642"/>
      <c r="N17" s="642"/>
      <c r="O17" s="52"/>
    </row>
    <row r="18" spans="1:15" ht="13.5">
      <c r="A18" s="153"/>
      <c r="B18" s="47"/>
      <c r="C18" s="48" t="s">
        <v>185</v>
      </c>
      <c r="D18" s="324">
        <v>1</v>
      </c>
      <c r="E18" s="654">
        <f>E8-N8</f>
        <v>63</v>
      </c>
      <c r="F18" s="655">
        <v>63</v>
      </c>
      <c r="G18" s="656">
        <v>0.08</v>
      </c>
      <c r="H18" s="657">
        <v>0.08</v>
      </c>
      <c r="I18" s="658"/>
      <c r="J18" s="658"/>
      <c r="K18" s="658"/>
      <c r="L18" s="658"/>
      <c r="M18" s="658"/>
      <c r="N18" s="658"/>
      <c r="O18" s="58"/>
    </row>
    <row r="19" spans="1:15" ht="13.5">
      <c r="A19" s="153"/>
      <c r="B19" s="47"/>
      <c r="C19" s="48" t="s">
        <v>116</v>
      </c>
      <c r="D19" s="324">
        <v>2</v>
      </c>
      <c r="E19" s="654">
        <f>E9-N9</f>
        <v>54</v>
      </c>
      <c r="F19" s="655">
        <v>54</v>
      </c>
      <c r="G19" s="656">
        <v>7.0000000000000007E-2</v>
      </c>
      <c r="H19" s="657">
        <v>7.0000000000000007E-2</v>
      </c>
      <c r="I19" s="658"/>
      <c r="J19" s="658"/>
      <c r="K19" s="658"/>
      <c r="L19" s="658"/>
      <c r="M19" s="658"/>
      <c r="N19" s="658"/>
      <c r="O19" s="58"/>
    </row>
    <row r="20" spans="1:15" ht="13.5">
      <c r="A20" s="153"/>
      <c r="B20" s="232"/>
      <c r="C20" s="48" t="s">
        <v>261</v>
      </c>
      <c r="D20" s="324">
        <v>3</v>
      </c>
      <c r="E20" s="654">
        <f>E10-N10</f>
        <v>57</v>
      </c>
      <c r="F20" s="655">
        <v>57</v>
      </c>
      <c r="G20" s="656">
        <v>7.0000000000000007E-2</v>
      </c>
      <c r="H20" s="657">
        <v>7.0000000000000007E-2</v>
      </c>
      <c r="I20" s="658"/>
      <c r="J20" s="658"/>
      <c r="K20" s="658"/>
      <c r="L20" s="658"/>
      <c r="M20" s="658"/>
      <c r="N20" s="658"/>
      <c r="O20" s="58"/>
    </row>
    <row r="21" spans="1:15" ht="13.5">
      <c r="A21" s="153"/>
      <c r="B21" s="47"/>
      <c r="C21" s="48" t="s">
        <v>149</v>
      </c>
      <c r="D21" s="324">
        <v>5</v>
      </c>
      <c r="E21" s="654">
        <v>0</v>
      </c>
      <c r="F21" s="655">
        <v>-18</v>
      </c>
      <c r="G21" s="656">
        <v>-0.02</v>
      </c>
      <c r="H21" s="657">
        <v>-0.02</v>
      </c>
      <c r="I21" s="658"/>
      <c r="J21" s="658"/>
      <c r="K21" s="658"/>
      <c r="L21" s="658"/>
      <c r="M21" s="658"/>
      <c r="N21" s="658"/>
      <c r="O21" s="58"/>
    </row>
    <row r="22" spans="1:15" ht="14.25" thickBot="1">
      <c r="A22" s="153"/>
      <c r="B22" s="784" t="s">
        <v>289</v>
      </c>
      <c r="C22" s="785"/>
      <c r="D22" s="329"/>
      <c r="E22" s="638">
        <f>SUM(E17:E21)</f>
        <v>744</v>
      </c>
      <c r="F22" s="638">
        <f>SUM(F17:F21)</f>
        <v>603</v>
      </c>
      <c r="G22" s="659">
        <v>0.79</v>
      </c>
      <c r="H22" s="660">
        <v>0.78</v>
      </c>
      <c r="I22" s="652"/>
      <c r="J22" s="642"/>
      <c r="K22" s="642"/>
      <c r="L22" s="642"/>
      <c r="M22" s="642"/>
      <c r="N22" s="642"/>
      <c r="O22" s="52"/>
    </row>
    <row r="23" spans="1:15" ht="14.25" thickTop="1">
      <c r="A23" s="153"/>
      <c r="B23" s="523"/>
      <c r="C23" s="524"/>
      <c r="D23" s="329"/>
      <c r="E23" s="600"/>
      <c r="F23" s="542"/>
      <c r="G23" s="661"/>
      <c r="H23" s="651"/>
      <c r="I23" s="652"/>
      <c r="J23" s="642"/>
      <c r="K23" s="642"/>
      <c r="L23" s="642"/>
      <c r="M23" s="642"/>
      <c r="N23" s="642"/>
      <c r="O23" s="52"/>
    </row>
    <row r="24" spans="1:15" ht="13.5">
      <c r="A24" s="153"/>
      <c r="B24" s="523"/>
      <c r="C24" s="154" t="s">
        <v>133</v>
      </c>
      <c r="D24" s="324">
        <v>4</v>
      </c>
      <c r="E24" s="600">
        <f>E13-N13</f>
        <v>-441</v>
      </c>
      <c r="F24" s="600">
        <v>-361</v>
      </c>
      <c r="G24" s="662">
        <v>-0.47</v>
      </c>
      <c r="H24" s="663">
        <v>-0.47</v>
      </c>
      <c r="I24" s="652"/>
      <c r="J24" s="642"/>
      <c r="K24" s="642"/>
      <c r="L24" s="642"/>
      <c r="M24" s="642"/>
      <c r="N24" s="642"/>
      <c r="O24" s="52"/>
    </row>
    <row r="25" spans="1:15" ht="6" customHeight="1" thickBot="1">
      <c r="A25" s="153"/>
      <c r="B25" s="49"/>
      <c r="C25" s="50"/>
      <c r="D25" s="51"/>
      <c r="E25" s="50"/>
      <c r="F25" s="50"/>
      <c r="G25" s="167"/>
      <c r="H25" s="205"/>
      <c r="I25" s="52"/>
      <c r="J25" s="52"/>
      <c r="K25" s="52"/>
      <c r="L25" s="52"/>
      <c r="M25" s="52"/>
      <c r="N25" s="52"/>
      <c r="O25" s="52"/>
    </row>
    <row r="26" spans="1:15" ht="6" customHeight="1" thickBot="1">
      <c r="A26" s="153"/>
      <c r="B26" s="52"/>
      <c r="C26" s="52"/>
      <c r="D26" s="53"/>
      <c r="E26" s="52"/>
      <c r="F26" s="52"/>
      <c r="G26" s="173"/>
      <c r="H26" s="173"/>
      <c r="I26" s="52"/>
      <c r="J26" s="52"/>
      <c r="K26" s="52"/>
      <c r="L26" s="52"/>
      <c r="M26" s="52"/>
      <c r="N26" s="52"/>
      <c r="O26" s="52"/>
    </row>
    <row r="27" spans="1:15" ht="48">
      <c r="A27" s="153"/>
      <c r="B27" s="206" t="s">
        <v>269</v>
      </c>
      <c r="C27" s="59"/>
      <c r="D27" s="200"/>
      <c r="E27" s="197" t="s">
        <v>54</v>
      </c>
      <c r="F27" s="198" t="s">
        <v>134</v>
      </c>
      <c r="G27" s="198" t="s">
        <v>147</v>
      </c>
      <c r="H27" s="198" t="s">
        <v>146</v>
      </c>
      <c r="I27" s="198" t="s">
        <v>148</v>
      </c>
      <c r="J27" s="197" t="s">
        <v>55</v>
      </c>
      <c r="K27" s="197" t="s">
        <v>56</v>
      </c>
      <c r="L27" s="197" t="s">
        <v>57</v>
      </c>
      <c r="M27" s="197" t="s">
        <v>261</v>
      </c>
      <c r="N27" s="199" t="s">
        <v>58</v>
      </c>
      <c r="O27" s="153"/>
    </row>
    <row r="28" spans="1:15">
      <c r="A28" s="153"/>
      <c r="B28" s="782" t="s">
        <v>59</v>
      </c>
      <c r="C28" s="783"/>
      <c r="D28" s="321"/>
      <c r="E28" s="600">
        <v>1396</v>
      </c>
      <c r="F28" s="542">
        <v>99</v>
      </c>
      <c r="G28" s="542">
        <v>51</v>
      </c>
      <c r="H28" s="542">
        <v>230</v>
      </c>
      <c r="I28" s="600">
        <v>53</v>
      </c>
      <c r="J28" s="600">
        <v>244</v>
      </c>
      <c r="K28" s="600">
        <v>191</v>
      </c>
      <c r="L28" s="600">
        <v>170</v>
      </c>
      <c r="M28" s="600">
        <v>22</v>
      </c>
      <c r="N28" s="632">
        <f>SUM(F28:M28)</f>
        <v>1060</v>
      </c>
      <c r="O28" s="153"/>
    </row>
    <row r="29" spans="1:15" ht="13.5">
      <c r="A29" s="153"/>
      <c r="B29" s="47"/>
      <c r="C29" s="48" t="s">
        <v>185</v>
      </c>
      <c r="D29" s="324">
        <v>1</v>
      </c>
      <c r="E29" s="633">
        <v>0</v>
      </c>
      <c r="F29" s="634">
        <v>0</v>
      </c>
      <c r="G29" s="634">
        <v>-4</v>
      </c>
      <c r="H29" s="634">
        <v>0</v>
      </c>
      <c r="I29" s="635">
        <v>0</v>
      </c>
      <c r="J29" s="636">
        <v>-16</v>
      </c>
      <c r="K29" s="636">
        <v>-3</v>
      </c>
      <c r="L29" s="636">
        <v>-15</v>
      </c>
      <c r="M29" s="636">
        <v>0</v>
      </c>
      <c r="N29" s="637">
        <f t="shared" ref="N29:N31" si="3">SUM(F29:M29)</f>
        <v>-38</v>
      </c>
      <c r="O29" s="153"/>
    </row>
    <row r="30" spans="1:15" ht="13.5">
      <c r="A30" s="153"/>
      <c r="B30" s="47"/>
      <c r="C30" s="48" t="s">
        <v>116</v>
      </c>
      <c r="D30" s="324">
        <v>2</v>
      </c>
      <c r="E30" s="633">
        <v>0</v>
      </c>
      <c r="F30" s="634">
        <v>0</v>
      </c>
      <c r="G30" s="634">
        <v>0</v>
      </c>
      <c r="H30" s="634">
        <v>0</v>
      </c>
      <c r="I30" s="634">
        <v>-46</v>
      </c>
      <c r="J30" s="634">
        <v>0</v>
      </c>
      <c r="K30" s="636">
        <v>0</v>
      </c>
      <c r="L30" s="636">
        <v>-1</v>
      </c>
      <c r="M30" s="636">
        <v>0</v>
      </c>
      <c r="N30" s="637">
        <f t="shared" si="3"/>
        <v>-47</v>
      </c>
      <c r="O30" s="153"/>
    </row>
    <row r="31" spans="1:15" ht="13.5">
      <c r="A31" s="153"/>
      <c r="B31" s="232"/>
      <c r="C31" s="48" t="s">
        <v>261</v>
      </c>
      <c r="D31" s="324">
        <v>3</v>
      </c>
      <c r="E31" s="633">
        <v>0</v>
      </c>
      <c r="F31" s="634">
        <v>0</v>
      </c>
      <c r="G31" s="634">
        <v>0</v>
      </c>
      <c r="H31" s="634">
        <v>0</v>
      </c>
      <c r="I31" s="634">
        <v>0</v>
      </c>
      <c r="J31" s="634">
        <v>0</v>
      </c>
      <c r="K31" s="636">
        <v>0</v>
      </c>
      <c r="L31" s="636">
        <v>0</v>
      </c>
      <c r="M31" s="636">
        <v>-22</v>
      </c>
      <c r="N31" s="637">
        <f t="shared" si="3"/>
        <v>-22</v>
      </c>
      <c r="O31" s="153"/>
    </row>
    <row r="32" spans="1:15" ht="12.75" thickBot="1">
      <c r="A32" s="153"/>
      <c r="B32" s="784" t="s">
        <v>289</v>
      </c>
      <c r="C32" s="785"/>
      <c r="D32" s="342"/>
      <c r="E32" s="638">
        <f>SUM(E28:E31)</f>
        <v>1396</v>
      </c>
      <c r="F32" s="638">
        <f t="shared" ref="F32:N32" si="4">SUM(F28:F31)</f>
        <v>99</v>
      </c>
      <c r="G32" s="638">
        <f t="shared" si="4"/>
        <v>47</v>
      </c>
      <c r="H32" s="638">
        <f t="shared" si="4"/>
        <v>230</v>
      </c>
      <c r="I32" s="638">
        <f t="shared" si="4"/>
        <v>7</v>
      </c>
      <c r="J32" s="638">
        <f t="shared" si="4"/>
        <v>228</v>
      </c>
      <c r="K32" s="638">
        <f t="shared" si="4"/>
        <v>188</v>
      </c>
      <c r="L32" s="638">
        <f t="shared" si="4"/>
        <v>154</v>
      </c>
      <c r="M32" s="638">
        <f t="shared" si="4"/>
        <v>0</v>
      </c>
      <c r="N32" s="639">
        <f t="shared" si="4"/>
        <v>953</v>
      </c>
      <c r="O32" s="153"/>
    </row>
    <row r="33" spans="1:15" ht="12.75" thickTop="1">
      <c r="A33" s="153"/>
      <c r="B33" s="534"/>
      <c r="C33" s="535"/>
      <c r="D33" s="344"/>
      <c r="E33" s="600"/>
      <c r="F33" s="600"/>
      <c r="G33" s="600"/>
      <c r="H33" s="600"/>
      <c r="I33" s="600"/>
      <c r="J33" s="600"/>
      <c r="K33" s="600"/>
      <c r="L33" s="600"/>
      <c r="M33" s="600"/>
      <c r="N33" s="632"/>
      <c r="O33" s="153"/>
    </row>
    <row r="34" spans="1:15" ht="13.5">
      <c r="A34" s="153"/>
      <c r="B34" s="534"/>
      <c r="C34" s="154" t="s">
        <v>133</v>
      </c>
      <c r="D34" s="324">
        <v>4</v>
      </c>
      <c r="E34" s="600">
        <v>-189</v>
      </c>
      <c r="F34" s="600">
        <v>-20</v>
      </c>
      <c r="G34" s="600">
        <v>-34</v>
      </c>
      <c r="H34" s="600">
        <v>1</v>
      </c>
      <c r="I34" s="600">
        <v>-1</v>
      </c>
      <c r="J34" s="600">
        <v>0</v>
      </c>
      <c r="K34" s="600">
        <v>0</v>
      </c>
      <c r="L34" s="600">
        <v>0</v>
      </c>
      <c r="M34" s="600">
        <v>0</v>
      </c>
      <c r="N34" s="632">
        <f>SUM(F34:M34)</f>
        <v>-54</v>
      </c>
      <c r="O34" s="153"/>
    </row>
    <row r="35" spans="1:15" ht="6" customHeight="1" thickBot="1">
      <c r="A35" s="153"/>
      <c r="B35" s="176"/>
      <c r="C35" s="50"/>
      <c r="D35" s="345"/>
      <c r="E35" s="640"/>
      <c r="F35" s="640"/>
      <c r="G35" s="640"/>
      <c r="H35" s="640"/>
      <c r="I35" s="640"/>
      <c r="J35" s="640"/>
      <c r="K35" s="640"/>
      <c r="L35" s="640"/>
      <c r="M35" s="640"/>
      <c r="N35" s="641"/>
      <c r="O35" s="153"/>
    </row>
    <row r="36" spans="1:15" ht="12.75" customHeight="1" thickBot="1">
      <c r="A36" s="153"/>
      <c r="B36" s="52"/>
      <c r="C36" s="52"/>
      <c r="D36" s="53"/>
      <c r="E36" s="642"/>
      <c r="F36" s="643"/>
      <c r="G36" s="643"/>
      <c r="H36" s="643"/>
      <c r="I36" s="642"/>
      <c r="J36" s="642"/>
      <c r="K36" s="642"/>
      <c r="L36" s="642"/>
      <c r="M36" s="642"/>
      <c r="N36" s="642"/>
      <c r="O36" s="153"/>
    </row>
    <row r="37" spans="1:15" ht="24">
      <c r="A37" s="153"/>
      <c r="B37" s="206" t="str">
        <f>B27</f>
        <v>Three Months Ended June 30, 2019</v>
      </c>
      <c r="C37" s="59"/>
      <c r="D37" s="207"/>
      <c r="E37" s="644" t="s">
        <v>60</v>
      </c>
      <c r="F37" s="645" t="s">
        <v>230</v>
      </c>
      <c r="G37" s="645" t="s">
        <v>61</v>
      </c>
      <c r="H37" s="646" t="s">
        <v>62</v>
      </c>
      <c r="I37" s="647"/>
      <c r="J37" s="648"/>
      <c r="K37" s="649"/>
      <c r="L37" s="642"/>
      <c r="M37" s="642"/>
      <c r="N37" s="642"/>
      <c r="O37" s="153"/>
    </row>
    <row r="38" spans="1:15">
      <c r="A38" s="153"/>
      <c r="B38" s="782" t="s">
        <v>59</v>
      </c>
      <c r="C38" s="783"/>
      <c r="D38" s="321"/>
      <c r="E38" s="600">
        <v>336</v>
      </c>
      <c r="F38" s="542">
        <v>328</v>
      </c>
      <c r="G38" s="650">
        <v>0.43</v>
      </c>
      <c r="H38" s="651">
        <v>0.43</v>
      </c>
      <c r="I38" s="652"/>
      <c r="J38" s="653"/>
      <c r="K38" s="649"/>
      <c r="L38" s="642"/>
      <c r="M38" s="642"/>
      <c r="N38" s="642"/>
      <c r="O38" s="52"/>
    </row>
    <row r="39" spans="1:15" ht="13.5">
      <c r="A39" s="153"/>
      <c r="B39" s="47"/>
      <c r="C39" s="48" t="s">
        <v>185</v>
      </c>
      <c r="D39" s="324">
        <v>1</v>
      </c>
      <c r="E39" s="654">
        <v>38</v>
      </c>
      <c r="F39" s="655">
        <v>38</v>
      </c>
      <c r="G39" s="656">
        <v>0.05</v>
      </c>
      <c r="H39" s="657">
        <v>0.05</v>
      </c>
      <c r="I39" s="658"/>
      <c r="J39" s="658"/>
      <c r="K39" s="658"/>
      <c r="L39" s="658"/>
      <c r="M39" s="658"/>
      <c r="N39" s="658"/>
      <c r="O39" s="58"/>
    </row>
    <row r="40" spans="1:15" ht="13.5">
      <c r="A40" s="153"/>
      <c r="B40" s="47"/>
      <c r="C40" s="48" t="s">
        <v>116</v>
      </c>
      <c r="D40" s="324">
        <v>2</v>
      </c>
      <c r="E40" s="654">
        <v>47</v>
      </c>
      <c r="F40" s="655">
        <v>47</v>
      </c>
      <c r="G40" s="656">
        <v>0.06</v>
      </c>
      <c r="H40" s="657">
        <v>0.06</v>
      </c>
      <c r="I40" s="658"/>
      <c r="J40" s="658"/>
      <c r="K40" s="658"/>
      <c r="L40" s="658"/>
      <c r="M40" s="658"/>
      <c r="N40" s="658"/>
      <c r="O40" s="58"/>
    </row>
    <row r="41" spans="1:15" ht="13.5">
      <c r="A41" s="153"/>
      <c r="B41" s="232"/>
      <c r="C41" s="48" t="s">
        <v>261</v>
      </c>
      <c r="D41" s="324">
        <v>3</v>
      </c>
      <c r="E41" s="654">
        <v>22</v>
      </c>
      <c r="F41" s="655">
        <v>22</v>
      </c>
      <c r="G41" s="656">
        <v>0.03</v>
      </c>
      <c r="H41" s="657">
        <v>0.03</v>
      </c>
      <c r="I41" s="658"/>
      <c r="J41" s="658"/>
      <c r="K41" s="658"/>
      <c r="L41" s="658"/>
      <c r="M41" s="658"/>
      <c r="N41" s="658"/>
      <c r="O41" s="58"/>
    </row>
    <row r="42" spans="1:15" ht="13.5">
      <c r="A42" s="153"/>
      <c r="B42" s="47"/>
      <c r="C42" s="48" t="s">
        <v>149</v>
      </c>
      <c r="D42" s="324">
        <v>5</v>
      </c>
      <c r="E42" s="654">
        <v>0</v>
      </c>
      <c r="F42" s="655">
        <v>-18</v>
      </c>
      <c r="G42" s="656">
        <v>-0.02</v>
      </c>
      <c r="H42" s="657">
        <v>-0.02</v>
      </c>
      <c r="I42" s="658"/>
      <c r="J42" s="658"/>
      <c r="K42" s="658"/>
      <c r="L42" s="658"/>
      <c r="M42" s="658"/>
      <c r="N42" s="658"/>
      <c r="O42" s="58"/>
    </row>
    <row r="43" spans="1:15" ht="13.5">
      <c r="A43" s="153"/>
      <c r="B43" s="47"/>
      <c r="C43" s="48" t="s">
        <v>210</v>
      </c>
      <c r="D43" s="324">
        <v>6</v>
      </c>
      <c r="E43" s="654">
        <v>0</v>
      </c>
      <c r="F43" s="655">
        <v>-8</v>
      </c>
      <c r="G43" s="656">
        <v>-0.01</v>
      </c>
      <c r="H43" s="657">
        <v>-0.01</v>
      </c>
      <c r="I43" s="658"/>
      <c r="J43" s="658"/>
      <c r="K43" s="658"/>
      <c r="L43" s="658"/>
      <c r="M43" s="658"/>
      <c r="N43" s="658"/>
      <c r="O43" s="58"/>
    </row>
    <row r="44" spans="1:15" ht="14.25" thickBot="1">
      <c r="A44" s="153"/>
      <c r="B44" s="784" t="s">
        <v>289</v>
      </c>
      <c r="C44" s="785"/>
      <c r="D44" s="329"/>
      <c r="E44" s="638">
        <f>SUM(E38:E43)</f>
        <v>443</v>
      </c>
      <c r="F44" s="638">
        <f t="shared" ref="F44" si="5">SUM(F38:F43)</f>
        <v>409</v>
      </c>
      <c r="G44" s="659">
        <v>0.53</v>
      </c>
      <c r="H44" s="660">
        <v>0.53</v>
      </c>
      <c r="I44" s="652"/>
      <c r="J44" s="642"/>
      <c r="K44" s="642"/>
      <c r="L44" s="642"/>
      <c r="M44" s="642"/>
      <c r="N44" s="642"/>
      <c r="O44" s="52"/>
    </row>
    <row r="45" spans="1:15" ht="14.25" thickTop="1">
      <c r="A45" s="153"/>
      <c r="B45" s="534"/>
      <c r="C45" s="535"/>
      <c r="D45" s="329"/>
      <c r="E45" s="600"/>
      <c r="F45" s="542"/>
      <c r="G45" s="661"/>
      <c r="H45" s="651"/>
      <c r="I45" s="652"/>
      <c r="J45" s="642"/>
      <c r="K45" s="642"/>
      <c r="L45" s="642"/>
      <c r="M45" s="642"/>
      <c r="N45" s="642"/>
      <c r="O45" s="52"/>
    </row>
    <row r="46" spans="1:15" ht="13.5">
      <c r="A46" s="153"/>
      <c r="B46" s="534"/>
      <c r="C46" s="154" t="s">
        <v>133</v>
      </c>
      <c r="D46" s="324">
        <v>4</v>
      </c>
      <c r="E46" s="600">
        <f>E34-N34</f>
        <v>-135</v>
      </c>
      <c r="F46" s="600">
        <v>-115</v>
      </c>
      <c r="G46" s="662">
        <v>-0.15</v>
      </c>
      <c r="H46" s="663">
        <v>-0.15</v>
      </c>
      <c r="I46" s="652"/>
      <c r="J46" s="642"/>
      <c r="K46" s="642"/>
      <c r="L46" s="642"/>
      <c r="M46" s="642"/>
      <c r="N46" s="642"/>
      <c r="O46" s="52"/>
    </row>
    <row r="47" spans="1:15" ht="6" customHeight="1" thickBot="1">
      <c r="A47" s="153"/>
      <c r="B47" s="49"/>
      <c r="C47" s="50"/>
      <c r="D47" s="51"/>
      <c r="E47" s="50"/>
      <c r="F47" s="50"/>
      <c r="G47" s="167"/>
      <c r="H47" s="205"/>
      <c r="I47" s="52"/>
      <c r="J47" s="52"/>
      <c r="K47" s="52"/>
      <c r="L47" s="52"/>
      <c r="M47" s="52"/>
      <c r="N47" s="52"/>
      <c r="O47" s="52"/>
    </row>
    <row r="48" spans="1:15" ht="6" customHeight="1" thickBot="1">
      <c r="A48" s="153"/>
      <c r="B48" s="52"/>
      <c r="C48" s="52"/>
      <c r="D48" s="53"/>
      <c r="E48" s="52"/>
      <c r="F48" s="52"/>
      <c r="G48" s="173"/>
      <c r="H48" s="173"/>
      <c r="I48" s="52"/>
      <c r="J48" s="52"/>
      <c r="K48" s="52"/>
      <c r="L48" s="52"/>
      <c r="M48" s="52"/>
      <c r="N48" s="52"/>
      <c r="O48" s="52"/>
    </row>
    <row r="49" spans="1:15" ht="48">
      <c r="A49" s="153"/>
      <c r="B49" s="206" t="s">
        <v>272</v>
      </c>
      <c r="C49" s="59"/>
      <c r="D49" s="200"/>
      <c r="E49" s="197" t="s">
        <v>54</v>
      </c>
      <c r="F49" s="198" t="s">
        <v>134</v>
      </c>
      <c r="G49" s="198" t="s">
        <v>147</v>
      </c>
      <c r="H49" s="198" t="s">
        <v>146</v>
      </c>
      <c r="I49" s="198" t="s">
        <v>148</v>
      </c>
      <c r="J49" s="197" t="s">
        <v>55</v>
      </c>
      <c r="K49" s="197" t="s">
        <v>56</v>
      </c>
      <c r="L49" s="197" t="s">
        <v>57</v>
      </c>
      <c r="M49" s="197" t="s">
        <v>261</v>
      </c>
      <c r="N49" s="199" t="s">
        <v>58</v>
      </c>
      <c r="O49" s="153"/>
    </row>
    <row r="50" spans="1:15">
      <c r="A50" s="153"/>
      <c r="B50" s="782" t="s">
        <v>59</v>
      </c>
      <c r="C50" s="783"/>
      <c r="D50" s="321"/>
      <c r="E50" s="600">
        <v>1282</v>
      </c>
      <c r="F50" s="542">
        <v>137</v>
      </c>
      <c r="G50" s="542">
        <v>9</v>
      </c>
      <c r="H50" s="542">
        <v>246</v>
      </c>
      <c r="I50" s="600">
        <v>50</v>
      </c>
      <c r="J50" s="600">
        <v>210</v>
      </c>
      <c r="K50" s="600">
        <v>182</v>
      </c>
      <c r="L50" s="600">
        <v>177</v>
      </c>
      <c r="M50" s="600">
        <v>24</v>
      </c>
      <c r="N50" s="632">
        <f>SUM(F50:M50)</f>
        <v>1035</v>
      </c>
      <c r="O50" s="153"/>
    </row>
    <row r="51" spans="1:15" ht="13.5">
      <c r="A51" s="153"/>
      <c r="B51" s="47"/>
      <c r="C51" s="48" t="s">
        <v>185</v>
      </c>
      <c r="D51" s="324">
        <v>1</v>
      </c>
      <c r="E51" s="633">
        <v>0</v>
      </c>
      <c r="F51" s="634">
        <v>0</v>
      </c>
      <c r="G51" s="634">
        <v>-1</v>
      </c>
      <c r="H51" s="634">
        <v>0</v>
      </c>
      <c r="I51" s="635">
        <v>0</v>
      </c>
      <c r="J51" s="636">
        <v>-7</v>
      </c>
      <c r="K51" s="636">
        <v>-2</v>
      </c>
      <c r="L51" s="636">
        <v>-17</v>
      </c>
      <c r="M51" s="636">
        <v>0</v>
      </c>
      <c r="N51" s="637">
        <f t="shared" ref="N51:N53" si="6">SUM(F51:M51)</f>
        <v>-27</v>
      </c>
      <c r="O51" s="153"/>
    </row>
    <row r="52" spans="1:15" ht="13.5">
      <c r="A52" s="153"/>
      <c r="B52" s="47"/>
      <c r="C52" s="48" t="s">
        <v>116</v>
      </c>
      <c r="D52" s="324">
        <v>2</v>
      </c>
      <c r="E52" s="633">
        <v>0</v>
      </c>
      <c r="F52" s="634">
        <v>0</v>
      </c>
      <c r="G52" s="634">
        <v>0</v>
      </c>
      <c r="H52" s="634">
        <v>0</v>
      </c>
      <c r="I52" s="634">
        <v>-48</v>
      </c>
      <c r="J52" s="634">
        <v>0</v>
      </c>
      <c r="K52" s="636">
        <v>0</v>
      </c>
      <c r="L52" s="636">
        <v>-2</v>
      </c>
      <c r="M52" s="636">
        <v>0</v>
      </c>
      <c r="N52" s="637">
        <f t="shared" si="6"/>
        <v>-50</v>
      </c>
      <c r="O52" s="153"/>
    </row>
    <row r="53" spans="1:15" ht="13.5">
      <c r="A53" s="153"/>
      <c r="B53" s="232"/>
      <c r="C53" s="48" t="s">
        <v>261</v>
      </c>
      <c r="D53" s="324">
        <v>3</v>
      </c>
      <c r="E53" s="633">
        <v>0</v>
      </c>
      <c r="F53" s="634">
        <v>-4</v>
      </c>
      <c r="G53" s="634">
        <v>0</v>
      </c>
      <c r="H53" s="634">
        <v>0</v>
      </c>
      <c r="I53" s="634">
        <v>0</v>
      </c>
      <c r="J53" s="634">
        <v>0</v>
      </c>
      <c r="K53" s="636">
        <v>0</v>
      </c>
      <c r="L53" s="636">
        <v>0</v>
      </c>
      <c r="M53" s="636">
        <v>-24</v>
      </c>
      <c r="N53" s="637">
        <f t="shared" si="6"/>
        <v>-28</v>
      </c>
      <c r="O53" s="153"/>
    </row>
    <row r="54" spans="1:15" ht="12.75" thickBot="1">
      <c r="A54" s="153"/>
      <c r="B54" s="784" t="s">
        <v>289</v>
      </c>
      <c r="C54" s="785"/>
      <c r="D54" s="342"/>
      <c r="E54" s="638">
        <f>SUM(E50:E53)</f>
        <v>1282</v>
      </c>
      <c r="F54" s="638">
        <f t="shared" ref="F54:N54" si="7">SUM(F50:F53)</f>
        <v>133</v>
      </c>
      <c r="G54" s="638">
        <f t="shared" si="7"/>
        <v>8</v>
      </c>
      <c r="H54" s="638">
        <f t="shared" si="7"/>
        <v>246</v>
      </c>
      <c r="I54" s="638">
        <f t="shared" si="7"/>
        <v>2</v>
      </c>
      <c r="J54" s="638">
        <f t="shared" si="7"/>
        <v>203</v>
      </c>
      <c r="K54" s="638">
        <f t="shared" si="7"/>
        <v>180</v>
      </c>
      <c r="L54" s="638">
        <f t="shared" si="7"/>
        <v>158</v>
      </c>
      <c r="M54" s="638">
        <f t="shared" si="7"/>
        <v>0</v>
      </c>
      <c r="N54" s="639">
        <f t="shared" si="7"/>
        <v>930</v>
      </c>
      <c r="O54" s="153"/>
    </row>
    <row r="55" spans="1:15" ht="12.75" thickTop="1">
      <c r="A55" s="153"/>
      <c r="B55" s="674"/>
      <c r="C55" s="675"/>
      <c r="D55" s="344"/>
      <c r="E55" s="600"/>
      <c r="F55" s="600"/>
      <c r="G55" s="600"/>
      <c r="H55" s="600"/>
      <c r="I55" s="600"/>
      <c r="J55" s="600"/>
      <c r="K55" s="600"/>
      <c r="L55" s="600"/>
      <c r="M55" s="600"/>
      <c r="N55" s="632"/>
      <c r="O55" s="153"/>
    </row>
    <row r="56" spans="1:15" ht="13.5">
      <c r="A56" s="153"/>
      <c r="B56" s="674"/>
      <c r="C56" s="154" t="s">
        <v>133</v>
      </c>
      <c r="D56" s="324">
        <v>4</v>
      </c>
      <c r="E56" s="600">
        <v>-68</v>
      </c>
      <c r="F56" s="600">
        <v>-7</v>
      </c>
      <c r="G56" s="600">
        <v>-6</v>
      </c>
      <c r="H56" s="600">
        <v>-1</v>
      </c>
      <c r="I56" s="600">
        <v>-1</v>
      </c>
      <c r="J56" s="600">
        <v>0</v>
      </c>
      <c r="K56" s="600">
        <v>0</v>
      </c>
      <c r="L56" s="600">
        <v>0</v>
      </c>
      <c r="M56" s="600">
        <v>0</v>
      </c>
      <c r="N56" s="632">
        <f>SUM(F56:M56)</f>
        <v>-15</v>
      </c>
      <c r="O56" s="153"/>
    </row>
    <row r="57" spans="1:15" ht="6" customHeight="1" thickBot="1">
      <c r="A57" s="153"/>
      <c r="B57" s="176"/>
      <c r="C57" s="50"/>
      <c r="D57" s="345"/>
      <c r="E57" s="346"/>
      <c r="F57" s="346"/>
      <c r="G57" s="346"/>
      <c r="H57" s="346"/>
      <c r="I57" s="346"/>
      <c r="J57" s="346"/>
      <c r="K57" s="346"/>
      <c r="L57" s="346"/>
      <c r="M57" s="346"/>
      <c r="N57" s="347"/>
      <c r="O57" s="153"/>
    </row>
    <row r="58" spans="1:15" ht="12.75" customHeight="1" thickBot="1">
      <c r="A58" s="153"/>
      <c r="B58" s="52"/>
      <c r="C58" s="52"/>
      <c r="D58" s="53"/>
      <c r="E58" s="52"/>
      <c r="F58" s="130"/>
      <c r="G58" s="130"/>
      <c r="H58" s="130"/>
      <c r="I58" s="52"/>
      <c r="J58" s="52"/>
      <c r="K58" s="52"/>
      <c r="L58" s="52"/>
      <c r="M58" s="52"/>
      <c r="N58" s="52"/>
      <c r="O58" s="153"/>
    </row>
    <row r="59" spans="1:15" ht="24">
      <c r="A59" s="153"/>
      <c r="B59" s="206" t="str">
        <f>B49</f>
        <v>Three Months Ended September 30, 2019</v>
      </c>
      <c r="C59" s="59"/>
      <c r="D59" s="207"/>
      <c r="E59" s="204" t="s">
        <v>60</v>
      </c>
      <c r="F59" s="198" t="s">
        <v>230</v>
      </c>
      <c r="G59" s="198" t="s">
        <v>61</v>
      </c>
      <c r="H59" s="225" t="s">
        <v>62</v>
      </c>
      <c r="I59" s="54"/>
      <c r="J59" s="55"/>
      <c r="K59" s="56"/>
      <c r="L59" s="52"/>
      <c r="M59" s="52"/>
      <c r="N59" s="52"/>
      <c r="O59" s="153"/>
    </row>
    <row r="60" spans="1:15">
      <c r="A60" s="153"/>
      <c r="B60" s="782" t="s">
        <v>59</v>
      </c>
      <c r="C60" s="783"/>
      <c r="D60" s="321"/>
      <c r="E60" s="600">
        <v>247</v>
      </c>
      <c r="F60" s="542">
        <v>204</v>
      </c>
      <c r="G60" s="650">
        <v>0.27</v>
      </c>
      <c r="H60" s="651">
        <v>0.26</v>
      </c>
      <c r="I60" s="57"/>
      <c r="J60" s="202"/>
      <c r="K60" s="56"/>
      <c r="L60" s="52"/>
      <c r="M60" s="52"/>
      <c r="N60" s="52"/>
      <c r="O60" s="52"/>
    </row>
    <row r="61" spans="1:15" ht="13.5">
      <c r="A61" s="153"/>
      <c r="B61" s="47"/>
      <c r="C61" s="48" t="s">
        <v>185</v>
      </c>
      <c r="D61" s="324">
        <v>1</v>
      </c>
      <c r="E61" s="654">
        <v>27</v>
      </c>
      <c r="F61" s="655">
        <v>27</v>
      </c>
      <c r="G61" s="656">
        <v>0.03</v>
      </c>
      <c r="H61" s="657">
        <v>0.03</v>
      </c>
      <c r="I61" s="58"/>
      <c r="J61" s="58"/>
      <c r="K61" s="58"/>
      <c r="L61" s="58"/>
      <c r="M61" s="58"/>
      <c r="N61" s="58"/>
      <c r="O61" s="58"/>
    </row>
    <row r="62" spans="1:15" ht="13.5">
      <c r="A62" s="153"/>
      <c r="B62" s="47"/>
      <c r="C62" s="48" t="s">
        <v>116</v>
      </c>
      <c r="D62" s="324">
        <v>2</v>
      </c>
      <c r="E62" s="654">
        <v>50</v>
      </c>
      <c r="F62" s="655">
        <v>50</v>
      </c>
      <c r="G62" s="656">
        <v>0.06</v>
      </c>
      <c r="H62" s="657">
        <v>0.06</v>
      </c>
      <c r="I62" s="58"/>
      <c r="J62" s="58"/>
      <c r="K62" s="58"/>
      <c r="L62" s="58"/>
      <c r="M62" s="58"/>
      <c r="N62" s="58"/>
      <c r="O62" s="58"/>
    </row>
    <row r="63" spans="1:15" ht="13.5">
      <c r="A63" s="153"/>
      <c r="B63" s="232"/>
      <c r="C63" s="48" t="s">
        <v>261</v>
      </c>
      <c r="D63" s="324">
        <v>3</v>
      </c>
      <c r="E63" s="654">
        <v>28</v>
      </c>
      <c r="F63" s="655">
        <v>28</v>
      </c>
      <c r="G63" s="656">
        <v>0.04</v>
      </c>
      <c r="H63" s="657">
        <v>0.04</v>
      </c>
      <c r="I63" s="58"/>
      <c r="J63" s="58"/>
      <c r="K63" s="58"/>
      <c r="L63" s="58"/>
      <c r="M63" s="58"/>
      <c r="N63" s="58"/>
      <c r="O63" s="58"/>
    </row>
    <row r="64" spans="1:15" ht="13.5">
      <c r="A64" s="153"/>
      <c r="B64" s="47"/>
      <c r="C64" s="48" t="s">
        <v>149</v>
      </c>
      <c r="D64" s="324">
        <v>5</v>
      </c>
      <c r="E64" s="654">
        <v>0</v>
      </c>
      <c r="F64" s="655">
        <v>-14</v>
      </c>
      <c r="G64" s="656">
        <v>-0.02</v>
      </c>
      <c r="H64" s="657">
        <v>-0.02</v>
      </c>
      <c r="I64" s="58"/>
      <c r="J64" s="58"/>
      <c r="K64" s="58"/>
      <c r="L64" s="58"/>
      <c r="M64" s="58"/>
      <c r="N64" s="58"/>
      <c r="O64" s="58"/>
    </row>
    <row r="65" spans="1:15" ht="13.5" hidden="1">
      <c r="A65" s="153"/>
      <c r="B65" s="47"/>
      <c r="C65" s="48" t="s">
        <v>210</v>
      </c>
      <c r="D65" s="324">
        <v>6</v>
      </c>
      <c r="E65" s="654">
        <v>0</v>
      </c>
      <c r="F65" s="655">
        <v>0</v>
      </c>
      <c r="G65" s="656">
        <v>0</v>
      </c>
      <c r="H65" s="657">
        <v>0</v>
      </c>
      <c r="I65" s="58"/>
      <c r="J65" s="58"/>
      <c r="K65" s="58"/>
      <c r="L65" s="58"/>
      <c r="M65" s="58"/>
      <c r="N65" s="58"/>
      <c r="O65" s="58"/>
    </row>
    <row r="66" spans="1:15" ht="14.25" thickBot="1">
      <c r="A66" s="153"/>
      <c r="B66" s="784" t="s">
        <v>289</v>
      </c>
      <c r="C66" s="785"/>
      <c r="D66" s="329"/>
      <c r="E66" s="638">
        <f>SUM(E60:E65)</f>
        <v>352</v>
      </c>
      <c r="F66" s="638">
        <f t="shared" ref="F66" si="8">SUM(F60:F65)</f>
        <v>295</v>
      </c>
      <c r="G66" s="659">
        <v>0.38</v>
      </c>
      <c r="H66" s="660">
        <v>0.38</v>
      </c>
      <c r="I66" s="57"/>
      <c r="J66" s="52"/>
      <c r="K66" s="52"/>
      <c r="L66" s="52"/>
      <c r="M66" s="52"/>
      <c r="N66" s="52"/>
      <c r="O66" s="52"/>
    </row>
    <row r="67" spans="1:15" ht="14.25" thickTop="1">
      <c r="A67" s="153"/>
      <c r="B67" s="674"/>
      <c r="C67" s="675"/>
      <c r="D67" s="329"/>
      <c r="E67" s="600"/>
      <c r="F67" s="542"/>
      <c r="G67" s="661"/>
      <c r="H67" s="651"/>
      <c r="I67" s="57"/>
      <c r="J67" s="52"/>
      <c r="K67" s="52"/>
      <c r="L67" s="52"/>
      <c r="M67" s="52"/>
      <c r="N67" s="52"/>
      <c r="O67" s="52"/>
    </row>
    <row r="68" spans="1:15" ht="13.5">
      <c r="A68" s="153"/>
      <c r="B68" s="674"/>
      <c r="C68" s="154" t="s">
        <v>133</v>
      </c>
      <c r="D68" s="324">
        <v>4</v>
      </c>
      <c r="E68" s="600">
        <f>E56-N56</f>
        <v>-53</v>
      </c>
      <c r="F68" s="600">
        <v>-48</v>
      </c>
      <c r="G68" s="662">
        <v>-0.06</v>
      </c>
      <c r="H68" s="663">
        <v>-0.06</v>
      </c>
      <c r="I68" s="57"/>
      <c r="J68" s="52"/>
      <c r="K68" s="52"/>
      <c r="L68" s="52"/>
      <c r="M68" s="52"/>
      <c r="N68" s="52"/>
      <c r="O68" s="52"/>
    </row>
    <row r="69" spans="1:15" ht="6" customHeight="1" thickBot="1">
      <c r="A69" s="153"/>
      <c r="B69" s="49"/>
      <c r="C69" s="50"/>
      <c r="D69" s="51"/>
      <c r="E69" s="50"/>
      <c r="F69" s="50"/>
      <c r="G69" s="167"/>
      <c r="H69" s="205"/>
      <c r="I69" s="52"/>
      <c r="J69" s="52"/>
      <c r="K69" s="52"/>
      <c r="L69" s="52"/>
      <c r="M69" s="52"/>
      <c r="N69" s="52"/>
      <c r="O69" s="52"/>
    </row>
    <row r="70" spans="1:15" ht="6" customHeight="1" thickBot="1">
      <c r="A70" s="153"/>
      <c r="B70" s="52"/>
      <c r="C70" s="52"/>
      <c r="D70" s="53"/>
      <c r="E70" s="52"/>
      <c r="F70" s="52"/>
      <c r="G70" s="173"/>
      <c r="H70" s="173"/>
      <c r="I70" s="52"/>
      <c r="J70" s="52"/>
      <c r="K70" s="52"/>
      <c r="L70" s="52"/>
      <c r="M70" s="52"/>
      <c r="N70" s="52"/>
      <c r="O70" s="52"/>
    </row>
    <row r="71" spans="1:15" ht="48">
      <c r="A71" s="153"/>
      <c r="B71" s="206" t="s">
        <v>295</v>
      </c>
      <c r="C71" s="59"/>
      <c r="D71" s="200"/>
      <c r="E71" s="197" t="s">
        <v>54</v>
      </c>
      <c r="F71" s="198" t="s">
        <v>134</v>
      </c>
      <c r="G71" s="198" t="s">
        <v>147</v>
      </c>
      <c r="H71" s="198" t="s">
        <v>146</v>
      </c>
      <c r="I71" s="198" t="s">
        <v>148</v>
      </c>
      <c r="J71" s="197" t="s">
        <v>55</v>
      </c>
      <c r="K71" s="197" t="s">
        <v>56</v>
      </c>
      <c r="L71" s="197" t="s">
        <v>57</v>
      </c>
      <c r="M71" s="197" t="s">
        <v>261</v>
      </c>
      <c r="N71" s="199" t="s">
        <v>58</v>
      </c>
      <c r="O71" s="153"/>
    </row>
    <row r="72" spans="1:15">
      <c r="A72" s="153"/>
      <c r="B72" s="782" t="s">
        <v>59</v>
      </c>
      <c r="C72" s="783"/>
      <c r="D72" s="321"/>
      <c r="E72" s="300">
        <v>1986</v>
      </c>
      <c r="F72" s="248">
        <v>268</v>
      </c>
      <c r="G72" s="248">
        <v>69</v>
      </c>
      <c r="H72" s="248">
        <v>251</v>
      </c>
      <c r="I72" s="300">
        <v>68</v>
      </c>
      <c r="J72" s="300">
        <v>296</v>
      </c>
      <c r="K72" s="300">
        <v>346</v>
      </c>
      <c r="L72" s="300">
        <v>205</v>
      </c>
      <c r="M72" s="300">
        <v>29</v>
      </c>
      <c r="N72" s="336">
        <f>SUM(F72:M72)</f>
        <v>1532</v>
      </c>
      <c r="O72" s="153"/>
    </row>
    <row r="73" spans="1:15" ht="13.5">
      <c r="A73" s="153"/>
      <c r="B73" s="47"/>
      <c r="C73" s="48" t="s">
        <v>185</v>
      </c>
      <c r="D73" s="324">
        <v>1</v>
      </c>
      <c r="E73" s="337">
        <v>0</v>
      </c>
      <c r="F73" s="338">
        <v>0</v>
      </c>
      <c r="G73" s="338">
        <v>-4</v>
      </c>
      <c r="H73" s="338">
        <v>0</v>
      </c>
      <c r="I73" s="339">
        <v>0</v>
      </c>
      <c r="J73" s="340">
        <v>-10</v>
      </c>
      <c r="K73" s="340">
        <v>-2</v>
      </c>
      <c r="L73" s="340">
        <v>-23</v>
      </c>
      <c r="M73" s="340">
        <v>0</v>
      </c>
      <c r="N73" s="341">
        <f t="shared" ref="N73:N76" si="9">SUM(F73:M73)</f>
        <v>-39</v>
      </c>
      <c r="O73" s="153"/>
    </row>
    <row r="74" spans="1:15" ht="13.5">
      <c r="A74" s="153"/>
      <c r="B74" s="47"/>
      <c r="C74" s="48" t="s">
        <v>116</v>
      </c>
      <c r="D74" s="324">
        <v>2</v>
      </c>
      <c r="E74" s="337">
        <v>0</v>
      </c>
      <c r="F74" s="338">
        <v>0</v>
      </c>
      <c r="G74" s="338">
        <v>0</v>
      </c>
      <c r="H74" s="338">
        <v>0</v>
      </c>
      <c r="I74" s="338">
        <v>-49</v>
      </c>
      <c r="J74" s="338">
        <v>0</v>
      </c>
      <c r="K74" s="340">
        <v>0</v>
      </c>
      <c r="L74" s="340">
        <v>-2</v>
      </c>
      <c r="M74" s="340">
        <v>0</v>
      </c>
      <c r="N74" s="341">
        <f t="shared" si="9"/>
        <v>-51</v>
      </c>
      <c r="O74" s="153"/>
    </row>
    <row r="75" spans="1:15" ht="13.5">
      <c r="A75" s="153"/>
      <c r="B75" s="232"/>
      <c r="C75" s="48" t="s">
        <v>261</v>
      </c>
      <c r="D75" s="324">
        <v>3</v>
      </c>
      <c r="E75" s="337">
        <v>0</v>
      </c>
      <c r="F75" s="338">
        <v>-1</v>
      </c>
      <c r="G75" s="338">
        <v>0</v>
      </c>
      <c r="H75" s="338">
        <v>0</v>
      </c>
      <c r="I75" s="338">
        <v>0</v>
      </c>
      <c r="J75" s="338">
        <v>0</v>
      </c>
      <c r="K75" s="340">
        <v>0</v>
      </c>
      <c r="L75" s="340">
        <v>0</v>
      </c>
      <c r="M75" s="340">
        <v>-29</v>
      </c>
      <c r="N75" s="341">
        <f t="shared" si="9"/>
        <v>-30</v>
      </c>
      <c r="O75" s="153"/>
    </row>
    <row r="76" spans="1:15" ht="13.5">
      <c r="A76" s="153"/>
      <c r="B76" s="232"/>
      <c r="C76" s="48" t="s">
        <v>210</v>
      </c>
      <c r="D76" s="324">
        <v>6</v>
      </c>
      <c r="E76" s="337">
        <v>0</v>
      </c>
      <c r="F76" s="338">
        <v>0</v>
      </c>
      <c r="G76" s="338">
        <v>0</v>
      </c>
      <c r="H76" s="338">
        <v>-5</v>
      </c>
      <c r="I76" s="338">
        <v>0</v>
      </c>
      <c r="J76" s="338">
        <v>-3</v>
      </c>
      <c r="K76" s="340">
        <v>-5</v>
      </c>
      <c r="L76" s="340">
        <v>-4</v>
      </c>
      <c r="M76" s="340">
        <v>0</v>
      </c>
      <c r="N76" s="341">
        <f t="shared" si="9"/>
        <v>-17</v>
      </c>
      <c r="O76" s="153"/>
    </row>
    <row r="77" spans="1:15" ht="12.75" thickBot="1">
      <c r="A77" s="153"/>
      <c r="B77" s="784" t="s">
        <v>289</v>
      </c>
      <c r="C77" s="785"/>
      <c r="D77" s="342"/>
      <c r="E77" s="330">
        <f>SUM(E72:E76)</f>
        <v>1986</v>
      </c>
      <c r="F77" s="330">
        <f t="shared" ref="F77:N77" si="10">SUM(F72:F76)</f>
        <v>267</v>
      </c>
      <c r="G77" s="330">
        <f t="shared" si="10"/>
        <v>65</v>
      </c>
      <c r="H77" s="330">
        <f t="shared" si="10"/>
        <v>246</v>
      </c>
      <c r="I77" s="330">
        <f t="shared" si="10"/>
        <v>19</v>
      </c>
      <c r="J77" s="330">
        <f t="shared" si="10"/>
        <v>283</v>
      </c>
      <c r="K77" s="330">
        <f t="shared" si="10"/>
        <v>339</v>
      </c>
      <c r="L77" s="330">
        <f t="shared" si="10"/>
        <v>176</v>
      </c>
      <c r="M77" s="330">
        <f t="shared" si="10"/>
        <v>0</v>
      </c>
      <c r="N77" s="343">
        <f t="shared" si="10"/>
        <v>1395</v>
      </c>
      <c r="O77" s="153"/>
    </row>
    <row r="78" spans="1:15" ht="12.75" thickTop="1">
      <c r="A78" s="153"/>
      <c r="B78" s="722"/>
      <c r="C78" s="723"/>
      <c r="D78" s="344"/>
      <c r="E78" s="300"/>
      <c r="F78" s="300"/>
      <c r="G78" s="300"/>
      <c r="H78" s="300"/>
      <c r="I78" s="300"/>
      <c r="J78" s="300"/>
      <c r="K78" s="300"/>
      <c r="L78" s="300"/>
      <c r="M78" s="300"/>
      <c r="N78" s="336"/>
      <c r="O78" s="153"/>
    </row>
    <row r="79" spans="1:15" ht="13.5">
      <c r="A79" s="153"/>
      <c r="B79" s="722"/>
      <c r="C79" s="154" t="s">
        <v>133</v>
      </c>
      <c r="D79" s="324">
        <v>4</v>
      </c>
      <c r="E79" s="300">
        <v>722</v>
      </c>
      <c r="F79" s="300">
        <v>59</v>
      </c>
      <c r="G79" s="300">
        <v>81</v>
      </c>
      <c r="H79" s="300">
        <v>3</v>
      </c>
      <c r="I79" s="300">
        <v>2</v>
      </c>
      <c r="J79" s="300">
        <v>0</v>
      </c>
      <c r="K79" s="300">
        <v>0</v>
      </c>
      <c r="L79" s="300">
        <v>0</v>
      </c>
      <c r="M79" s="300">
        <v>0</v>
      </c>
      <c r="N79" s="336">
        <f>SUM(F79:M79)</f>
        <v>145</v>
      </c>
      <c r="O79" s="153"/>
    </row>
    <row r="80" spans="1:15" ht="6" customHeight="1" thickBot="1">
      <c r="A80" s="153"/>
      <c r="B80" s="176"/>
      <c r="C80" s="50"/>
      <c r="D80" s="345"/>
      <c r="E80" s="346"/>
      <c r="F80" s="346"/>
      <c r="G80" s="346"/>
      <c r="H80" s="346"/>
      <c r="I80" s="346"/>
      <c r="J80" s="346"/>
      <c r="K80" s="346"/>
      <c r="L80" s="346"/>
      <c r="M80" s="346"/>
      <c r="N80" s="347"/>
      <c r="O80" s="153"/>
    </row>
    <row r="81" spans="1:15" ht="12.75" customHeight="1" thickBot="1">
      <c r="A81" s="153"/>
      <c r="B81" s="52"/>
      <c r="C81" s="52"/>
      <c r="D81" s="53"/>
      <c r="E81" s="52"/>
      <c r="F81" s="130"/>
      <c r="G81" s="130"/>
      <c r="H81" s="130"/>
      <c r="I81" s="52"/>
      <c r="J81" s="52"/>
      <c r="K81" s="52"/>
      <c r="L81" s="52"/>
      <c r="M81" s="52"/>
      <c r="N81" s="52"/>
      <c r="O81" s="153"/>
    </row>
    <row r="82" spans="1:15" ht="24">
      <c r="A82" s="153"/>
      <c r="B82" s="206" t="str">
        <f>B71</f>
        <v>Three Months Ended December 31, 2019</v>
      </c>
      <c r="C82" s="59"/>
      <c r="D82" s="207"/>
      <c r="E82" s="204" t="s">
        <v>60</v>
      </c>
      <c r="F82" s="198" t="s">
        <v>230</v>
      </c>
      <c r="G82" s="198" t="s">
        <v>61</v>
      </c>
      <c r="H82" s="225" t="s">
        <v>62</v>
      </c>
      <c r="I82" s="54"/>
      <c r="J82" s="55"/>
      <c r="K82" s="56"/>
      <c r="L82" s="52"/>
      <c r="M82" s="52"/>
      <c r="N82" s="52"/>
      <c r="O82" s="153"/>
    </row>
    <row r="83" spans="1:15">
      <c r="A83" s="153"/>
      <c r="B83" s="782" t="s">
        <v>59</v>
      </c>
      <c r="C83" s="783"/>
      <c r="D83" s="321"/>
      <c r="E83" s="300">
        <v>454</v>
      </c>
      <c r="F83" s="248">
        <v>525</v>
      </c>
      <c r="G83" s="322">
        <v>0.68</v>
      </c>
      <c r="H83" s="323">
        <v>0.68</v>
      </c>
      <c r="I83" s="57"/>
      <c r="J83" s="202"/>
      <c r="K83" s="56"/>
      <c r="L83" s="52"/>
      <c r="M83" s="52"/>
      <c r="N83" s="52"/>
      <c r="O83" s="52"/>
    </row>
    <row r="84" spans="1:15" ht="13.5">
      <c r="A84" s="153"/>
      <c r="B84" s="47"/>
      <c r="C84" s="48" t="s">
        <v>185</v>
      </c>
      <c r="D84" s="324">
        <v>1</v>
      </c>
      <c r="E84" s="325">
        <v>39</v>
      </c>
      <c r="F84" s="326">
        <v>39</v>
      </c>
      <c r="G84" s="327">
        <v>0.05</v>
      </c>
      <c r="H84" s="328">
        <v>0.05</v>
      </c>
      <c r="I84" s="58"/>
      <c r="J84" s="58"/>
      <c r="K84" s="58"/>
      <c r="L84" s="58"/>
      <c r="M84" s="58"/>
      <c r="N84" s="58"/>
      <c r="O84" s="58"/>
    </row>
    <row r="85" spans="1:15" ht="13.5">
      <c r="A85" s="153"/>
      <c r="B85" s="47"/>
      <c r="C85" s="48" t="s">
        <v>116</v>
      </c>
      <c r="D85" s="324">
        <v>2</v>
      </c>
      <c r="E85" s="325">
        <v>51</v>
      </c>
      <c r="F85" s="326">
        <v>51</v>
      </c>
      <c r="G85" s="327">
        <v>7.0000000000000007E-2</v>
      </c>
      <c r="H85" s="328">
        <v>7.0000000000000007E-2</v>
      </c>
      <c r="I85" s="58"/>
      <c r="J85" s="58"/>
      <c r="K85" s="58"/>
      <c r="L85" s="58"/>
      <c r="M85" s="58"/>
      <c r="N85" s="58"/>
      <c r="O85" s="58"/>
    </row>
    <row r="86" spans="1:15" ht="13.5">
      <c r="A86" s="153"/>
      <c r="B86" s="232"/>
      <c r="C86" s="48" t="s">
        <v>261</v>
      </c>
      <c r="D86" s="324">
        <v>3</v>
      </c>
      <c r="E86" s="325">
        <v>30</v>
      </c>
      <c r="F86" s="326">
        <v>30</v>
      </c>
      <c r="G86" s="327">
        <v>0.04</v>
      </c>
      <c r="H86" s="328">
        <v>0.04</v>
      </c>
      <c r="I86" s="58"/>
      <c r="J86" s="58"/>
      <c r="K86" s="58"/>
      <c r="L86" s="58"/>
      <c r="M86" s="58"/>
      <c r="N86" s="58"/>
      <c r="O86" s="58"/>
    </row>
    <row r="87" spans="1:15" ht="13.5">
      <c r="A87" s="153"/>
      <c r="B87" s="47"/>
      <c r="C87" s="48" t="s">
        <v>149</v>
      </c>
      <c r="D87" s="324">
        <v>5</v>
      </c>
      <c r="E87" s="325">
        <v>0</v>
      </c>
      <c r="F87" s="326">
        <v>-45</v>
      </c>
      <c r="G87" s="327">
        <v>-0.06</v>
      </c>
      <c r="H87" s="328">
        <v>-0.06</v>
      </c>
      <c r="I87" s="58"/>
      <c r="J87" s="58"/>
      <c r="K87" s="58"/>
      <c r="L87" s="58"/>
      <c r="M87" s="58"/>
      <c r="N87" s="58"/>
      <c r="O87" s="58"/>
    </row>
    <row r="88" spans="1:15" ht="13.5">
      <c r="A88" s="153"/>
      <c r="B88" s="47"/>
      <c r="C88" s="48" t="s">
        <v>210</v>
      </c>
      <c r="D88" s="324">
        <v>6</v>
      </c>
      <c r="E88" s="325">
        <v>17</v>
      </c>
      <c r="F88" s="326">
        <v>-123</v>
      </c>
      <c r="G88" s="327">
        <v>-0.16</v>
      </c>
      <c r="H88" s="328">
        <v>-0.16</v>
      </c>
      <c r="I88" s="58"/>
      <c r="J88" s="58"/>
      <c r="K88" s="58"/>
      <c r="L88" s="58"/>
      <c r="M88" s="58"/>
      <c r="N88" s="58"/>
      <c r="O88" s="58"/>
    </row>
    <row r="89" spans="1:15" ht="14.25" thickBot="1">
      <c r="A89" s="153"/>
      <c r="B89" s="784" t="s">
        <v>289</v>
      </c>
      <c r="C89" s="785"/>
      <c r="D89" s="329"/>
      <c r="E89" s="330">
        <f>SUM(E83:E88)</f>
        <v>591</v>
      </c>
      <c r="F89" s="330">
        <f t="shared" ref="F89" si="11">SUM(F83:F88)</f>
        <v>477</v>
      </c>
      <c r="G89" s="331">
        <v>0.62</v>
      </c>
      <c r="H89" s="332">
        <v>0.62</v>
      </c>
      <c r="I89" s="57"/>
      <c r="J89" s="52"/>
      <c r="K89" s="52"/>
      <c r="L89" s="52"/>
      <c r="M89" s="52"/>
      <c r="N89" s="52"/>
      <c r="O89" s="52"/>
    </row>
    <row r="90" spans="1:15" ht="14.25" thickTop="1">
      <c r="A90" s="153"/>
      <c r="B90" s="722"/>
      <c r="C90" s="723"/>
      <c r="D90" s="329"/>
      <c r="E90" s="300"/>
      <c r="F90" s="248"/>
      <c r="G90" s="333"/>
      <c r="H90" s="323"/>
      <c r="I90" s="57"/>
      <c r="J90" s="52"/>
      <c r="K90" s="52"/>
      <c r="L90" s="52"/>
      <c r="M90" s="52"/>
      <c r="N90" s="52"/>
      <c r="O90" s="52"/>
    </row>
    <row r="91" spans="1:15" ht="13.5">
      <c r="A91" s="153"/>
      <c r="B91" s="722"/>
      <c r="C91" s="154" t="s">
        <v>133</v>
      </c>
      <c r="D91" s="324">
        <v>4</v>
      </c>
      <c r="E91" s="300">
        <f>E79-N79</f>
        <v>577</v>
      </c>
      <c r="F91" s="300">
        <v>476</v>
      </c>
      <c r="G91" s="334">
        <v>0.62</v>
      </c>
      <c r="H91" s="335">
        <v>0.61</v>
      </c>
      <c r="I91" s="57"/>
      <c r="J91" s="52"/>
      <c r="K91" s="52"/>
      <c r="L91" s="52"/>
      <c r="M91" s="52"/>
      <c r="N91" s="52"/>
      <c r="O91" s="52"/>
    </row>
    <row r="92" spans="1:15" ht="6" customHeight="1" thickBot="1">
      <c r="A92" s="153"/>
      <c r="B92" s="49"/>
      <c r="C92" s="50"/>
      <c r="D92" s="51"/>
      <c r="E92" s="50"/>
      <c r="F92" s="50"/>
      <c r="G92" s="167"/>
      <c r="H92" s="205"/>
      <c r="I92" s="52"/>
      <c r="J92" s="52"/>
      <c r="K92" s="52"/>
      <c r="L92" s="52"/>
      <c r="M92" s="52"/>
      <c r="N92" s="52"/>
      <c r="O92" s="52"/>
    </row>
    <row r="93" spans="1:15" ht="6" customHeight="1">
      <c r="A93" s="153"/>
      <c r="B93" s="52"/>
      <c r="C93" s="52"/>
      <c r="D93" s="53"/>
      <c r="E93" s="52"/>
      <c r="F93" s="52"/>
      <c r="G93" s="173"/>
      <c r="H93" s="173"/>
      <c r="I93" s="52"/>
      <c r="J93" s="52"/>
      <c r="K93" s="52"/>
      <c r="L93" s="52"/>
      <c r="M93" s="52"/>
      <c r="N93" s="52"/>
      <c r="O93" s="52"/>
    </row>
    <row r="94" spans="1:15" ht="13.5">
      <c r="A94" s="153"/>
      <c r="B94" s="170">
        <v>1</v>
      </c>
      <c r="C94" s="171" t="s">
        <v>186</v>
      </c>
      <c r="D94" s="141"/>
      <c r="E94" s="141"/>
      <c r="F94" s="141"/>
      <c r="G94" s="141"/>
      <c r="H94" s="141"/>
      <c r="I94" s="141"/>
      <c r="J94" s="141"/>
      <c r="K94" s="141"/>
      <c r="L94" s="141"/>
      <c r="M94" s="141"/>
      <c r="N94" s="141"/>
      <c r="O94" s="141"/>
    </row>
    <row r="95" spans="1:15" ht="13.5">
      <c r="A95" s="153"/>
      <c r="B95" s="170">
        <v>2</v>
      </c>
      <c r="C95" s="172" t="s">
        <v>115</v>
      </c>
      <c r="D95" s="140"/>
      <c r="E95" s="140"/>
      <c r="F95" s="140"/>
      <c r="G95" s="140"/>
      <c r="H95" s="140"/>
      <c r="I95" s="140"/>
      <c r="J95" s="140"/>
      <c r="K95" s="140"/>
      <c r="L95" s="140"/>
      <c r="M95" s="140"/>
      <c r="N95" s="140"/>
      <c r="O95" s="140"/>
    </row>
    <row r="96" spans="1:15" ht="13.5">
      <c r="A96" s="153"/>
      <c r="B96" s="170">
        <v>3</v>
      </c>
      <c r="C96" s="172" t="s">
        <v>268</v>
      </c>
      <c r="D96" s="140"/>
      <c r="E96" s="140"/>
      <c r="F96" s="140"/>
      <c r="G96" s="140"/>
      <c r="H96" s="140"/>
      <c r="I96" s="140"/>
      <c r="J96" s="140"/>
      <c r="K96" s="140"/>
      <c r="L96" s="140"/>
      <c r="M96" s="140"/>
      <c r="N96" s="140"/>
      <c r="O96" s="140"/>
    </row>
    <row r="97" spans="1:15" ht="13.5">
      <c r="A97" s="153"/>
      <c r="B97" s="170">
        <v>4</v>
      </c>
      <c r="C97" s="172" t="s">
        <v>255</v>
      </c>
      <c r="D97" s="140"/>
      <c r="E97" s="140"/>
      <c r="F97" s="140"/>
      <c r="G97" s="140"/>
      <c r="H97" s="140"/>
      <c r="I97" s="140"/>
      <c r="J97" s="140"/>
      <c r="K97" s="140"/>
      <c r="L97" s="140"/>
      <c r="M97" s="140"/>
      <c r="N97" s="140"/>
      <c r="O97" s="140"/>
    </row>
    <row r="98" spans="1:15" ht="24" customHeight="1">
      <c r="A98" s="153"/>
      <c r="B98" s="217">
        <v>5</v>
      </c>
      <c r="C98" s="786" t="s">
        <v>291</v>
      </c>
      <c r="D98" s="786"/>
      <c r="E98" s="786"/>
      <c r="F98" s="786"/>
      <c r="G98" s="786"/>
      <c r="H98" s="786"/>
      <c r="I98" s="786"/>
      <c r="J98" s="786"/>
      <c r="K98" s="786"/>
      <c r="L98" s="786"/>
      <c r="M98" s="786"/>
      <c r="N98" s="786"/>
      <c r="O98" s="786"/>
    </row>
    <row r="99" spans="1:15" ht="39" customHeight="1">
      <c r="A99" s="153"/>
      <c r="B99" s="217">
        <v>6</v>
      </c>
      <c r="C99" s="788" t="s">
        <v>308</v>
      </c>
      <c r="D99" s="788"/>
      <c r="E99" s="788"/>
      <c r="F99" s="788"/>
      <c r="G99" s="788"/>
      <c r="H99" s="788"/>
      <c r="I99" s="788"/>
      <c r="J99" s="788"/>
      <c r="K99" s="788"/>
      <c r="L99" s="788"/>
      <c r="M99" s="788"/>
      <c r="N99" s="788"/>
      <c r="O99" s="664"/>
    </row>
    <row r="100" spans="1:15">
      <c r="A100" s="153"/>
      <c r="B100" s="62"/>
      <c r="C100" s="525"/>
      <c r="D100" s="63"/>
      <c r="E100" s="63"/>
      <c r="F100" s="63"/>
      <c r="G100" s="63"/>
      <c r="H100" s="63"/>
      <c r="I100" s="63"/>
      <c r="J100" s="63"/>
      <c r="K100" s="63"/>
      <c r="L100" s="63"/>
      <c r="M100" s="63"/>
      <c r="N100" s="63"/>
      <c r="O100" s="63"/>
    </row>
    <row r="101" spans="1:15" ht="12" customHeight="1">
      <c r="A101" s="153"/>
      <c r="B101" s="62"/>
      <c r="C101" s="787" t="s">
        <v>290</v>
      </c>
      <c r="D101" s="787"/>
      <c r="E101" s="787"/>
      <c r="F101" s="787"/>
      <c r="G101" s="787"/>
      <c r="H101" s="787"/>
      <c r="I101" s="787"/>
      <c r="J101" s="787"/>
      <c r="K101" s="787"/>
      <c r="L101" s="787"/>
      <c r="M101" s="787"/>
      <c r="N101" s="787"/>
      <c r="O101" s="787"/>
    </row>
  </sheetData>
  <sheetProtection sheet="1" formatCells="0" formatColumns="0" formatRows="0" sort="0" autoFilter="0" pivotTables="0"/>
  <mergeCells count="22">
    <mergeCell ref="B17:C17"/>
    <mergeCell ref="B28:C28"/>
    <mergeCell ref="B32:C32"/>
    <mergeCell ref="B38:C38"/>
    <mergeCell ref="B44:C44"/>
    <mergeCell ref="B1:O1"/>
    <mergeCell ref="B2:O2"/>
    <mergeCell ref="B3:O3"/>
    <mergeCell ref="B7:C7"/>
    <mergeCell ref="B11:C11"/>
    <mergeCell ref="B60:C60"/>
    <mergeCell ref="B66:C66"/>
    <mergeCell ref="C98:O98"/>
    <mergeCell ref="C101:O101"/>
    <mergeCell ref="B22:C22"/>
    <mergeCell ref="C99:N99"/>
    <mergeCell ref="B50:C50"/>
    <mergeCell ref="B54:C54"/>
    <mergeCell ref="B72:C72"/>
    <mergeCell ref="B77:C77"/>
    <mergeCell ref="B83:C83"/>
    <mergeCell ref="B89:C89"/>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96"/>
  <sheetViews>
    <sheetView showGridLines="0" zoomScale="90" zoomScaleNormal="90" zoomScaleSheetLayoutView="115" workbookViewId="0"/>
  </sheetViews>
  <sheetFormatPr defaultColWidth="9.28515625" defaultRowHeight="12"/>
  <cols>
    <col min="1" max="1" width="2.7109375" style="676" customWidth="1"/>
    <col min="2" max="2" width="2.5703125" style="676" customWidth="1"/>
    <col min="3" max="3" width="51.7109375" style="676" customWidth="1"/>
    <col min="4" max="4" width="3.42578125" style="676" customWidth="1"/>
    <col min="5" max="5" width="12.7109375" style="676" customWidth="1"/>
    <col min="6" max="6" width="14" style="676" customWidth="1"/>
    <col min="7" max="7" width="17.7109375" style="676" customWidth="1"/>
    <col min="8" max="8" width="22.7109375" style="676" customWidth="1"/>
    <col min="9" max="9" width="17.7109375" style="676" customWidth="1"/>
    <col min="10" max="10" width="13.7109375" style="676" customWidth="1"/>
    <col min="11" max="11" width="12.7109375" style="676" customWidth="1"/>
    <col min="12" max="13" width="15.28515625" style="676" customWidth="1"/>
    <col min="14" max="14" width="12.7109375" style="676" customWidth="1"/>
    <col min="15" max="15" width="3.7109375" style="676" customWidth="1"/>
    <col min="16" max="16384" width="9.28515625" style="676"/>
  </cols>
  <sheetData>
    <row r="1" spans="1:15">
      <c r="B1" s="796" t="s">
        <v>44</v>
      </c>
      <c r="C1" s="796"/>
      <c r="D1" s="796"/>
      <c r="E1" s="796"/>
      <c r="F1" s="796"/>
      <c r="G1" s="796"/>
      <c r="H1" s="796"/>
      <c r="I1" s="796"/>
      <c r="J1" s="796"/>
      <c r="K1" s="796"/>
      <c r="L1" s="796"/>
      <c r="M1" s="796"/>
      <c r="N1" s="796"/>
      <c r="O1" s="796"/>
    </row>
    <row r="2" spans="1:15">
      <c r="B2" s="796" t="s">
        <v>100</v>
      </c>
      <c r="C2" s="796"/>
      <c r="D2" s="796"/>
      <c r="E2" s="796"/>
      <c r="F2" s="796"/>
      <c r="G2" s="796"/>
      <c r="H2" s="796"/>
      <c r="I2" s="796"/>
      <c r="J2" s="796"/>
      <c r="K2" s="796"/>
      <c r="L2" s="796"/>
      <c r="M2" s="796"/>
      <c r="N2" s="796"/>
      <c r="O2" s="796"/>
    </row>
    <row r="3" spans="1:15">
      <c r="B3" s="796" t="s">
        <v>53</v>
      </c>
      <c r="C3" s="796"/>
      <c r="D3" s="796"/>
      <c r="E3" s="796"/>
      <c r="F3" s="796"/>
      <c r="G3" s="796"/>
      <c r="H3" s="796"/>
      <c r="I3" s="796"/>
      <c r="J3" s="796"/>
      <c r="K3" s="796"/>
      <c r="L3" s="796"/>
      <c r="M3" s="796"/>
      <c r="N3" s="796"/>
      <c r="O3" s="796"/>
    </row>
    <row r="4" spans="1:15">
      <c r="B4" s="677"/>
      <c r="C4" s="677"/>
      <c r="D4" s="677"/>
      <c r="E4" s="677"/>
      <c r="F4" s="677"/>
      <c r="G4" s="677"/>
      <c r="H4" s="677"/>
      <c r="I4" s="677"/>
      <c r="J4" s="677"/>
      <c r="K4" s="677"/>
      <c r="L4" s="677"/>
      <c r="M4" s="732"/>
      <c r="N4" s="677"/>
    </row>
    <row r="5" spans="1:15" ht="12.75" thickBot="1">
      <c r="B5" s="678"/>
      <c r="C5" s="679"/>
      <c r="D5" s="680"/>
      <c r="E5" s="679"/>
      <c r="F5" s="679"/>
      <c r="G5" s="680"/>
      <c r="H5" s="680"/>
      <c r="I5" s="680"/>
      <c r="J5" s="680"/>
      <c r="K5" s="681"/>
      <c r="L5" s="681"/>
      <c r="M5" s="681"/>
      <c r="N5" s="681"/>
    </row>
    <row r="6" spans="1:15" ht="48">
      <c r="A6" s="682"/>
      <c r="B6" s="683" t="s">
        <v>232</v>
      </c>
      <c r="C6" s="684"/>
      <c r="D6" s="685"/>
      <c r="E6" s="686" t="s">
        <v>54</v>
      </c>
      <c r="F6" s="645" t="s">
        <v>134</v>
      </c>
      <c r="G6" s="645" t="s">
        <v>147</v>
      </c>
      <c r="H6" s="645" t="s">
        <v>146</v>
      </c>
      <c r="I6" s="645" t="s">
        <v>148</v>
      </c>
      <c r="J6" s="686" t="s">
        <v>55</v>
      </c>
      <c r="K6" s="686" t="s">
        <v>56</v>
      </c>
      <c r="L6" s="686" t="s">
        <v>57</v>
      </c>
      <c r="M6" s="686" t="s">
        <v>261</v>
      </c>
      <c r="N6" s="687" t="s">
        <v>58</v>
      </c>
      <c r="O6" s="682"/>
    </row>
    <row r="7" spans="1:15">
      <c r="A7" s="682"/>
      <c r="B7" s="791" t="s">
        <v>59</v>
      </c>
      <c r="C7" s="792"/>
      <c r="D7" s="688"/>
      <c r="E7" s="600">
        <v>1965</v>
      </c>
      <c r="F7" s="542">
        <v>162</v>
      </c>
      <c r="G7" s="542">
        <v>146</v>
      </c>
      <c r="H7" s="542">
        <v>270</v>
      </c>
      <c r="I7" s="600">
        <v>84</v>
      </c>
      <c r="J7" s="600">
        <v>259</v>
      </c>
      <c r="K7" s="600">
        <v>251</v>
      </c>
      <c r="L7" s="600">
        <v>198</v>
      </c>
      <c r="M7" s="600">
        <v>0</v>
      </c>
      <c r="N7" s="632">
        <f>SUM(F7:M7)</f>
        <v>1370</v>
      </c>
      <c r="O7" s="682"/>
    </row>
    <row r="8" spans="1:15" ht="13.5">
      <c r="A8" s="682"/>
      <c r="B8" s="689"/>
      <c r="C8" s="690" t="s">
        <v>185</v>
      </c>
      <c r="D8" s="691">
        <v>1</v>
      </c>
      <c r="E8" s="633">
        <v>0</v>
      </c>
      <c r="F8" s="634">
        <v>0</v>
      </c>
      <c r="G8" s="634">
        <v>-4</v>
      </c>
      <c r="H8" s="634">
        <v>0</v>
      </c>
      <c r="I8" s="635">
        <v>0</v>
      </c>
      <c r="J8" s="636">
        <v>-15</v>
      </c>
      <c r="K8" s="636">
        <v>-4</v>
      </c>
      <c r="L8" s="636">
        <v>-30</v>
      </c>
      <c r="M8" s="636">
        <v>0</v>
      </c>
      <c r="N8" s="637">
        <f t="shared" ref="N8:N9" si="0">SUM(F8:M8)</f>
        <v>-53</v>
      </c>
      <c r="O8" s="682"/>
    </row>
    <row r="9" spans="1:15" ht="13.5">
      <c r="A9" s="682"/>
      <c r="B9" s="689"/>
      <c r="C9" s="690" t="s">
        <v>116</v>
      </c>
      <c r="D9" s="691">
        <v>2</v>
      </c>
      <c r="E9" s="633">
        <v>0</v>
      </c>
      <c r="F9" s="634">
        <v>0</v>
      </c>
      <c r="G9" s="634">
        <v>0</v>
      </c>
      <c r="H9" s="634">
        <v>0</v>
      </c>
      <c r="I9" s="634">
        <v>-73</v>
      </c>
      <c r="J9" s="634">
        <v>0</v>
      </c>
      <c r="K9" s="636">
        <v>-44</v>
      </c>
      <c r="L9" s="636">
        <v>-2</v>
      </c>
      <c r="M9" s="636">
        <v>0</v>
      </c>
      <c r="N9" s="637">
        <f t="shared" si="0"/>
        <v>-119</v>
      </c>
      <c r="O9" s="682"/>
    </row>
    <row r="10" spans="1:15" ht="12.75" thickBot="1">
      <c r="A10" s="682"/>
      <c r="B10" s="793" t="s">
        <v>289</v>
      </c>
      <c r="C10" s="794"/>
      <c r="D10" s="692"/>
      <c r="E10" s="638">
        <f t="shared" ref="E10:M10" si="1">SUM(E7:E9)</f>
        <v>1965</v>
      </c>
      <c r="F10" s="638">
        <f t="shared" si="1"/>
        <v>162</v>
      </c>
      <c r="G10" s="638">
        <f t="shared" si="1"/>
        <v>142</v>
      </c>
      <c r="H10" s="638">
        <f t="shared" si="1"/>
        <v>270</v>
      </c>
      <c r="I10" s="638">
        <f t="shared" si="1"/>
        <v>11</v>
      </c>
      <c r="J10" s="638">
        <f t="shared" si="1"/>
        <v>244</v>
      </c>
      <c r="K10" s="638">
        <f t="shared" si="1"/>
        <v>203</v>
      </c>
      <c r="L10" s="638">
        <f t="shared" si="1"/>
        <v>166</v>
      </c>
      <c r="M10" s="638">
        <f t="shared" si="1"/>
        <v>0</v>
      </c>
      <c r="N10" s="639">
        <f>SUM(N7:N9)</f>
        <v>1198</v>
      </c>
      <c r="O10" s="682"/>
    </row>
    <row r="11" spans="1:15" ht="12.75" thickTop="1">
      <c r="A11" s="682"/>
      <c r="B11" s="693"/>
      <c r="C11" s="694"/>
      <c r="D11" s="695"/>
      <c r="E11" s="600"/>
      <c r="F11" s="600"/>
      <c r="G11" s="600"/>
      <c r="H11" s="600"/>
      <c r="I11" s="600"/>
      <c r="J11" s="600"/>
      <c r="K11" s="600"/>
      <c r="L11" s="600"/>
      <c r="M11" s="600"/>
      <c r="N11" s="632"/>
      <c r="O11" s="682"/>
    </row>
    <row r="12" spans="1:15" ht="13.5">
      <c r="A12" s="682"/>
      <c r="B12" s="693"/>
      <c r="C12" s="696" t="s">
        <v>133</v>
      </c>
      <c r="D12" s="691">
        <v>3</v>
      </c>
      <c r="E12" s="600">
        <v>-581</v>
      </c>
      <c r="F12" s="600">
        <v>-75</v>
      </c>
      <c r="G12" s="600">
        <v>-120</v>
      </c>
      <c r="H12" s="600">
        <v>-5</v>
      </c>
      <c r="I12" s="600">
        <v>-8</v>
      </c>
      <c r="J12" s="600">
        <v>0</v>
      </c>
      <c r="K12" s="600">
        <v>0</v>
      </c>
      <c r="L12" s="600">
        <v>0</v>
      </c>
      <c r="M12" s="600">
        <v>0</v>
      </c>
      <c r="N12" s="632">
        <f>SUM(F12:M12)</f>
        <v>-208</v>
      </c>
      <c r="O12" s="682"/>
    </row>
    <row r="13" spans="1:15" ht="6" customHeight="1" thickBot="1">
      <c r="A13" s="682"/>
      <c r="B13" s="697"/>
      <c r="C13" s="640"/>
      <c r="D13" s="698"/>
      <c r="E13" s="640"/>
      <c r="F13" s="640"/>
      <c r="G13" s="640"/>
      <c r="H13" s="640"/>
      <c r="I13" s="640"/>
      <c r="J13" s="640"/>
      <c r="K13" s="640"/>
      <c r="L13" s="640"/>
      <c r="M13" s="640"/>
      <c r="N13" s="641"/>
      <c r="O13" s="682"/>
    </row>
    <row r="14" spans="1:15" ht="12.75" customHeight="1" thickBot="1">
      <c r="A14" s="682"/>
      <c r="B14" s="642"/>
      <c r="C14" s="642"/>
      <c r="D14" s="695"/>
      <c r="E14" s="642"/>
      <c r="F14" s="643"/>
      <c r="G14" s="643"/>
      <c r="H14" s="643"/>
      <c r="I14" s="642"/>
      <c r="J14" s="642"/>
      <c r="K14" s="642"/>
      <c r="L14" s="642"/>
      <c r="M14" s="642"/>
      <c r="N14" s="642"/>
      <c r="O14" s="682"/>
    </row>
    <row r="15" spans="1:15" ht="24">
      <c r="A15" s="682"/>
      <c r="B15" s="683" t="str">
        <f>B6</f>
        <v>Three Months Ended March 31, 2018</v>
      </c>
      <c r="C15" s="684"/>
      <c r="D15" s="699"/>
      <c r="E15" s="644" t="s">
        <v>60</v>
      </c>
      <c r="F15" s="645" t="s">
        <v>230</v>
      </c>
      <c r="G15" s="645" t="s">
        <v>61</v>
      </c>
      <c r="H15" s="646" t="s">
        <v>62</v>
      </c>
      <c r="I15" s="647"/>
      <c r="J15" s="648"/>
      <c r="K15" s="649"/>
      <c r="L15" s="642"/>
      <c r="M15" s="642"/>
      <c r="N15" s="642"/>
      <c r="O15" s="682"/>
    </row>
    <row r="16" spans="1:15">
      <c r="A16" s="682"/>
      <c r="B16" s="791" t="s">
        <v>59</v>
      </c>
      <c r="C16" s="792"/>
      <c r="D16" s="688"/>
      <c r="E16" s="600">
        <v>595</v>
      </c>
      <c r="F16" s="542">
        <v>500</v>
      </c>
      <c r="G16" s="650">
        <v>0.66</v>
      </c>
      <c r="H16" s="651">
        <v>0.65</v>
      </c>
      <c r="I16" s="652"/>
      <c r="J16" s="653"/>
      <c r="K16" s="649"/>
      <c r="L16" s="642"/>
      <c r="M16" s="642"/>
      <c r="N16" s="642"/>
      <c r="O16" s="642"/>
    </row>
    <row r="17" spans="1:15" ht="13.5">
      <c r="A17" s="682"/>
      <c r="B17" s="689"/>
      <c r="C17" s="690" t="s">
        <v>185</v>
      </c>
      <c r="D17" s="691">
        <v>1</v>
      </c>
      <c r="E17" s="654">
        <f>E8-N8</f>
        <v>53</v>
      </c>
      <c r="F17" s="655">
        <v>53</v>
      </c>
      <c r="G17" s="656">
        <v>7.0000000000000007E-2</v>
      </c>
      <c r="H17" s="657">
        <v>7.0000000000000007E-2</v>
      </c>
      <c r="I17" s="658"/>
      <c r="J17" s="658"/>
      <c r="K17" s="658"/>
      <c r="L17" s="658"/>
      <c r="M17" s="658"/>
      <c r="N17" s="658"/>
      <c r="O17" s="658"/>
    </row>
    <row r="18" spans="1:15" ht="13.5">
      <c r="A18" s="682"/>
      <c r="B18" s="689"/>
      <c r="C18" s="690" t="s">
        <v>116</v>
      </c>
      <c r="D18" s="691">
        <v>2</v>
      </c>
      <c r="E18" s="654">
        <f>E9-N9</f>
        <v>119</v>
      </c>
      <c r="F18" s="655">
        <v>119</v>
      </c>
      <c r="G18" s="656">
        <v>0.16</v>
      </c>
      <c r="H18" s="657">
        <v>0.15</v>
      </c>
      <c r="I18" s="658"/>
      <c r="J18" s="658"/>
      <c r="K18" s="658"/>
      <c r="L18" s="658"/>
      <c r="M18" s="658"/>
      <c r="N18" s="658"/>
      <c r="O18" s="658"/>
    </row>
    <row r="19" spans="1:15" ht="13.5">
      <c r="A19" s="682"/>
      <c r="B19" s="689"/>
      <c r="C19" s="690" t="s">
        <v>149</v>
      </c>
      <c r="D19" s="691">
        <v>5</v>
      </c>
      <c r="E19" s="654">
        <v>0</v>
      </c>
      <c r="F19" s="655">
        <v>-68</v>
      </c>
      <c r="G19" s="656">
        <v>-0.09</v>
      </c>
      <c r="H19" s="657">
        <v>-0.09</v>
      </c>
      <c r="I19" s="658"/>
      <c r="J19" s="658"/>
      <c r="K19" s="658"/>
      <c r="L19" s="658"/>
      <c r="M19" s="658"/>
      <c r="N19" s="658"/>
      <c r="O19" s="658"/>
    </row>
    <row r="20" spans="1:15" ht="14.25" thickBot="1">
      <c r="A20" s="682"/>
      <c r="B20" s="793" t="s">
        <v>289</v>
      </c>
      <c r="C20" s="794"/>
      <c r="D20" s="700"/>
      <c r="E20" s="638">
        <f>SUM(E16:E19)</f>
        <v>767</v>
      </c>
      <c r="F20" s="638">
        <f>SUM(F16:F19)</f>
        <v>604</v>
      </c>
      <c r="G20" s="659">
        <v>0.8</v>
      </c>
      <c r="H20" s="660">
        <v>0.78</v>
      </c>
      <c r="I20" s="652"/>
      <c r="J20" s="642"/>
      <c r="K20" s="642"/>
      <c r="L20" s="642"/>
      <c r="M20" s="642"/>
      <c r="N20" s="642"/>
      <c r="O20" s="642"/>
    </row>
    <row r="21" spans="1:15" ht="14.25" thickTop="1">
      <c r="A21" s="682"/>
      <c r="B21" s="693"/>
      <c r="C21" s="694"/>
      <c r="D21" s="700"/>
      <c r="E21" s="600"/>
      <c r="F21" s="542"/>
      <c r="G21" s="661"/>
      <c r="H21" s="651"/>
      <c r="I21" s="652"/>
      <c r="J21" s="642"/>
      <c r="K21" s="642"/>
      <c r="L21" s="642"/>
      <c r="M21" s="642"/>
      <c r="N21" s="642"/>
      <c r="O21" s="642"/>
    </row>
    <row r="22" spans="1:15" ht="13.5">
      <c r="A22" s="682"/>
      <c r="B22" s="693"/>
      <c r="C22" s="696" t="s">
        <v>133</v>
      </c>
      <c r="D22" s="691">
        <v>3</v>
      </c>
      <c r="E22" s="600">
        <v>-373</v>
      </c>
      <c r="F22" s="600">
        <v>-309</v>
      </c>
      <c r="G22" s="662">
        <v>-0.41</v>
      </c>
      <c r="H22" s="663">
        <v>-0.4</v>
      </c>
      <c r="I22" s="652"/>
      <c r="J22" s="642"/>
      <c r="K22" s="642"/>
      <c r="L22" s="642"/>
      <c r="M22" s="642"/>
      <c r="N22" s="642"/>
      <c r="O22" s="642"/>
    </row>
    <row r="23" spans="1:15" ht="6" customHeight="1" thickBot="1">
      <c r="A23" s="682"/>
      <c r="B23" s="701"/>
      <c r="C23" s="640"/>
      <c r="D23" s="698"/>
      <c r="E23" s="640"/>
      <c r="F23" s="640"/>
      <c r="G23" s="702"/>
      <c r="H23" s="703"/>
      <c r="I23" s="642"/>
      <c r="J23" s="642"/>
      <c r="K23" s="642"/>
      <c r="L23" s="642"/>
      <c r="M23" s="642"/>
      <c r="N23" s="642"/>
      <c r="O23" s="642"/>
    </row>
    <row r="24" spans="1:15" ht="6" customHeight="1" thickBot="1">
      <c r="A24" s="682"/>
      <c r="B24" s="642"/>
      <c r="C24" s="642"/>
      <c r="D24" s="695"/>
      <c r="E24" s="642"/>
      <c r="F24" s="642"/>
      <c r="G24" s="704"/>
      <c r="H24" s="704"/>
      <c r="I24" s="642"/>
      <c r="J24" s="642"/>
      <c r="K24" s="642"/>
      <c r="L24" s="642"/>
      <c r="M24" s="642"/>
      <c r="N24" s="642"/>
      <c r="O24" s="642"/>
    </row>
    <row r="25" spans="1:15" ht="48">
      <c r="A25" s="682"/>
      <c r="B25" s="683" t="s">
        <v>240</v>
      </c>
      <c r="C25" s="684"/>
      <c r="D25" s="685"/>
      <c r="E25" s="686" t="s">
        <v>54</v>
      </c>
      <c r="F25" s="645" t="s">
        <v>134</v>
      </c>
      <c r="G25" s="645" t="s">
        <v>147</v>
      </c>
      <c r="H25" s="645" t="s">
        <v>146</v>
      </c>
      <c r="I25" s="645" t="s">
        <v>148</v>
      </c>
      <c r="J25" s="686" t="s">
        <v>55</v>
      </c>
      <c r="K25" s="686" t="s">
        <v>56</v>
      </c>
      <c r="L25" s="686" t="s">
        <v>57</v>
      </c>
      <c r="M25" s="686" t="s">
        <v>261</v>
      </c>
      <c r="N25" s="687" t="s">
        <v>58</v>
      </c>
      <c r="O25" s="682"/>
    </row>
    <row r="26" spans="1:15">
      <c r="A26" s="682"/>
      <c r="B26" s="791" t="s">
        <v>59</v>
      </c>
      <c r="C26" s="792"/>
      <c r="D26" s="688"/>
      <c r="E26" s="600">
        <v>1641</v>
      </c>
      <c r="F26" s="542">
        <v>126</v>
      </c>
      <c r="G26" s="542">
        <v>49</v>
      </c>
      <c r="H26" s="542">
        <v>250</v>
      </c>
      <c r="I26" s="600">
        <v>85</v>
      </c>
      <c r="J26" s="600">
        <v>255</v>
      </c>
      <c r="K26" s="600">
        <v>226</v>
      </c>
      <c r="L26" s="600">
        <v>216</v>
      </c>
      <c r="M26" s="600">
        <v>0</v>
      </c>
      <c r="N26" s="632">
        <f>SUM(F26:M26)</f>
        <v>1207</v>
      </c>
      <c r="O26" s="682"/>
    </row>
    <row r="27" spans="1:15" ht="13.5">
      <c r="A27" s="682"/>
      <c r="B27" s="689"/>
      <c r="C27" s="690" t="s">
        <v>185</v>
      </c>
      <c r="D27" s="691">
        <v>1</v>
      </c>
      <c r="E27" s="633">
        <v>0</v>
      </c>
      <c r="F27" s="634">
        <v>0</v>
      </c>
      <c r="G27" s="634">
        <v>-2</v>
      </c>
      <c r="H27" s="634">
        <v>0</v>
      </c>
      <c r="I27" s="635">
        <v>0</v>
      </c>
      <c r="J27" s="636">
        <v>-18</v>
      </c>
      <c r="K27" s="636">
        <v>-5</v>
      </c>
      <c r="L27" s="636">
        <v>-32</v>
      </c>
      <c r="M27" s="636">
        <v>0</v>
      </c>
      <c r="N27" s="637">
        <f t="shared" ref="N27:N28" si="2">SUM(F27:M27)</f>
        <v>-57</v>
      </c>
      <c r="O27" s="682"/>
    </row>
    <row r="28" spans="1:15" ht="13.5">
      <c r="A28" s="682"/>
      <c r="B28" s="689"/>
      <c r="C28" s="690" t="s">
        <v>116</v>
      </c>
      <c r="D28" s="691">
        <v>2</v>
      </c>
      <c r="E28" s="633">
        <v>0</v>
      </c>
      <c r="F28" s="634">
        <v>0</v>
      </c>
      <c r="G28" s="634">
        <v>0</v>
      </c>
      <c r="H28" s="634">
        <v>0</v>
      </c>
      <c r="I28" s="634">
        <v>-75</v>
      </c>
      <c r="J28" s="634">
        <v>0</v>
      </c>
      <c r="K28" s="636">
        <v>0</v>
      </c>
      <c r="L28" s="636">
        <v>-2</v>
      </c>
      <c r="M28" s="636">
        <v>0</v>
      </c>
      <c r="N28" s="637">
        <f t="shared" si="2"/>
        <v>-77</v>
      </c>
      <c r="O28" s="682"/>
    </row>
    <row r="29" spans="1:15" ht="12.75" thickBot="1">
      <c r="A29" s="682"/>
      <c r="B29" s="793" t="s">
        <v>289</v>
      </c>
      <c r="C29" s="794"/>
      <c r="D29" s="692"/>
      <c r="E29" s="638">
        <f t="shared" ref="E29:M29" si="3">SUM(E26:E28)</f>
        <v>1641</v>
      </c>
      <c r="F29" s="638">
        <f t="shared" si="3"/>
        <v>126</v>
      </c>
      <c r="G29" s="638">
        <f t="shared" si="3"/>
        <v>47</v>
      </c>
      <c r="H29" s="638">
        <f t="shared" si="3"/>
        <v>250</v>
      </c>
      <c r="I29" s="638">
        <f t="shared" si="3"/>
        <v>10</v>
      </c>
      <c r="J29" s="638">
        <f t="shared" si="3"/>
        <v>237</v>
      </c>
      <c r="K29" s="638">
        <f t="shared" si="3"/>
        <v>221</v>
      </c>
      <c r="L29" s="638">
        <f t="shared" si="3"/>
        <v>182</v>
      </c>
      <c r="M29" s="638">
        <f t="shared" si="3"/>
        <v>0</v>
      </c>
      <c r="N29" s="639">
        <f>SUM(N26:N28)</f>
        <v>1073</v>
      </c>
      <c r="O29" s="682"/>
    </row>
    <row r="30" spans="1:15" ht="12.75" thickTop="1">
      <c r="A30" s="682"/>
      <c r="B30" s="693"/>
      <c r="C30" s="694"/>
      <c r="D30" s="695"/>
      <c r="E30" s="600"/>
      <c r="F30" s="600"/>
      <c r="G30" s="600"/>
      <c r="H30" s="600"/>
      <c r="I30" s="600"/>
      <c r="J30" s="600"/>
      <c r="K30" s="600"/>
      <c r="L30" s="600"/>
      <c r="M30" s="600"/>
      <c r="N30" s="632"/>
      <c r="O30" s="682"/>
    </row>
    <row r="31" spans="1:15" ht="13.5">
      <c r="A31" s="682"/>
      <c r="B31" s="693"/>
      <c r="C31" s="696" t="s">
        <v>133</v>
      </c>
      <c r="D31" s="691">
        <v>3</v>
      </c>
      <c r="E31" s="600">
        <v>-256</v>
      </c>
      <c r="F31" s="600">
        <v>-44</v>
      </c>
      <c r="G31" s="600">
        <v>-46</v>
      </c>
      <c r="H31" s="600">
        <v>-1</v>
      </c>
      <c r="I31" s="600">
        <v>17</v>
      </c>
      <c r="J31" s="600">
        <v>0</v>
      </c>
      <c r="K31" s="600">
        <v>0</v>
      </c>
      <c r="L31" s="600">
        <v>0</v>
      </c>
      <c r="M31" s="600">
        <v>0</v>
      </c>
      <c r="N31" s="632">
        <f>SUM(F31:M31)</f>
        <v>-74</v>
      </c>
      <c r="O31" s="682"/>
    </row>
    <row r="32" spans="1:15" ht="6" customHeight="1" thickBot="1">
      <c r="A32" s="682"/>
      <c r="B32" s="697"/>
      <c r="C32" s="640"/>
      <c r="D32" s="698"/>
      <c r="E32" s="640"/>
      <c r="F32" s="640"/>
      <c r="G32" s="640"/>
      <c r="H32" s="640"/>
      <c r="I32" s="640"/>
      <c r="J32" s="640"/>
      <c r="K32" s="640"/>
      <c r="L32" s="640"/>
      <c r="M32" s="640"/>
      <c r="N32" s="641"/>
      <c r="O32" s="682"/>
    </row>
    <row r="33" spans="1:15" ht="12.75" customHeight="1" thickBot="1">
      <c r="A33" s="682"/>
      <c r="B33" s="642"/>
      <c r="C33" s="642"/>
      <c r="D33" s="695"/>
      <c r="E33" s="642"/>
      <c r="F33" s="643"/>
      <c r="G33" s="643"/>
      <c r="H33" s="643"/>
      <c r="I33" s="642"/>
      <c r="J33" s="642"/>
      <c r="K33" s="642"/>
      <c r="L33" s="642"/>
      <c r="M33" s="642"/>
      <c r="N33" s="642"/>
      <c r="O33" s="682"/>
    </row>
    <row r="34" spans="1:15" ht="24">
      <c r="A34" s="682"/>
      <c r="B34" s="683" t="str">
        <f>B25</f>
        <v>Three Months Ended June 30, 2018</v>
      </c>
      <c r="C34" s="684"/>
      <c r="D34" s="699"/>
      <c r="E34" s="644" t="s">
        <v>60</v>
      </c>
      <c r="F34" s="645" t="s">
        <v>230</v>
      </c>
      <c r="G34" s="645" t="s">
        <v>61</v>
      </c>
      <c r="H34" s="646" t="s">
        <v>62</v>
      </c>
      <c r="I34" s="647"/>
      <c r="J34" s="648"/>
      <c r="K34" s="649"/>
      <c r="L34" s="642"/>
      <c r="M34" s="642"/>
      <c r="N34" s="642"/>
      <c r="O34" s="682"/>
    </row>
    <row r="35" spans="1:15">
      <c r="A35" s="682"/>
      <c r="B35" s="791" t="s">
        <v>59</v>
      </c>
      <c r="C35" s="792"/>
      <c r="D35" s="688"/>
      <c r="E35" s="600">
        <f>E26-N26</f>
        <v>434</v>
      </c>
      <c r="F35" s="542">
        <v>402</v>
      </c>
      <c r="G35" s="650">
        <v>0.53</v>
      </c>
      <c r="H35" s="651">
        <v>0.52</v>
      </c>
      <c r="I35" s="652"/>
      <c r="J35" s="653"/>
      <c r="K35" s="649"/>
      <c r="L35" s="642"/>
      <c r="M35" s="642"/>
      <c r="N35" s="642"/>
      <c r="O35" s="642"/>
    </row>
    <row r="36" spans="1:15" ht="13.5">
      <c r="A36" s="682"/>
      <c r="B36" s="689"/>
      <c r="C36" s="690" t="s">
        <v>185</v>
      </c>
      <c r="D36" s="691">
        <v>1</v>
      </c>
      <c r="E36" s="654">
        <f>E27-N27</f>
        <v>57</v>
      </c>
      <c r="F36" s="655">
        <v>57</v>
      </c>
      <c r="G36" s="656">
        <v>7.0000000000000007E-2</v>
      </c>
      <c r="H36" s="657">
        <v>7.0000000000000007E-2</v>
      </c>
      <c r="I36" s="658"/>
      <c r="J36" s="658"/>
      <c r="K36" s="658"/>
      <c r="L36" s="658"/>
      <c r="M36" s="658"/>
      <c r="N36" s="658"/>
      <c r="O36" s="658"/>
    </row>
    <row r="37" spans="1:15" ht="13.5">
      <c r="A37" s="682"/>
      <c r="B37" s="689"/>
      <c r="C37" s="690" t="s">
        <v>116</v>
      </c>
      <c r="D37" s="691">
        <v>2</v>
      </c>
      <c r="E37" s="654">
        <f>E28-N28</f>
        <v>77</v>
      </c>
      <c r="F37" s="655">
        <v>77</v>
      </c>
      <c r="G37" s="656">
        <v>0.1</v>
      </c>
      <c r="H37" s="657">
        <v>0.1</v>
      </c>
      <c r="I37" s="658"/>
      <c r="J37" s="658"/>
      <c r="K37" s="658"/>
      <c r="L37" s="658"/>
      <c r="M37" s="658"/>
      <c r="N37" s="658"/>
      <c r="O37" s="658"/>
    </row>
    <row r="38" spans="1:15" ht="13.5">
      <c r="A38" s="682"/>
      <c r="B38" s="689"/>
      <c r="C38" s="690" t="s">
        <v>149</v>
      </c>
      <c r="D38" s="691">
        <v>5</v>
      </c>
      <c r="E38" s="654">
        <v>0</v>
      </c>
      <c r="F38" s="655">
        <v>-37</v>
      </c>
      <c r="G38" s="656">
        <v>-0.05</v>
      </c>
      <c r="H38" s="657">
        <v>-0.05</v>
      </c>
      <c r="I38" s="658"/>
      <c r="J38" s="658"/>
      <c r="K38" s="658"/>
      <c r="L38" s="658"/>
      <c r="M38" s="658"/>
      <c r="N38" s="658"/>
      <c r="O38" s="658"/>
    </row>
    <row r="39" spans="1:15" ht="13.5">
      <c r="A39" s="682"/>
      <c r="B39" s="689"/>
      <c r="C39" s="690" t="s">
        <v>210</v>
      </c>
      <c r="D39" s="691">
        <v>6</v>
      </c>
      <c r="E39" s="654">
        <v>0</v>
      </c>
      <c r="F39" s="655">
        <v>-25</v>
      </c>
      <c r="G39" s="656">
        <v>-0.03</v>
      </c>
      <c r="H39" s="657">
        <v>-0.03</v>
      </c>
      <c r="I39" s="658"/>
      <c r="J39" s="658"/>
      <c r="K39" s="658"/>
      <c r="L39" s="658"/>
      <c r="M39" s="658"/>
      <c r="N39" s="658"/>
      <c r="O39" s="658"/>
    </row>
    <row r="40" spans="1:15" ht="14.25" thickBot="1">
      <c r="A40" s="682"/>
      <c r="B40" s="793" t="s">
        <v>289</v>
      </c>
      <c r="C40" s="794"/>
      <c r="D40" s="700"/>
      <c r="E40" s="638">
        <f>SUM(E35:E39)</f>
        <v>568</v>
      </c>
      <c r="F40" s="638">
        <f>SUM(F35:F39)</f>
        <v>474</v>
      </c>
      <c r="G40" s="659">
        <v>0.62</v>
      </c>
      <c r="H40" s="660">
        <v>0.62</v>
      </c>
      <c r="I40" s="652"/>
      <c r="J40" s="642"/>
      <c r="K40" s="642"/>
      <c r="L40" s="642"/>
      <c r="M40" s="642"/>
      <c r="N40" s="642"/>
      <c r="O40" s="642"/>
    </row>
    <row r="41" spans="1:15" ht="14.25" thickTop="1">
      <c r="A41" s="682"/>
      <c r="B41" s="693"/>
      <c r="C41" s="694"/>
      <c r="D41" s="700"/>
      <c r="E41" s="600"/>
      <c r="F41" s="542"/>
      <c r="G41" s="661"/>
      <c r="H41" s="651"/>
      <c r="I41" s="652"/>
      <c r="J41" s="642"/>
      <c r="K41" s="642"/>
      <c r="L41" s="642"/>
      <c r="M41" s="642"/>
      <c r="N41" s="642"/>
      <c r="O41" s="642"/>
    </row>
    <row r="42" spans="1:15" ht="13.5">
      <c r="A42" s="682"/>
      <c r="B42" s="693"/>
      <c r="C42" s="696" t="s">
        <v>133</v>
      </c>
      <c r="D42" s="691">
        <v>3</v>
      </c>
      <c r="E42" s="600">
        <f>E31-N31</f>
        <v>-182</v>
      </c>
      <c r="F42" s="600">
        <v>-159</v>
      </c>
      <c r="G42" s="662">
        <v>-0.21</v>
      </c>
      <c r="H42" s="663">
        <v>-0.21</v>
      </c>
      <c r="I42" s="652"/>
      <c r="J42" s="642"/>
      <c r="K42" s="642"/>
      <c r="L42" s="642"/>
      <c r="M42" s="642"/>
      <c r="N42" s="642"/>
      <c r="O42" s="642"/>
    </row>
    <row r="43" spans="1:15" ht="6" customHeight="1" thickBot="1">
      <c r="A43" s="682"/>
      <c r="B43" s="701"/>
      <c r="C43" s="640"/>
      <c r="D43" s="698"/>
      <c r="E43" s="640"/>
      <c r="F43" s="640"/>
      <c r="G43" s="702"/>
      <c r="H43" s="703"/>
      <c r="I43" s="642"/>
      <c r="J43" s="642"/>
      <c r="K43" s="642"/>
      <c r="L43" s="642"/>
      <c r="M43" s="642"/>
      <c r="N43" s="642"/>
      <c r="O43" s="642"/>
    </row>
    <row r="44" spans="1:15" ht="6" customHeight="1" thickBot="1">
      <c r="A44" s="682"/>
      <c r="B44" s="642"/>
      <c r="C44" s="642"/>
      <c r="D44" s="695"/>
      <c r="E44" s="642"/>
      <c r="F44" s="642"/>
      <c r="G44" s="704"/>
      <c r="H44" s="704"/>
      <c r="I44" s="642"/>
      <c r="J44" s="642"/>
      <c r="K44" s="642"/>
      <c r="L44" s="642"/>
      <c r="M44" s="642"/>
      <c r="N44" s="642"/>
      <c r="O44" s="642"/>
    </row>
    <row r="45" spans="1:15" ht="48">
      <c r="A45" s="682"/>
      <c r="B45" s="683" t="s">
        <v>242</v>
      </c>
      <c r="C45" s="684"/>
      <c r="D45" s="685"/>
      <c r="E45" s="686" t="s">
        <v>54</v>
      </c>
      <c r="F45" s="645" t="s">
        <v>134</v>
      </c>
      <c r="G45" s="645" t="s">
        <v>147</v>
      </c>
      <c r="H45" s="645" t="s">
        <v>146</v>
      </c>
      <c r="I45" s="645" t="s">
        <v>148</v>
      </c>
      <c r="J45" s="686" t="s">
        <v>55</v>
      </c>
      <c r="K45" s="686" t="s">
        <v>56</v>
      </c>
      <c r="L45" s="686" t="s">
        <v>57</v>
      </c>
      <c r="M45" s="686" t="s">
        <v>261</v>
      </c>
      <c r="N45" s="687" t="s">
        <v>58</v>
      </c>
      <c r="O45" s="682"/>
    </row>
    <row r="46" spans="1:15">
      <c r="A46" s="682"/>
      <c r="B46" s="791" t="s">
        <v>59</v>
      </c>
      <c r="C46" s="792"/>
      <c r="D46" s="688"/>
      <c r="E46" s="600">
        <v>1512</v>
      </c>
      <c r="F46" s="542">
        <v>127</v>
      </c>
      <c r="G46" s="542">
        <v>20</v>
      </c>
      <c r="H46" s="542">
        <v>257</v>
      </c>
      <c r="I46" s="600">
        <v>109</v>
      </c>
      <c r="J46" s="600">
        <v>263</v>
      </c>
      <c r="K46" s="600">
        <v>263</v>
      </c>
      <c r="L46" s="600">
        <v>208</v>
      </c>
      <c r="M46" s="600">
        <v>0</v>
      </c>
      <c r="N46" s="632">
        <f>SUM(F46:M46)</f>
        <v>1247</v>
      </c>
      <c r="O46" s="682"/>
    </row>
    <row r="47" spans="1:15" ht="13.5">
      <c r="A47" s="682"/>
      <c r="B47" s="689"/>
      <c r="C47" s="690" t="s">
        <v>185</v>
      </c>
      <c r="D47" s="691">
        <v>1</v>
      </c>
      <c r="E47" s="633">
        <v>0</v>
      </c>
      <c r="F47" s="634">
        <v>0</v>
      </c>
      <c r="G47" s="634">
        <v>-1</v>
      </c>
      <c r="H47" s="634">
        <v>0</v>
      </c>
      <c r="I47" s="635">
        <v>-3</v>
      </c>
      <c r="J47" s="636">
        <v>-17</v>
      </c>
      <c r="K47" s="636">
        <v>-3</v>
      </c>
      <c r="L47" s="636">
        <v>-31</v>
      </c>
      <c r="M47" s="636">
        <v>0</v>
      </c>
      <c r="N47" s="637">
        <f>SUM(F47:M47)</f>
        <v>-55</v>
      </c>
      <c r="O47" s="682"/>
    </row>
    <row r="48" spans="1:15" ht="13.5">
      <c r="A48" s="682"/>
      <c r="B48" s="689"/>
      <c r="C48" s="690" t="s">
        <v>116</v>
      </c>
      <c r="D48" s="691">
        <v>2</v>
      </c>
      <c r="E48" s="633">
        <v>0</v>
      </c>
      <c r="F48" s="634">
        <v>0</v>
      </c>
      <c r="G48" s="634">
        <v>0</v>
      </c>
      <c r="H48" s="634">
        <v>0</v>
      </c>
      <c r="I48" s="634">
        <v>-81</v>
      </c>
      <c r="J48" s="634">
        <v>0</v>
      </c>
      <c r="K48" s="636">
        <v>0</v>
      </c>
      <c r="L48" s="636">
        <v>-2</v>
      </c>
      <c r="M48" s="636">
        <v>0</v>
      </c>
      <c r="N48" s="637">
        <f>SUM(F48:M48)</f>
        <v>-83</v>
      </c>
      <c r="O48" s="682"/>
    </row>
    <row r="49" spans="1:15" ht="12.75" thickBot="1">
      <c r="A49" s="682"/>
      <c r="B49" s="793" t="s">
        <v>289</v>
      </c>
      <c r="C49" s="794"/>
      <c r="D49" s="692"/>
      <c r="E49" s="638">
        <f t="shared" ref="E49:M49" si="4">SUM(E46:E48)</f>
        <v>1512</v>
      </c>
      <c r="F49" s="638">
        <f t="shared" si="4"/>
        <v>127</v>
      </c>
      <c r="G49" s="638">
        <f t="shared" si="4"/>
        <v>19</v>
      </c>
      <c r="H49" s="638">
        <f t="shared" si="4"/>
        <v>257</v>
      </c>
      <c r="I49" s="638">
        <f t="shared" si="4"/>
        <v>25</v>
      </c>
      <c r="J49" s="638">
        <f t="shared" si="4"/>
        <v>246</v>
      </c>
      <c r="K49" s="638">
        <f t="shared" si="4"/>
        <v>260</v>
      </c>
      <c r="L49" s="638">
        <f t="shared" si="4"/>
        <v>175</v>
      </c>
      <c r="M49" s="638">
        <f t="shared" si="4"/>
        <v>0</v>
      </c>
      <c r="N49" s="639">
        <f>SUM(N46:N48)</f>
        <v>1109</v>
      </c>
      <c r="O49" s="682"/>
    </row>
    <row r="50" spans="1:15" ht="12.75" thickTop="1">
      <c r="A50" s="682"/>
      <c r="B50" s="693"/>
      <c r="C50" s="694"/>
      <c r="D50" s="695"/>
      <c r="E50" s="600"/>
      <c r="F50" s="600"/>
      <c r="G50" s="600"/>
      <c r="H50" s="600"/>
      <c r="I50" s="600"/>
      <c r="J50" s="600"/>
      <c r="K50" s="600"/>
      <c r="L50" s="600"/>
      <c r="M50" s="600"/>
      <c r="N50" s="632"/>
      <c r="O50" s="682"/>
    </row>
    <row r="51" spans="1:15" ht="13.5">
      <c r="A51" s="682"/>
      <c r="B51" s="693"/>
      <c r="C51" s="696" t="s">
        <v>133</v>
      </c>
      <c r="D51" s="691">
        <v>3</v>
      </c>
      <c r="E51" s="600">
        <v>146</v>
      </c>
      <c r="F51" s="600">
        <v>-3</v>
      </c>
      <c r="G51" s="600">
        <v>63</v>
      </c>
      <c r="H51" s="600">
        <v>5</v>
      </c>
      <c r="I51" s="600">
        <v>-8</v>
      </c>
      <c r="J51" s="600">
        <v>0</v>
      </c>
      <c r="K51" s="600">
        <v>0</v>
      </c>
      <c r="L51" s="600">
        <v>0</v>
      </c>
      <c r="M51" s="600">
        <v>0</v>
      </c>
      <c r="N51" s="632">
        <f>SUM(F51:M51)</f>
        <v>57</v>
      </c>
      <c r="O51" s="682"/>
    </row>
    <row r="52" spans="1:15" ht="6" customHeight="1" thickBot="1">
      <c r="A52" s="682"/>
      <c r="B52" s="697"/>
      <c r="C52" s="640"/>
      <c r="D52" s="698"/>
      <c r="E52" s="640"/>
      <c r="F52" s="640"/>
      <c r="G52" s="640"/>
      <c r="H52" s="640"/>
      <c r="I52" s="640"/>
      <c r="J52" s="640"/>
      <c r="K52" s="640"/>
      <c r="L52" s="640"/>
      <c r="M52" s="640"/>
      <c r="N52" s="641"/>
      <c r="O52" s="682"/>
    </row>
    <row r="53" spans="1:15" ht="12.75" customHeight="1" thickBot="1">
      <c r="A53" s="682"/>
      <c r="B53" s="642"/>
      <c r="C53" s="642"/>
      <c r="D53" s="695"/>
      <c r="E53" s="642"/>
      <c r="F53" s="643"/>
      <c r="G53" s="643"/>
      <c r="H53" s="643"/>
      <c r="I53" s="642"/>
      <c r="J53" s="642"/>
      <c r="K53" s="642"/>
      <c r="L53" s="642"/>
      <c r="M53" s="642"/>
      <c r="N53" s="642"/>
      <c r="O53" s="682"/>
    </row>
    <row r="54" spans="1:15" ht="24">
      <c r="A54" s="682"/>
      <c r="B54" s="683" t="str">
        <f>B45</f>
        <v>Three Months Ended September 30, 2018</v>
      </c>
      <c r="C54" s="684"/>
      <c r="D54" s="699"/>
      <c r="E54" s="644" t="s">
        <v>60</v>
      </c>
      <c r="F54" s="645" t="s">
        <v>230</v>
      </c>
      <c r="G54" s="645" t="s">
        <v>61</v>
      </c>
      <c r="H54" s="646" t="s">
        <v>62</v>
      </c>
      <c r="I54" s="647"/>
      <c r="J54" s="648"/>
      <c r="K54" s="649"/>
      <c r="L54" s="642"/>
      <c r="M54" s="642"/>
      <c r="N54" s="642"/>
      <c r="O54" s="682"/>
    </row>
    <row r="55" spans="1:15">
      <c r="A55" s="682"/>
      <c r="B55" s="791" t="s">
        <v>59</v>
      </c>
      <c r="C55" s="792"/>
      <c r="D55" s="688"/>
      <c r="E55" s="600">
        <f>E46-N46</f>
        <v>265</v>
      </c>
      <c r="F55" s="542">
        <v>260</v>
      </c>
      <c r="G55" s="650">
        <v>0.34</v>
      </c>
      <c r="H55" s="651">
        <v>0.34</v>
      </c>
      <c r="I55" s="652"/>
      <c r="J55" s="653"/>
      <c r="K55" s="649"/>
      <c r="L55" s="642"/>
      <c r="M55" s="642"/>
      <c r="N55" s="642"/>
      <c r="O55" s="642"/>
    </row>
    <row r="56" spans="1:15" ht="13.5">
      <c r="A56" s="682"/>
      <c r="B56" s="689"/>
      <c r="C56" s="690" t="s">
        <v>185</v>
      </c>
      <c r="D56" s="691">
        <v>1</v>
      </c>
      <c r="E56" s="654">
        <f>E47-N47</f>
        <v>55</v>
      </c>
      <c r="F56" s="655">
        <v>55</v>
      </c>
      <c r="G56" s="656">
        <v>7.0000000000000007E-2</v>
      </c>
      <c r="H56" s="657">
        <v>7.0000000000000007E-2</v>
      </c>
      <c r="I56" s="658"/>
      <c r="J56" s="658"/>
      <c r="K56" s="658"/>
      <c r="L56" s="658"/>
      <c r="M56" s="658"/>
      <c r="N56" s="658"/>
      <c r="O56" s="658"/>
    </row>
    <row r="57" spans="1:15" ht="13.5">
      <c r="A57" s="682"/>
      <c r="B57" s="689"/>
      <c r="C57" s="690" t="s">
        <v>116</v>
      </c>
      <c r="D57" s="691">
        <v>2</v>
      </c>
      <c r="E57" s="654">
        <f>E48-N48</f>
        <v>83</v>
      </c>
      <c r="F57" s="655">
        <v>83</v>
      </c>
      <c r="G57" s="656">
        <v>0.11</v>
      </c>
      <c r="H57" s="657">
        <v>0.11</v>
      </c>
      <c r="I57" s="658"/>
      <c r="J57" s="658"/>
      <c r="K57" s="658"/>
      <c r="L57" s="658"/>
      <c r="M57" s="658"/>
      <c r="N57" s="658"/>
      <c r="O57" s="658"/>
    </row>
    <row r="58" spans="1:15" ht="13.5">
      <c r="A58" s="682"/>
      <c r="B58" s="705"/>
      <c r="C58" s="690" t="s">
        <v>157</v>
      </c>
      <c r="D58" s="691">
        <v>4</v>
      </c>
      <c r="E58" s="654">
        <v>0</v>
      </c>
      <c r="F58" s="655">
        <v>40</v>
      </c>
      <c r="G58" s="656">
        <v>0.05</v>
      </c>
      <c r="H58" s="657">
        <v>0.05</v>
      </c>
      <c r="I58" s="658"/>
      <c r="J58" s="658"/>
      <c r="K58" s="658"/>
      <c r="L58" s="658"/>
      <c r="M58" s="658"/>
      <c r="N58" s="658"/>
      <c r="O58" s="658"/>
    </row>
    <row r="59" spans="1:15" ht="13.5">
      <c r="A59" s="682"/>
      <c r="B59" s="689"/>
      <c r="C59" s="690" t="s">
        <v>149</v>
      </c>
      <c r="D59" s="691">
        <v>5</v>
      </c>
      <c r="E59" s="654">
        <v>0</v>
      </c>
      <c r="F59" s="655">
        <v>-41</v>
      </c>
      <c r="G59" s="656">
        <v>-0.05</v>
      </c>
      <c r="H59" s="657">
        <v>-0.05</v>
      </c>
      <c r="I59" s="658"/>
      <c r="J59" s="658"/>
      <c r="K59" s="658"/>
      <c r="L59" s="658"/>
      <c r="M59" s="658"/>
      <c r="N59" s="658"/>
      <c r="O59" s="658"/>
    </row>
    <row r="60" spans="1:15" ht="13.5">
      <c r="A60" s="682"/>
      <c r="B60" s="689"/>
      <c r="C60" s="690" t="s">
        <v>210</v>
      </c>
      <c r="D60" s="691">
        <v>6</v>
      </c>
      <c r="E60" s="654">
        <v>0</v>
      </c>
      <c r="F60" s="655">
        <v>-72</v>
      </c>
      <c r="G60" s="656">
        <v>-0.09</v>
      </c>
      <c r="H60" s="657">
        <v>-0.09</v>
      </c>
      <c r="I60" s="658"/>
      <c r="J60" s="658"/>
      <c r="K60" s="658"/>
      <c r="L60" s="658"/>
      <c r="M60" s="658"/>
      <c r="N60" s="658"/>
      <c r="O60" s="658"/>
    </row>
    <row r="61" spans="1:15" ht="14.25" thickBot="1">
      <c r="A61" s="682"/>
      <c r="B61" s="793" t="s">
        <v>289</v>
      </c>
      <c r="C61" s="794"/>
      <c r="D61" s="700"/>
      <c r="E61" s="638">
        <f>SUM(E55:E60)</f>
        <v>403</v>
      </c>
      <c r="F61" s="638">
        <f>SUM(F55:F60)</f>
        <v>325</v>
      </c>
      <c r="G61" s="659">
        <v>0.43</v>
      </c>
      <c r="H61" s="660">
        <v>0.42</v>
      </c>
      <c r="I61" s="652"/>
      <c r="J61" s="642"/>
      <c r="K61" s="642"/>
      <c r="L61" s="642"/>
      <c r="M61" s="642"/>
      <c r="N61" s="642"/>
      <c r="O61" s="642"/>
    </row>
    <row r="62" spans="1:15" ht="14.25" thickTop="1">
      <c r="A62" s="682"/>
      <c r="B62" s="693"/>
      <c r="C62" s="694"/>
      <c r="D62" s="700"/>
      <c r="E62" s="600"/>
      <c r="F62" s="542"/>
      <c r="G62" s="661"/>
      <c r="H62" s="651"/>
      <c r="I62" s="652"/>
      <c r="J62" s="642"/>
      <c r="K62" s="642"/>
      <c r="L62" s="642"/>
      <c r="M62" s="642"/>
      <c r="N62" s="642"/>
      <c r="O62" s="642"/>
    </row>
    <row r="63" spans="1:15" ht="13.5">
      <c r="A63" s="682"/>
      <c r="B63" s="693"/>
      <c r="C63" s="696" t="s">
        <v>133</v>
      </c>
      <c r="D63" s="691">
        <v>3</v>
      </c>
      <c r="E63" s="600">
        <f>E51-N51</f>
        <v>89</v>
      </c>
      <c r="F63" s="600">
        <v>74</v>
      </c>
      <c r="G63" s="662">
        <v>0.09</v>
      </c>
      <c r="H63" s="663">
        <v>0.1</v>
      </c>
      <c r="I63" s="652"/>
      <c r="J63" s="642"/>
      <c r="K63" s="642"/>
      <c r="L63" s="642"/>
      <c r="M63" s="642"/>
      <c r="N63" s="642"/>
      <c r="O63" s="642"/>
    </row>
    <row r="64" spans="1:15" ht="6" customHeight="1" thickBot="1">
      <c r="A64" s="682"/>
      <c r="B64" s="701"/>
      <c r="C64" s="640"/>
      <c r="D64" s="698"/>
      <c r="E64" s="640"/>
      <c r="F64" s="640"/>
      <c r="G64" s="702"/>
      <c r="H64" s="703"/>
      <c r="I64" s="642"/>
      <c r="J64" s="642"/>
      <c r="K64" s="642"/>
      <c r="L64" s="642"/>
      <c r="M64" s="642"/>
      <c r="N64" s="642"/>
      <c r="O64" s="642"/>
    </row>
    <row r="65" spans="1:15" ht="6" customHeight="1" thickBot="1">
      <c r="A65" s="682"/>
      <c r="B65" s="642"/>
      <c r="C65" s="642"/>
      <c r="D65" s="695"/>
      <c r="E65" s="642"/>
      <c r="F65" s="642"/>
      <c r="G65" s="704"/>
      <c r="H65" s="704"/>
      <c r="I65" s="642"/>
      <c r="J65" s="642"/>
      <c r="K65" s="642"/>
      <c r="L65" s="642"/>
      <c r="M65" s="642"/>
      <c r="N65" s="642"/>
      <c r="O65" s="642"/>
    </row>
    <row r="66" spans="1:15" ht="48">
      <c r="A66" s="682"/>
      <c r="B66" s="683" t="s">
        <v>246</v>
      </c>
      <c r="C66" s="684"/>
      <c r="D66" s="685"/>
      <c r="E66" s="686" t="s">
        <v>54</v>
      </c>
      <c r="F66" s="645" t="s">
        <v>134</v>
      </c>
      <c r="G66" s="645" t="s">
        <v>147</v>
      </c>
      <c r="H66" s="645" t="s">
        <v>146</v>
      </c>
      <c r="I66" s="645" t="s">
        <v>148</v>
      </c>
      <c r="J66" s="686" t="s">
        <v>55</v>
      </c>
      <c r="K66" s="686" t="s">
        <v>56</v>
      </c>
      <c r="L66" s="686" t="s">
        <v>57</v>
      </c>
      <c r="M66" s="686" t="s">
        <v>261</v>
      </c>
      <c r="N66" s="687" t="s">
        <v>58</v>
      </c>
      <c r="O66" s="682"/>
    </row>
    <row r="67" spans="1:15">
      <c r="A67" s="682"/>
      <c r="B67" s="791" t="s">
        <v>59</v>
      </c>
      <c r="C67" s="792"/>
      <c r="D67" s="688"/>
      <c r="E67" s="600">
        <v>2381</v>
      </c>
      <c r="F67" s="542">
        <v>303</v>
      </c>
      <c r="G67" s="542">
        <v>157</v>
      </c>
      <c r="H67" s="542">
        <v>251</v>
      </c>
      <c r="I67" s="600">
        <v>121</v>
      </c>
      <c r="J67" s="600">
        <v>325</v>
      </c>
      <c r="K67" s="600">
        <v>321</v>
      </c>
      <c r="L67" s="600">
        <v>199</v>
      </c>
      <c r="M67" s="600">
        <v>10</v>
      </c>
      <c r="N67" s="632">
        <f>SUM(F67:M67)</f>
        <v>1687</v>
      </c>
      <c r="O67" s="682"/>
    </row>
    <row r="68" spans="1:15" ht="13.5">
      <c r="A68" s="682"/>
      <c r="B68" s="689"/>
      <c r="C68" s="690" t="s">
        <v>185</v>
      </c>
      <c r="D68" s="691">
        <v>1</v>
      </c>
      <c r="E68" s="633">
        <v>0</v>
      </c>
      <c r="F68" s="634">
        <v>0</v>
      </c>
      <c r="G68" s="634">
        <v>-7</v>
      </c>
      <c r="H68" s="634">
        <v>0</v>
      </c>
      <c r="I68" s="635">
        <v>-1</v>
      </c>
      <c r="J68" s="636">
        <v>-12</v>
      </c>
      <c r="K68" s="636">
        <v>-2</v>
      </c>
      <c r="L68" s="636">
        <v>-21</v>
      </c>
      <c r="M68" s="636">
        <v>0</v>
      </c>
      <c r="N68" s="637">
        <f>SUM(F68:M68)</f>
        <v>-43</v>
      </c>
      <c r="O68" s="682"/>
    </row>
    <row r="69" spans="1:15" ht="13.5">
      <c r="A69" s="682"/>
      <c r="B69" s="689"/>
      <c r="C69" s="690" t="s">
        <v>116</v>
      </c>
      <c r="D69" s="691">
        <v>2</v>
      </c>
      <c r="E69" s="633">
        <v>0</v>
      </c>
      <c r="F69" s="634">
        <v>0</v>
      </c>
      <c r="G69" s="634">
        <v>0</v>
      </c>
      <c r="H69" s="634">
        <v>0</v>
      </c>
      <c r="I69" s="634">
        <v>-88</v>
      </c>
      <c r="J69" s="634">
        <v>0</v>
      </c>
      <c r="K69" s="636">
        <v>0</v>
      </c>
      <c r="L69" s="636">
        <v>-3</v>
      </c>
      <c r="M69" s="636">
        <v>0</v>
      </c>
      <c r="N69" s="637">
        <f>SUM(F69:M69)</f>
        <v>-91</v>
      </c>
      <c r="O69" s="682"/>
    </row>
    <row r="70" spans="1:15" ht="13.5">
      <c r="A70" s="682"/>
      <c r="B70" s="689"/>
      <c r="C70" s="690" t="s">
        <v>170</v>
      </c>
      <c r="D70" s="691">
        <v>7</v>
      </c>
      <c r="E70" s="633">
        <v>0</v>
      </c>
      <c r="F70" s="634">
        <v>0</v>
      </c>
      <c r="G70" s="634">
        <v>0</v>
      </c>
      <c r="H70" s="634">
        <v>0</v>
      </c>
      <c r="I70" s="634">
        <v>0</v>
      </c>
      <c r="J70" s="634">
        <v>0</v>
      </c>
      <c r="K70" s="636">
        <v>0</v>
      </c>
      <c r="L70" s="636">
        <v>0</v>
      </c>
      <c r="M70" s="636">
        <v>-10</v>
      </c>
      <c r="N70" s="637">
        <f>SUM(F70:M70)</f>
        <v>-10</v>
      </c>
      <c r="O70" s="682"/>
    </row>
    <row r="71" spans="1:15" ht="12.75" thickBot="1">
      <c r="A71" s="682"/>
      <c r="B71" s="793" t="s">
        <v>289</v>
      </c>
      <c r="C71" s="794"/>
      <c r="D71" s="692"/>
      <c r="E71" s="638">
        <f>SUM(E67:E70)</f>
        <v>2381</v>
      </c>
      <c r="F71" s="638">
        <f t="shared" ref="F71:N71" si="5">SUM(F67:F70)</f>
        <v>303</v>
      </c>
      <c r="G71" s="638">
        <f t="shared" si="5"/>
        <v>150</v>
      </c>
      <c r="H71" s="638">
        <f t="shared" si="5"/>
        <v>251</v>
      </c>
      <c r="I71" s="638">
        <f t="shared" si="5"/>
        <v>32</v>
      </c>
      <c r="J71" s="638">
        <f t="shared" si="5"/>
        <v>313</v>
      </c>
      <c r="K71" s="638">
        <f t="shared" si="5"/>
        <v>319</v>
      </c>
      <c r="L71" s="638">
        <f t="shared" si="5"/>
        <v>175</v>
      </c>
      <c r="M71" s="638">
        <f t="shared" si="5"/>
        <v>0</v>
      </c>
      <c r="N71" s="639">
        <f t="shared" si="5"/>
        <v>1543</v>
      </c>
      <c r="O71" s="682"/>
    </row>
    <row r="72" spans="1:15" ht="12.75" thickTop="1">
      <c r="A72" s="682"/>
      <c r="B72" s="693"/>
      <c r="C72" s="694"/>
      <c r="D72" s="695"/>
      <c r="E72" s="600"/>
      <c r="F72" s="600"/>
      <c r="G72" s="600"/>
      <c r="H72" s="600"/>
      <c r="I72" s="600"/>
      <c r="J72" s="600"/>
      <c r="K72" s="600"/>
      <c r="L72" s="600"/>
      <c r="M72" s="600"/>
      <c r="N72" s="632"/>
      <c r="O72" s="682"/>
    </row>
    <row r="73" spans="1:15" ht="13.5">
      <c r="A73" s="682"/>
      <c r="B73" s="693"/>
      <c r="C73" s="696" t="s">
        <v>133</v>
      </c>
      <c r="D73" s="691">
        <v>3</v>
      </c>
      <c r="E73" s="600">
        <v>454</v>
      </c>
      <c r="F73" s="600">
        <v>74</v>
      </c>
      <c r="G73" s="600">
        <v>26</v>
      </c>
      <c r="H73" s="600">
        <v>-1</v>
      </c>
      <c r="I73" s="600">
        <v>-13</v>
      </c>
      <c r="J73" s="600">
        <v>0</v>
      </c>
      <c r="K73" s="600">
        <v>0</v>
      </c>
      <c r="L73" s="600">
        <v>0</v>
      </c>
      <c r="M73" s="600">
        <v>0</v>
      </c>
      <c r="N73" s="632">
        <f>SUM(F73:M73)</f>
        <v>86</v>
      </c>
      <c r="O73" s="682"/>
    </row>
    <row r="74" spans="1:15" ht="6" customHeight="1" thickBot="1">
      <c r="A74" s="682"/>
      <c r="B74" s="697"/>
      <c r="C74" s="640"/>
      <c r="D74" s="698"/>
      <c r="E74" s="640"/>
      <c r="F74" s="640"/>
      <c r="G74" s="640"/>
      <c r="H74" s="640"/>
      <c r="I74" s="640"/>
      <c r="J74" s="640"/>
      <c r="K74" s="640"/>
      <c r="L74" s="640"/>
      <c r="M74" s="640"/>
      <c r="N74" s="641"/>
      <c r="O74" s="682"/>
    </row>
    <row r="75" spans="1:15" ht="12.75" customHeight="1" thickBot="1">
      <c r="A75" s="682"/>
      <c r="B75" s="642"/>
      <c r="C75" s="642"/>
      <c r="D75" s="695"/>
      <c r="E75" s="642"/>
      <c r="F75" s="643"/>
      <c r="G75" s="643"/>
      <c r="H75" s="643"/>
      <c r="I75" s="642"/>
      <c r="J75" s="642"/>
      <c r="K75" s="642"/>
      <c r="L75" s="642"/>
      <c r="M75" s="642"/>
      <c r="N75" s="642"/>
      <c r="O75" s="682"/>
    </row>
    <row r="76" spans="1:15" ht="24">
      <c r="A76" s="682"/>
      <c r="B76" s="683" t="str">
        <f>B66</f>
        <v>Three Months Ended December 31, 2018</v>
      </c>
      <c r="C76" s="684"/>
      <c r="D76" s="699"/>
      <c r="E76" s="644" t="s">
        <v>60</v>
      </c>
      <c r="F76" s="645" t="s">
        <v>230</v>
      </c>
      <c r="G76" s="645" t="s">
        <v>61</v>
      </c>
      <c r="H76" s="646" t="s">
        <v>62</v>
      </c>
      <c r="I76" s="647"/>
      <c r="J76" s="648"/>
      <c r="K76" s="649"/>
      <c r="L76" s="642"/>
      <c r="M76" s="642"/>
      <c r="N76" s="642"/>
      <c r="O76" s="682"/>
    </row>
    <row r="77" spans="1:15">
      <c r="A77" s="682"/>
      <c r="B77" s="791" t="s">
        <v>59</v>
      </c>
      <c r="C77" s="792"/>
      <c r="D77" s="688"/>
      <c r="E77" s="600">
        <v>694</v>
      </c>
      <c r="F77" s="542">
        <f>650+35</f>
        <v>685</v>
      </c>
      <c r="G77" s="650">
        <v>0.9</v>
      </c>
      <c r="H77" s="651">
        <v>0.89</v>
      </c>
      <c r="I77" s="652"/>
      <c r="J77" s="653"/>
      <c r="K77" s="649"/>
      <c r="L77" s="642"/>
      <c r="M77" s="642"/>
      <c r="N77" s="642"/>
      <c r="O77" s="642"/>
    </row>
    <row r="78" spans="1:15" ht="13.5">
      <c r="A78" s="682"/>
      <c r="B78" s="689"/>
      <c r="C78" s="690" t="s">
        <v>185</v>
      </c>
      <c r="D78" s="691">
        <v>1</v>
      </c>
      <c r="E78" s="654">
        <v>43</v>
      </c>
      <c r="F78" s="655">
        <v>43</v>
      </c>
      <c r="G78" s="656">
        <v>0.06</v>
      </c>
      <c r="H78" s="657">
        <v>0.06</v>
      </c>
      <c r="I78" s="658"/>
      <c r="J78" s="658"/>
      <c r="K78" s="658"/>
      <c r="L78" s="658"/>
      <c r="M78" s="658"/>
      <c r="N78" s="658"/>
      <c r="O78" s="658"/>
    </row>
    <row r="79" spans="1:15" ht="13.5">
      <c r="A79" s="682"/>
      <c r="B79" s="689"/>
      <c r="C79" s="690" t="s">
        <v>116</v>
      </c>
      <c r="D79" s="691">
        <v>2</v>
      </c>
      <c r="E79" s="654">
        <v>91</v>
      </c>
      <c r="F79" s="655">
        <v>91</v>
      </c>
      <c r="G79" s="656">
        <v>0.12</v>
      </c>
      <c r="H79" s="657">
        <v>0.12</v>
      </c>
      <c r="I79" s="658"/>
      <c r="J79" s="658"/>
      <c r="K79" s="658"/>
      <c r="L79" s="658"/>
      <c r="M79" s="658"/>
      <c r="N79" s="658"/>
      <c r="O79" s="658"/>
    </row>
    <row r="80" spans="1:15" ht="13.5">
      <c r="A80" s="682"/>
      <c r="B80" s="705"/>
      <c r="C80" s="690" t="s">
        <v>170</v>
      </c>
      <c r="D80" s="691">
        <v>7</v>
      </c>
      <c r="E80" s="654">
        <v>10</v>
      </c>
      <c r="F80" s="655">
        <v>10</v>
      </c>
      <c r="G80" s="656">
        <v>0.01</v>
      </c>
      <c r="H80" s="657">
        <v>0.01</v>
      </c>
      <c r="I80" s="658"/>
      <c r="J80" s="658"/>
      <c r="K80" s="658"/>
      <c r="L80" s="658"/>
      <c r="M80" s="658"/>
      <c r="N80" s="658"/>
      <c r="O80" s="658"/>
    </row>
    <row r="81" spans="1:15" ht="13.5">
      <c r="A81" s="682"/>
      <c r="B81" s="689"/>
      <c r="C81" s="690" t="s">
        <v>149</v>
      </c>
      <c r="D81" s="691">
        <v>5</v>
      </c>
      <c r="E81" s="654">
        <v>0</v>
      </c>
      <c r="F81" s="655">
        <f>-19</f>
        <v>-19</v>
      </c>
      <c r="G81" s="656">
        <v>-0.03</v>
      </c>
      <c r="H81" s="657">
        <v>-0.03</v>
      </c>
      <c r="I81" s="658"/>
      <c r="J81" s="658"/>
      <c r="K81" s="658"/>
      <c r="L81" s="658"/>
      <c r="M81" s="658"/>
      <c r="N81" s="658"/>
      <c r="O81" s="658"/>
    </row>
    <row r="82" spans="1:15" ht="13.5">
      <c r="A82" s="682"/>
      <c r="B82" s="689"/>
      <c r="C82" s="690" t="s">
        <v>210</v>
      </c>
      <c r="D82" s="691">
        <v>6</v>
      </c>
      <c r="E82" s="654">
        <v>0</v>
      </c>
      <c r="F82" s="655">
        <f>-79-35</f>
        <v>-114</v>
      </c>
      <c r="G82" s="656">
        <v>-0.15</v>
      </c>
      <c r="H82" s="657">
        <v>-0.15</v>
      </c>
      <c r="I82" s="658"/>
      <c r="J82" s="658"/>
      <c r="K82" s="658"/>
      <c r="L82" s="658"/>
      <c r="M82" s="658"/>
      <c r="N82" s="658"/>
      <c r="O82" s="658"/>
    </row>
    <row r="83" spans="1:15" ht="14.25" thickBot="1">
      <c r="A83" s="682"/>
      <c r="B83" s="793" t="s">
        <v>289</v>
      </c>
      <c r="C83" s="794"/>
      <c r="D83" s="700"/>
      <c r="E83" s="638">
        <f>SUM(E77:E82)</f>
        <v>838</v>
      </c>
      <c r="F83" s="638">
        <f>SUM(F77:F82)</f>
        <v>696</v>
      </c>
      <c r="G83" s="659">
        <v>0.91</v>
      </c>
      <c r="H83" s="660">
        <v>0.9</v>
      </c>
      <c r="I83" s="652"/>
      <c r="J83" s="642"/>
      <c r="K83" s="642"/>
      <c r="L83" s="642"/>
      <c r="M83" s="642"/>
      <c r="N83" s="642"/>
      <c r="O83" s="642"/>
    </row>
    <row r="84" spans="1:15" ht="14.25" thickTop="1">
      <c r="A84" s="682"/>
      <c r="B84" s="693"/>
      <c r="C84" s="694"/>
      <c r="D84" s="700"/>
      <c r="E84" s="600"/>
      <c r="F84" s="542"/>
      <c r="G84" s="661"/>
      <c r="H84" s="651"/>
      <c r="I84" s="652"/>
      <c r="J84" s="642"/>
      <c r="K84" s="642"/>
      <c r="L84" s="642"/>
      <c r="M84" s="642"/>
      <c r="N84" s="642"/>
      <c r="O84" s="642"/>
    </row>
    <row r="85" spans="1:15" ht="13.5">
      <c r="A85" s="682"/>
      <c r="B85" s="693"/>
      <c r="C85" s="696" t="s">
        <v>133</v>
      </c>
      <c r="D85" s="691">
        <v>3</v>
      </c>
      <c r="E85" s="600">
        <f>E73-N73</f>
        <v>368</v>
      </c>
      <c r="F85" s="600">
        <v>298</v>
      </c>
      <c r="G85" s="662">
        <v>0.39</v>
      </c>
      <c r="H85" s="663">
        <v>0.39</v>
      </c>
      <c r="I85" s="652"/>
      <c r="J85" s="642"/>
      <c r="K85" s="642"/>
      <c r="L85" s="642"/>
      <c r="M85" s="642"/>
      <c r="N85" s="642"/>
      <c r="O85" s="642"/>
    </row>
    <row r="86" spans="1:15" ht="6" customHeight="1" thickBot="1">
      <c r="A86" s="682"/>
      <c r="B86" s="701"/>
      <c r="C86" s="640"/>
      <c r="D86" s="698"/>
      <c r="E86" s="640"/>
      <c r="F86" s="640"/>
      <c r="G86" s="702"/>
      <c r="H86" s="703"/>
      <c r="I86" s="642"/>
      <c r="J86" s="642"/>
      <c r="K86" s="642"/>
      <c r="L86" s="642"/>
      <c r="M86" s="642"/>
      <c r="N86" s="642"/>
      <c r="O86" s="642"/>
    </row>
    <row r="87" spans="1:15" ht="6" customHeight="1">
      <c r="A87" s="682"/>
      <c r="B87" s="642"/>
      <c r="C87" s="642"/>
      <c r="D87" s="695"/>
      <c r="E87" s="642"/>
      <c r="F87" s="642"/>
      <c r="G87" s="704"/>
      <c r="H87" s="704"/>
      <c r="I87" s="642"/>
      <c r="J87" s="642"/>
      <c r="K87" s="642"/>
      <c r="L87" s="642"/>
      <c r="M87" s="642"/>
      <c r="N87" s="642"/>
      <c r="O87" s="642"/>
    </row>
    <row r="88" spans="1:15" ht="13.5">
      <c r="A88" s="682"/>
      <c r="B88" s="706">
        <v>1</v>
      </c>
      <c r="C88" s="707" t="s">
        <v>186</v>
      </c>
      <c r="D88" s="708"/>
      <c r="E88" s="708"/>
      <c r="F88" s="708"/>
      <c r="G88" s="708"/>
      <c r="H88" s="708"/>
      <c r="I88" s="708"/>
      <c r="J88" s="708"/>
      <c r="K88" s="708"/>
      <c r="L88" s="708"/>
      <c r="M88" s="708"/>
      <c r="N88" s="708"/>
      <c r="O88" s="708"/>
    </row>
    <row r="89" spans="1:15" ht="13.5">
      <c r="A89" s="682"/>
      <c r="B89" s="706">
        <v>2</v>
      </c>
      <c r="C89" s="709" t="s">
        <v>115</v>
      </c>
      <c r="D89" s="710"/>
      <c r="E89" s="710"/>
      <c r="F89" s="710"/>
      <c r="G89" s="710"/>
      <c r="H89" s="710"/>
      <c r="I89" s="710"/>
      <c r="J89" s="710"/>
      <c r="K89" s="710"/>
      <c r="L89" s="710"/>
      <c r="M89" s="710"/>
      <c r="N89" s="710"/>
      <c r="O89" s="710"/>
    </row>
    <row r="90" spans="1:15" ht="13.5">
      <c r="A90" s="682"/>
      <c r="B90" s="706">
        <v>3</v>
      </c>
      <c r="C90" s="709" t="s">
        <v>255</v>
      </c>
      <c r="D90" s="710"/>
      <c r="E90" s="710"/>
      <c r="F90" s="710"/>
      <c r="G90" s="710"/>
      <c r="H90" s="710"/>
      <c r="I90" s="710"/>
      <c r="J90" s="710"/>
      <c r="K90" s="710"/>
      <c r="L90" s="710"/>
      <c r="M90" s="710"/>
      <c r="N90" s="710"/>
      <c r="O90" s="710"/>
    </row>
    <row r="91" spans="1:15" ht="13.5">
      <c r="A91" s="682"/>
      <c r="B91" s="706">
        <v>4</v>
      </c>
      <c r="C91" s="709" t="s">
        <v>243</v>
      </c>
      <c r="D91" s="710"/>
      <c r="E91" s="710"/>
      <c r="F91" s="710"/>
      <c r="G91" s="710"/>
      <c r="H91" s="710"/>
      <c r="I91" s="710"/>
      <c r="J91" s="710"/>
      <c r="K91" s="710"/>
      <c r="L91" s="710"/>
      <c r="M91" s="710"/>
      <c r="N91" s="710"/>
      <c r="O91" s="710"/>
    </row>
    <row r="92" spans="1:15" ht="24" customHeight="1">
      <c r="A92" s="682"/>
      <c r="B92" s="711">
        <v>5</v>
      </c>
      <c r="C92" s="795" t="s">
        <v>291</v>
      </c>
      <c r="D92" s="795"/>
      <c r="E92" s="795"/>
      <c r="F92" s="795"/>
      <c r="G92" s="795"/>
      <c r="H92" s="795"/>
      <c r="I92" s="795"/>
      <c r="J92" s="795"/>
      <c r="K92" s="795"/>
      <c r="L92" s="795"/>
      <c r="M92" s="795"/>
      <c r="N92" s="795"/>
      <c r="O92" s="795"/>
    </row>
    <row r="93" spans="1:15" ht="24" customHeight="1">
      <c r="A93" s="682"/>
      <c r="B93" s="711">
        <v>6</v>
      </c>
      <c r="C93" s="795" t="s">
        <v>244</v>
      </c>
      <c r="D93" s="795"/>
      <c r="E93" s="795"/>
      <c r="F93" s="795"/>
      <c r="G93" s="795"/>
      <c r="H93" s="795"/>
      <c r="I93" s="795"/>
      <c r="J93" s="795"/>
      <c r="K93" s="795"/>
      <c r="L93" s="795"/>
      <c r="M93" s="795"/>
      <c r="N93" s="795"/>
      <c r="O93" s="795"/>
    </row>
    <row r="94" spans="1:15" ht="13.5">
      <c r="A94" s="682"/>
      <c r="B94" s="711">
        <v>7</v>
      </c>
      <c r="C94" s="712" t="s">
        <v>196</v>
      </c>
      <c r="D94" s="712"/>
      <c r="E94" s="712"/>
      <c r="F94" s="712"/>
      <c r="G94" s="712"/>
      <c r="H94" s="712"/>
      <c r="I94" s="712"/>
      <c r="J94" s="712"/>
      <c r="K94" s="712"/>
      <c r="L94" s="712"/>
      <c r="M94" s="731"/>
      <c r="N94" s="712"/>
      <c r="O94" s="712"/>
    </row>
    <row r="95" spans="1:15">
      <c r="A95" s="682"/>
      <c r="B95" s="713"/>
      <c r="C95" s="714"/>
      <c r="D95" s="715"/>
      <c r="E95" s="715"/>
      <c r="F95" s="715"/>
      <c r="G95" s="715"/>
      <c r="H95" s="715"/>
      <c r="I95" s="715"/>
      <c r="J95" s="715"/>
      <c r="K95" s="715"/>
      <c r="L95" s="715"/>
      <c r="M95" s="715"/>
      <c r="N95" s="715"/>
      <c r="O95" s="715"/>
    </row>
    <row r="96" spans="1:15" ht="12" customHeight="1">
      <c r="A96" s="682"/>
      <c r="B96" s="713"/>
      <c r="C96" s="790" t="s">
        <v>290</v>
      </c>
      <c r="D96" s="790"/>
      <c r="E96" s="790"/>
      <c r="F96" s="790"/>
      <c r="G96" s="790"/>
      <c r="H96" s="790"/>
      <c r="I96" s="790"/>
      <c r="J96" s="790"/>
      <c r="K96" s="790"/>
      <c r="L96" s="790"/>
      <c r="M96" s="790"/>
      <c r="N96" s="790"/>
      <c r="O96" s="790"/>
    </row>
  </sheetData>
  <sheetProtection sheet="1" formatCells="0" formatColumns="0" formatRows="0" sort="0" autoFilter="0" pivotTables="0"/>
  <mergeCells count="22">
    <mergeCell ref="B1:O1"/>
    <mergeCell ref="B2:O2"/>
    <mergeCell ref="B3:O3"/>
    <mergeCell ref="B20:C20"/>
    <mergeCell ref="C92:O92"/>
    <mergeCell ref="B26:C26"/>
    <mergeCell ref="B29:C29"/>
    <mergeCell ref="B35:C35"/>
    <mergeCell ref="B40:C40"/>
    <mergeCell ref="B46:C46"/>
    <mergeCell ref="B49:C49"/>
    <mergeCell ref="B55:C55"/>
    <mergeCell ref="B61:C61"/>
    <mergeCell ref="B67:C67"/>
    <mergeCell ref="B71:C71"/>
    <mergeCell ref="B77:C77"/>
    <mergeCell ref="C96:O96"/>
    <mergeCell ref="B7:C7"/>
    <mergeCell ref="B10:C10"/>
    <mergeCell ref="B16:C16"/>
    <mergeCell ref="C93:O93"/>
    <mergeCell ref="B83:C83"/>
  </mergeCells>
  <pageMargins left="0.7" right="0.7" top="0.25" bottom="0.44" header="0.3" footer="0.3"/>
  <pageSetup scale="61" fitToHeight="2" orientation="landscape" r:id="rId1"/>
  <headerFooter>
    <oddFooter>&amp;LActivision Blizzard, Inc.&amp;R&amp;P of &amp;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13"/>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89" t="s">
        <v>44</v>
      </c>
      <c r="C1" s="789"/>
      <c r="D1" s="789"/>
      <c r="E1" s="789"/>
      <c r="F1" s="789"/>
      <c r="G1" s="789"/>
      <c r="H1" s="789"/>
      <c r="I1" s="789"/>
      <c r="J1" s="789"/>
      <c r="K1" s="789"/>
      <c r="L1" s="789"/>
      <c r="M1" s="789"/>
      <c r="N1" s="789"/>
    </row>
    <row r="2" spans="1:14">
      <c r="B2" s="789" t="s">
        <v>100</v>
      </c>
      <c r="C2" s="789"/>
      <c r="D2" s="789"/>
      <c r="E2" s="789"/>
      <c r="F2" s="789"/>
      <c r="G2" s="789"/>
      <c r="H2" s="789"/>
      <c r="I2" s="789"/>
      <c r="J2" s="789"/>
      <c r="K2" s="789"/>
      <c r="L2" s="789"/>
      <c r="M2" s="789"/>
      <c r="N2" s="789"/>
    </row>
    <row r="3" spans="1:14">
      <c r="B3" s="789" t="s">
        <v>53</v>
      </c>
      <c r="C3" s="789"/>
      <c r="D3" s="789"/>
      <c r="E3" s="789"/>
      <c r="F3" s="789"/>
      <c r="G3" s="789"/>
      <c r="H3" s="789"/>
      <c r="I3" s="789"/>
      <c r="J3" s="789"/>
      <c r="K3" s="789"/>
      <c r="L3" s="789"/>
      <c r="M3" s="789"/>
      <c r="N3" s="789"/>
    </row>
    <row r="4" spans="1:14">
      <c r="B4" s="139"/>
      <c r="C4" s="139"/>
      <c r="D4" s="139"/>
      <c r="E4" s="139"/>
      <c r="F4" s="139"/>
      <c r="G4" s="139"/>
      <c r="H4" s="139"/>
      <c r="I4" s="139"/>
      <c r="J4" s="139"/>
      <c r="K4" s="139"/>
      <c r="L4" s="139"/>
      <c r="M4" s="139"/>
    </row>
    <row r="5" spans="1:14" ht="12.75" thickBot="1">
      <c r="B5" s="43"/>
      <c r="C5" s="44"/>
      <c r="D5" s="45"/>
      <c r="E5" s="44"/>
      <c r="F5" s="44"/>
      <c r="G5" s="45"/>
      <c r="H5" s="45"/>
      <c r="I5" s="45"/>
      <c r="J5" s="45"/>
      <c r="K5" s="46"/>
      <c r="L5" s="46"/>
      <c r="M5" s="46"/>
    </row>
    <row r="6" spans="1:14" ht="48">
      <c r="A6" s="153"/>
      <c r="B6" s="206" t="s">
        <v>169</v>
      </c>
      <c r="C6" s="59"/>
      <c r="D6" s="200"/>
      <c r="E6" s="197" t="s">
        <v>54</v>
      </c>
      <c r="F6" s="198" t="s">
        <v>134</v>
      </c>
      <c r="G6" s="198" t="s">
        <v>147</v>
      </c>
      <c r="H6" s="198" t="s">
        <v>146</v>
      </c>
      <c r="I6" s="198" t="s">
        <v>148</v>
      </c>
      <c r="J6" s="197" t="s">
        <v>55</v>
      </c>
      <c r="K6" s="197" t="s">
        <v>56</v>
      </c>
      <c r="L6" s="197" t="s">
        <v>57</v>
      </c>
      <c r="M6" s="199" t="s">
        <v>58</v>
      </c>
      <c r="N6" s="153"/>
    </row>
    <row r="7" spans="1:14">
      <c r="A7" s="153"/>
      <c r="B7" s="782" t="s">
        <v>59</v>
      </c>
      <c r="C7" s="783"/>
      <c r="D7" s="191"/>
      <c r="E7" s="145">
        <v>1726</v>
      </c>
      <c r="F7" s="117">
        <v>143</v>
      </c>
      <c r="G7" s="117">
        <v>88</v>
      </c>
      <c r="H7" s="117">
        <v>232</v>
      </c>
      <c r="I7" s="145">
        <v>122</v>
      </c>
      <c r="J7" s="145">
        <v>225</v>
      </c>
      <c r="K7" s="145">
        <v>246</v>
      </c>
      <c r="L7" s="145">
        <v>177</v>
      </c>
      <c r="M7" s="146">
        <f t="shared" ref="M7:M12" si="0">SUM(F7:L7)</f>
        <v>1233</v>
      </c>
      <c r="N7" s="153"/>
    </row>
    <row r="8" spans="1:14" ht="13.5">
      <c r="A8" s="153"/>
      <c r="B8" s="47"/>
      <c r="C8" s="48" t="s">
        <v>185</v>
      </c>
      <c r="D8" s="147">
        <v>1</v>
      </c>
      <c r="E8" s="192">
        <v>0</v>
      </c>
      <c r="F8" s="193">
        <v>0</v>
      </c>
      <c r="G8" s="193">
        <v>-4</v>
      </c>
      <c r="H8" s="193">
        <v>0</v>
      </c>
      <c r="I8" s="194">
        <v>0</v>
      </c>
      <c r="J8" s="64">
        <v>-12</v>
      </c>
      <c r="K8" s="64">
        <v>-4</v>
      </c>
      <c r="L8" s="64">
        <v>-13</v>
      </c>
      <c r="M8" s="60">
        <f t="shared" si="0"/>
        <v>-33</v>
      </c>
      <c r="N8" s="153"/>
    </row>
    <row r="9" spans="1:14" ht="13.5">
      <c r="A9" s="153"/>
      <c r="B9" s="47"/>
      <c r="C9" s="48" t="s">
        <v>116</v>
      </c>
      <c r="D9" s="147">
        <v>2</v>
      </c>
      <c r="E9" s="192">
        <v>0</v>
      </c>
      <c r="F9" s="193">
        <v>0</v>
      </c>
      <c r="G9" s="193">
        <v>0</v>
      </c>
      <c r="H9" s="193">
        <v>0</v>
      </c>
      <c r="I9" s="193">
        <v>-111</v>
      </c>
      <c r="J9" s="193">
        <v>0</v>
      </c>
      <c r="K9" s="64">
        <v>-77</v>
      </c>
      <c r="L9" s="64">
        <v>-2</v>
      </c>
      <c r="M9" s="60">
        <f t="shared" si="0"/>
        <v>-190</v>
      </c>
      <c r="N9" s="153"/>
    </row>
    <row r="10" spans="1:14" ht="13.5">
      <c r="A10" s="153"/>
      <c r="B10" s="47"/>
      <c r="C10" s="48" t="s">
        <v>190</v>
      </c>
      <c r="D10" s="147">
        <v>3</v>
      </c>
      <c r="E10" s="192">
        <v>0</v>
      </c>
      <c r="F10" s="193">
        <v>0</v>
      </c>
      <c r="G10" s="193">
        <v>0</v>
      </c>
      <c r="H10" s="193">
        <v>0</v>
      </c>
      <c r="I10" s="194">
        <v>0</v>
      </c>
      <c r="J10" s="193">
        <v>0</v>
      </c>
      <c r="K10" s="193">
        <v>0</v>
      </c>
      <c r="L10" s="193">
        <v>-4</v>
      </c>
      <c r="M10" s="60">
        <f t="shared" si="0"/>
        <v>-4</v>
      </c>
      <c r="N10" s="153"/>
    </row>
    <row r="11" spans="1:14" ht="13.5">
      <c r="A11" s="153"/>
      <c r="B11" s="47"/>
      <c r="C11" s="48" t="s">
        <v>170</v>
      </c>
      <c r="D11" s="147">
        <v>4</v>
      </c>
      <c r="E11" s="192">
        <v>0</v>
      </c>
      <c r="F11" s="192">
        <v>0</v>
      </c>
      <c r="G11" s="192">
        <v>0</v>
      </c>
      <c r="H11" s="192">
        <v>0</v>
      </c>
      <c r="I11" s="192">
        <v>0</v>
      </c>
      <c r="J11" s="192">
        <v>0</v>
      </c>
      <c r="K11" s="192">
        <v>0</v>
      </c>
      <c r="L11" s="193">
        <v>-11</v>
      </c>
      <c r="M11" s="60">
        <f t="shared" si="0"/>
        <v>-11</v>
      </c>
      <c r="N11" s="153"/>
    </row>
    <row r="12" spans="1:14" ht="13.5">
      <c r="A12" s="153"/>
      <c r="B12" s="47"/>
      <c r="C12" s="48" t="s">
        <v>171</v>
      </c>
      <c r="D12" s="147">
        <v>5</v>
      </c>
      <c r="E12" s="192">
        <v>0</v>
      </c>
      <c r="F12" s="192">
        <v>0</v>
      </c>
      <c r="G12" s="192">
        <v>0</v>
      </c>
      <c r="H12" s="192">
        <v>0</v>
      </c>
      <c r="I12" s="192">
        <v>0</v>
      </c>
      <c r="J12" s="192">
        <v>0</v>
      </c>
      <c r="K12" s="192">
        <v>0</v>
      </c>
      <c r="L12" s="193">
        <v>-16</v>
      </c>
      <c r="M12" s="60">
        <f t="shared" si="0"/>
        <v>-16</v>
      </c>
      <c r="N12" s="153"/>
    </row>
    <row r="13" spans="1:14" ht="12.75" thickBot="1">
      <c r="A13" s="153"/>
      <c r="B13" s="784" t="s">
        <v>289</v>
      </c>
      <c r="C13" s="785"/>
      <c r="D13" s="195"/>
      <c r="E13" s="196">
        <f>SUM(E7:E12)</f>
        <v>1726</v>
      </c>
      <c r="F13" s="196">
        <f t="shared" ref="F13:M13" si="1">SUM(F7:F12)</f>
        <v>143</v>
      </c>
      <c r="G13" s="196">
        <f t="shared" si="1"/>
        <v>84</v>
      </c>
      <c r="H13" s="196">
        <f t="shared" si="1"/>
        <v>232</v>
      </c>
      <c r="I13" s="196">
        <f t="shared" si="1"/>
        <v>11</v>
      </c>
      <c r="J13" s="196">
        <f t="shared" si="1"/>
        <v>213</v>
      </c>
      <c r="K13" s="196">
        <f t="shared" si="1"/>
        <v>165</v>
      </c>
      <c r="L13" s="196">
        <f t="shared" si="1"/>
        <v>131</v>
      </c>
      <c r="M13" s="61">
        <f t="shared" si="1"/>
        <v>979</v>
      </c>
      <c r="N13" s="153"/>
    </row>
    <row r="14" spans="1:14" ht="12.75" thickTop="1">
      <c r="A14" s="153"/>
      <c r="B14" s="143"/>
      <c r="C14" s="144"/>
      <c r="D14" s="53"/>
      <c r="E14" s="145"/>
      <c r="F14" s="145"/>
      <c r="G14" s="145"/>
      <c r="H14" s="145"/>
      <c r="I14" s="145"/>
      <c r="J14" s="145"/>
      <c r="K14" s="145"/>
      <c r="L14" s="145"/>
      <c r="M14" s="146"/>
      <c r="N14" s="153"/>
    </row>
    <row r="15" spans="1:14" ht="13.5">
      <c r="A15" s="153"/>
      <c r="B15" s="143"/>
      <c r="C15" s="154" t="s">
        <v>133</v>
      </c>
      <c r="D15" s="147">
        <v>6</v>
      </c>
      <c r="E15" s="145">
        <v>-530</v>
      </c>
      <c r="F15" s="145">
        <v>-58</v>
      </c>
      <c r="G15" s="145">
        <v>-68</v>
      </c>
      <c r="H15" s="145">
        <v>-4</v>
      </c>
      <c r="I15" s="145">
        <v>-4</v>
      </c>
      <c r="J15" s="145">
        <v>0</v>
      </c>
      <c r="K15" s="145">
        <v>0</v>
      </c>
      <c r="L15" s="145">
        <v>0</v>
      </c>
      <c r="M15" s="146">
        <f>SUM(F15:L15)</f>
        <v>-134</v>
      </c>
      <c r="N15" s="153"/>
    </row>
    <row r="16" spans="1:14" ht="6" customHeight="1" thickBot="1">
      <c r="A16" s="153"/>
      <c r="B16" s="176"/>
      <c r="C16" s="50"/>
      <c r="D16" s="51"/>
      <c r="E16" s="50"/>
      <c r="F16" s="50"/>
      <c r="G16" s="50"/>
      <c r="H16" s="50"/>
      <c r="I16" s="50"/>
      <c r="J16" s="50"/>
      <c r="K16" s="50"/>
      <c r="L16" s="50"/>
      <c r="M16" s="150"/>
      <c r="N16" s="153"/>
    </row>
    <row r="17" spans="1:14" ht="12.75" customHeight="1" thickBot="1">
      <c r="A17" s="153"/>
      <c r="B17" s="52"/>
      <c r="C17" s="52"/>
      <c r="D17" s="53"/>
      <c r="E17" s="52"/>
      <c r="F17" s="130"/>
      <c r="G17" s="130"/>
      <c r="H17" s="130"/>
      <c r="I17" s="52"/>
      <c r="J17" s="52"/>
      <c r="K17" s="52"/>
      <c r="L17" s="52"/>
      <c r="M17" s="52"/>
      <c r="N17" s="153"/>
    </row>
    <row r="18" spans="1:14" ht="25.5">
      <c r="A18" s="153"/>
      <c r="B18" s="206" t="str">
        <f>B6</f>
        <v>Three Months Ended March 31, 2017</v>
      </c>
      <c r="C18" s="59"/>
      <c r="D18" s="207"/>
      <c r="E18" s="204" t="s">
        <v>60</v>
      </c>
      <c r="F18" s="198" t="s">
        <v>229</v>
      </c>
      <c r="G18" s="198" t="s">
        <v>153</v>
      </c>
      <c r="H18" s="225" t="s">
        <v>154</v>
      </c>
      <c r="I18" s="54"/>
      <c r="J18" s="55"/>
      <c r="K18" s="56"/>
      <c r="L18" s="52"/>
      <c r="M18" s="52"/>
      <c r="N18" s="153"/>
    </row>
    <row r="19" spans="1:14">
      <c r="A19" s="153"/>
      <c r="B19" s="782" t="s">
        <v>59</v>
      </c>
      <c r="C19" s="783"/>
      <c r="D19" s="191"/>
      <c r="E19" s="145">
        <f t="shared" ref="E19:E24" si="2">E7-M7</f>
        <v>493</v>
      </c>
      <c r="F19" s="117">
        <v>426</v>
      </c>
      <c r="G19" s="201">
        <v>0.56999999999999995</v>
      </c>
      <c r="H19" s="92">
        <v>0.56000000000000005</v>
      </c>
      <c r="I19" s="57"/>
      <c r="J19" s="202"/>
      <c r="K19" s="56"/>
      <c r="L19" s="52"/>
      <c r="M19" s="52"/>
      <c r="N19" s="52"/>
    </row>
    <row r="20" spans="1:14" ht="13.5">
      <c r="A20" s="153"/>
      <c r="B20" s="47"/>
      <c r="C20" s="48" t="s">
        <v>185</v>
      </c>
      <c r="D20" s="147">
        <v>1</v>
      </c>
      <c r="E20" s="203">
        <f t="shared" si="2"/>
        <v>33</v>
      </c>
      <c r="F20" s="129">
        <v>33</v>
      </c>
      <c r="G20" s="166">
        <v>0.04</v>
      </c>
      <c r="H20" s="93">
        <v>0.04</v>
      </c>
      <c r="I20" s="58"/>
      <c r="J20" s="58"/>
      <c r="K20" s="58"/>
      <c r="L20" s="58"/>
      <c r="M20" s="58"/>
      <c r="N20" s="58"/>
    </row>
    <row r="21" spans="1:14" ht="13.5">
      <c r="A21" s="153"/>
      <c r="B21" s="47"/>
      <c r="C21" s="48" t="s">
        <v>116</v>
      </c>
      <c r="D21" s="147">
        <v>2</v>
      </c>
      <c r="E21" s="203">
        <f t="shared" si="2"/>
        <v>190</v>
      </c>
      <c r="F21" s="129">
        <f t="shared" ref="F21:F24" si="3">E21</f>
        <v>190</v>
      </c>
      <c r="G21" s="166">
        <v>0.25</v>
      </c>
      <c r="H21" s="93">
        <v>0.25</v>
      </c>
      <c r="I21" s="58"/>
      <c r="J21" s="58"/>
      <c r="K21" s="58"/>
      <c r="L21" s="58"/>
      <c r="M21" s="58"/>
      <c r="N21" s="58"/>
    </row>
    <row r="22" spans="1:14" ht="13.5">
      <c r="A22" s="153"/>
      <c r="B22" s="47"/>
      <c r="C22" s="48" t="s">
        <v>190</v>
      </c>
      <c r="D22" s="147">
        <v>3</v>
      </c>
      <c r="E22" s="203">
        <f t="shared" si="2"/>
        <v>4</v>
      </c>
      <c r="F22" s="129">
        <v>9</v>
      </c>
      <c r="G22" s="166">
        <v>0.01</v>
      </c>
      <c r="H22" s="93">
        <v>0.01</v>
      </c>
      <c r="I22" s="58"/>
      <c r="J22" s="58"/>
      <c r="K22" s="58"/>
      <c r="L22" s="58"/>
      <c r="M22" s="58"/>
      <c r="N22" s="58"/>
    </row>
    <row r="23" spans="1:14" ht="13.5">
      <c r="A23" s="153"/>
      <c r="B23" s="47"/>
      <c r="C23" s="48" t="s">
        <v>170</v>
      </c>
      <c r="D23" s="147">
        <v>4</v>
      </c>
      <c r="E23" s="203">
        <f t="shared" si="2"/>
        <v>11</v>
      </c>
      <c r="F23" s="129">
        <f t="shared" si="3"/>
        <v>11</v>
      </c>
      <c r="G23" s="166">
        <v>0.01</v>
      </c>
      <c r="H23" s="93">
        <v>0.01</v>
      </c>
      <c r="I23" s="58"/>
      <c r="J23" s="58"/>
      <c r="K23" s="58"/>
      <c r="L23" s="58"/>
      <c r="M23" s="58"/>
      <c r="N23" s="58"/>
    </row>
    <row r="24" spans="1:14" ht="13.5">
      <c r="A24" s="153"/>
      <c r="B24" s="47"/>
      <c r="C24" s="48" t="s">
        <v>171</v>
      </c>
      <c r="D24" s="147">
        <v>5</v>
      </c>
      <c r="E24" s="203">
        <f t="shared" si="2"/>
        <v>16</v>
      </c>
      <c r="F24" s="129">
        <f t="shared" si="3"/>
        <v>16</v>
      </c>
      <c r="G24" s="166">
        <v>0.02</v>
      </c>
      <c r="H24" s="93">
        <v>0.02</v>
      </c>
      <c r="I24" s="58"/>
      <c r="J24" s="58"/>
      <c r="K24" s="58"/>
      <c r="L24" s="58"/>
      <c r="M24" s="58"/>
      <c r="N24" s="58"/>
    </row>
    <row r="25" spans="1:14" ht="13.5">
      <c r="A25" s="153"/>
      <c r="B25" s="47"/>
      <c r="C25" s="48" t="s">
        <v>149</v>
      </c>
      <c r="D25" s="147">
        <v>7</v>
      </c>
      <c r="E25" s="203">
        <v>0</v>
      </c>
      <c r="F25" s="129">
        <v>-139</v>
      </c>
      <c r="G25" s="166">
        <v>-0.18</v>
      </c>
      <c r="H25" s="93">
        <v>-0.18</v>
      </c>
      <c r="I25" s="58"/>
      <c r="J25" s="58"/>
      <c r="K25" s="58"/>
      <c r="L25" s="58"/>
      <c r="M25" s="58"/>
      <c r="N25" s="58"/>
    </row>
    <row r="26" spans="1:14" ht="14.25" thickBot="1">
      <c r="A26" s="153"/>
      <c r="B26" s="784" t="s">
        <v>289</v>
      </c>
      <c r="C26" s="785"/>
      <c r="D26" s="148"/>
      <c r="E26" s="196">
        <f>SUM(E19:E25)</f>
        <v>747</v>
      </c>
      <c r="F26" s="222">
        <f>SUM(F19:F25)</f>
        <v>546</v>
      </c>
      <c r="G26" s="223">
        <v>0.73</v>
      </c>
      <c r="H26" s="224">
        <v>0.72</v>
      </c>
      <c r="I26" s="57"/>
      <c r="J26" s="52"/>
      <c r="K26" s="52"/>
      <c r="L26" s="52"/>
      <c r="M26" s="52"/>
      <c r="N26" s="52"/>
    </row>
    <row r="27" spans="1:14" ht="14.25" thickTop="1">
      <c r="A27" s="153"/>
      <c r="B27" s="143"/>
      <c r="C27" s="144"/>
      <c r="D27" s="148"/>
      <c r="E27" s="145"/>
      <c r="F27" s="117"/>
      <c r="G27" s="149"/>
      <c r="H27" s="92"/>
      <c r="I27" s="57"/>
      <c r="J27" s="52"/>
      <c r="K27" s="52"/>
      <c r="L27" s="52"/>
      <c r="M27" s="52"/>
      <c r="N27" s="52"/>
    </row>
    <row r="28" spans="1:14" ht="13.5">
      <c r="A28" s="153"/>
      <c r="B28" s="143"/>
      <c r="C28" s="154" t="s">
        <v>133</v>
      </c>
      <c r="D28" s="147">
        <v>6</v>
      </c>
      <c r="E28" s="145">
        <v>-396</v>
      </c>
      <c r="F28" s="145">
        <v>-310</v>
      </c>
      <c r="G28" s="152">
        <v>-0.41</v>
      </c>
      <c r="H28" s="175">
        <v>-0.41</v>
      </c>
      <c r="I28" s="57"/>
      <c r="J28" s="52"/>
      <c r="K28" s="52"/>
      <c r="L28" s="52"/>
      <c r="M28" s="52"/>
      <c r="N28" s="52"/>
    </row>
    <row r="29" spans="1:14" ht="6" customHeight="1" thickBot="1">
      <c r="A29" s="153"/>
      <c r="B29" s="49"/>
      <c r="C29" s="50"/>
      <c r="D29" s="51"/>
      <c r="E29" s="50"/>
      <c r="F29" s="50"/>
      <c r="G29" s="167"/>
      <c r="H29" s="205"/>
      <c r="I29" s="52"/>
      <c r="J29" s="52"/>
      <c r="K29" s="52"/>
      <c r="L29" s="52"/>
      <c r="M29" s="52"/>
      <c r="N29" s="52"/>
    </row>
    <row r="30" spans="1:14" ht="13.15" customHeight="1" thickBot="1">
      <c r="A30" s="153"/>
      <c r="B30" s="52"/>
      <c r="C30" s="52"/>
      <c r="D30" s="53"/>
      <c r="E30" s="52"/>
      <c r="F30" s="52"/>
      <c r="G30" s="173"/>
      <c r="H30" s="173"/>
      <c r="I30" s="52"/>
      <c r="J30" s="52"/>
      <c r="K30" s="52"/>
      <c r="L30" s="52"/>
      <c r="M30" s="52"/>
      <c r="N30" s="52"/>
    </row>
    <row r="31" spans="1:14" ht="48">
      <c r="A31" s="153"/>
      <c r="B31" s="206" t="s">
        <v>193</v>
      </c>
      <c r="C31" s="59"/>
      <c r="D31" s="200"/>
      <c r="E31" s="197" t="s">
        <v>54</v>
      </c>
      <c r="F31" s="198" t="s">
        <v>134</v>
      </c>
      <c r="G31" s="198" t="s">
        <v>147</v>
      </c>
      <c r="H31" s="198" t="s">
        <v>146</v>
      </c>
      <c r="I31" s="198" t="s">
        <v>148</v>
      </c>
      <c r="J31" s="197" t="s">
        <v>55</v>
      </c>
      <c r="K31" s="197" t="s">
        <v>56</v>
      </c>
      <c r="L31" s="197" t="s">
        <v>57</v>
      </c>
      <c r="M31" s="199" t="s">
        <v>58</v>
      </c>
      <c r="N31" s="153"/>
    </row>
    <row r="32" spans="1:14">
      <c r="A32" s="153"/>
      <c r="B32" s="782" t="s">
        <v>59</v>
      </c>
      <c r="C32" s="783"/>
      <c r="D32" s="191"/>
      <c r="E32" s="145">
        <v>1631</v>
      </c>
      <c r="F32" s="117">
        <v>130</v>
      </c>
      <c r="G32" s="117">
        <v>75</v>
      </c>
      <c r="H32" s="117">
        <v>236</v>
      </c>
      <c r="I32" s="145">
        <v>120</v>
      </c>
      <c r="J32" s="145">
        <v>252</v>
      </c>
      <c r="K32" s="145">
        <v>308</v>
      </c>
      <c r="L32" s="145">
        <v>171</v>
      </c>
      <c r="M32" s="146">
        <f t="shared" ref="M32:M36" si="4">SUM(F32:L32)</f>
        <v>1292</v>
      </c>
      <c r="N32" s="153"/>
    </row>
    <row r="33" spans="1:14" ht="13.5">
      <c r="A33" s="153"/>
      <c r="B33" s="47"/>
      <c r="C33" s="48" t="s">
        <v>185</v>
      </c>
      <c r="D33" s="147">
        <v>1</v>
      </c>
      <c r="E33" s="192">
        <v>0</v>
      </c>
      <c r="F33" s="193">
        <v>0</v>
      </c>
      <c r="G33" s="193">
        <v>-3</v>
      </c>
      <c r="H33" s="193">
        <v>0</v>
      </c>
      <c r="I33" s="194">
        <v>0</v>
      </c>
      <c r="J33" s="64">
        <v>-14</v>
      </c>
      <c r="K33" s="64">
        <v>-4</v>
      </c>
      <c r="L33" s="64">
        <v>-18</v>
      </c>
      <c r="M33" s="60">
        <f t="shared" si="4"/>
        <v>-39</v>
      </c>
      <c r="N33" s="153"/>
    </row>
    <row r="34" spans="1:14" ht="13.5">
      <c r="A34" s="153"/>
      <c r="B34" s="47"/>
      <c r="C34" s="48" t="s">
        <v>116</v>
      </c>
      <c r="D34" s="147">
        <v>2</v>
      </c>
      <c r="E34" s="192">
        <v>0</v>
      </c>
      <c r="F34" s="193">
        <v>0</v>
      </c>
      <c r="G34" s="193">
        <v>0</v>
      </c>
      <c r="H34" s="193">
        <v>0</v>
      </c>
      <c r="I34" s="193">
        <v>-114</v>
      </c>
      <c r="J34" s="193">
        <v>0</v>
      </c>
      <c r="K34" s="64">
        <v>-78</v>
      </c>
      <c r="L34" s="64">
        <v>-2</v>
      </c>
      <c r="M34" s="60">
        <f t="shared" si="4"/>
        <v>-194</v>
      </c>
      <c r="N34" s="153"/>
    </row>
    <row r="35" spans="1:14" ht="13.5">
      <c r="A35" s="153"/>
      <c r="B35" s="47"/>
      <c r="C35" s="48" t="s">
        <v>190</v>
      </c>
      <c r="D35" s="147">
        <v>3</v>
      </c>
      <c r="E35" s="192">
        <v>0</v>
      </c>
      <c r="F35" s="193">
        <v>0</v>
      </c>
      <c r="G35" s="193">
        <v>0</v>
      </c>
      <c r="H35" s="193">
        <v>0</v>
      </c>
      <c r="I35" s="194">
        <v>0</v>
      </c>
      <c r="J35" s="193">
        <v>0</v>
      </c>
      <c r="K35" s="193">
        <v>0</v>
      </c>
      <c r="L35" s="193">
        <v>-5</v>
      </c>
      <c r="M35" s="60">
        <f t="shared" si="4"/>
        <v>-5</v>
      </c>
      <c r="N35" s="153"/>
    </row>
    <row r="36" spans="1:14" ht="13.5">
      <c r="A36" s="153"/>
      <c r="B36" s="47"/>
      <c r="C36" s="48" t="s">
        <v>171</v>
      </c>
      <c r="D36" s="147">
        <v>5</v>
      </c>
      <c r="E36" s="192">
        <v>0</v>
      </c>
      <c r="F36" s="192">
        <v>0</v>
      </c>
      <c r="G36" s="192">
        <v>0</v>
      </c>
      <c r="H36" s="192">
        <v>0</v>
      </c>
      <c r="I36" s="192">
        <v>0</v>
      </c>
      <c r="J36" s="192">
        <v>0</v>
      </c>
      <c r="K36" s="192">
        <v>0</v>
      </c>
      <c r="L36" s="193">
        <v>1</v>
      </c>
      <c r="M36" s="60">
        <f t="shared" si="4"/>
        <v>1</v>
      </c>
      <c r="N36" s="153"/>
    </row>
    <row r="37" spans="1:14" ht="12.75" thickBot="1">
      <c r="A37" s="153"/>
      <c r="B37" s="784" t="s">
        <v>289</v>
      </c>
      <c r="C37" s="785"/>
      <c r="D37" s="195"/>
      <c r="E37" s="196">
        <f t="shared" ref="E37:M37" si="5">SUM(E32:E36)</f>
        <v>1631</v>
      </c>
      <c r="F37" s="196">
        <f t="shared" si="5"/>
        <v>130</v>
      </c>
      <c r="G37" s="196">
        <f t="shared" si="5"/>
        <v>72</v>
      </c>
      <c r="H37" s="196">
        <f t="shared" si="5"/>
        <v>236</v>
      </c>
      <c r="I37" s="196">
        <f t="shared" si="5"/>
        <v>6</v>
      </c>
      <c r="J37" s="196">
        <f t="shared" si="5"/>
        <v>238</v>
      </c>
      <c r="K37" s="196">
        <f t="shared" si="5"/>
        <v>226</v>
      </c>
      <c r="L37" s="196">
        <f t="shared" si="5"/>
        <v>147</v>
      </c>
      <c r="M37" s="61">
        <f t="shared" si="5"/>
        <v>1055</v>
      </c>
      <c r="N37" s="153"/>
    </row>
    <row r="38" spans="1:14" ht="12.75" thickTop="1">
      <c r="A38" s="153"/>
      <c r="B38" s="143"/>
      <c r="C38" s="144"/>
      <c r="D38" s="53"/>
      <c r="E38" s="145"/>
      <c r="F38" s="145"/>
      <c r="G38" s="145"/>
      <c r="H38" s="145"/>
      <c r="I38" s="145"/>
      <c r="J38" s="145"/>
      <c r="K38" s="145"/>
      <c r="L38" s="145"/>
      <c r="M38" s="146"/>
      <c r="N38" s="153"/>
    </row>
    <row r="39" spans="1:14" ht="13.5">
      <c r="A39" s="153"/>
      <c r="B39" s="143"/>
      <c r="C39" s="154" t="s">
        <v>133</v>
      </c>
      <c r="D39" s="147">
        <v>6</v>
      </c>
      <c r="E39" s="145">
        <v>-213</v>
      </c>
      <c r="F39" s="145">
        <v>-44</v>
      </c>
      <c r="G39" s="145">
        <v>-68</v>
      </c>
      <c r="H39" s="145">
        <v>1</v>
      </c>
      <c r="I39" s="145">
        <v>3</v>
      </c>
      <c r="J39" s="145">
        <v>0</v>
      </c>
      <c r="K39" s="145">
        <v>0</v>
      </c>
      <c r="L39" s="145">
        <v>0</v>
      </c>
      <c r="M39" s="146">
        <f>SUM(F39:L39)</f>
        <v>-108</v>
      </c>
      <c r="N39" s="153"/>
    </row>
    <row r="40" spans="1:14" ht="6" customHeight="1" thickBot="1">
      <c r="A40" s="153"/>
      <c r="B40" s="176"/>
      <c r="C40" s="50"/>
      <c r="D40" s="51"/>
      <c r="E40" s="50"/>
      <c r="F40" s="50"/>
      <c r="G40" s="50"/>
      <c r="H40" s="50"/>
      <c r="I40" s="50"/>
      <c r="J40" s="50"/>
      <c r="K40" s="50"/>
      <c r="L40" s="50"/>
      <c r="M40" s="150"/>
      <c r="N40" s="153"/>
    </row>
    <row r="41" spans="1:14" ht="12.75" customHeight="1" thickBot="1">
      <c r="A41" s="153"/>
      <c r="B41" s="52"/>
      <c r="C41" s="52"/>
      <c r="D41" s="53"/>
      <c r="E41" s="52"/>
      <c r="F41" s="130"/>
      <c r="G41" s="130"/>
      <c r="H41" s="130"/>
      <c r="I41" s="52"/>
      <c r="J41" s="52"/>
      <c r="K41" s="52"/>
      <c r="L41" s="52"/>
      <c r="M41" s="52"/>
      <c r="N41" s="153"/>
    </row>
    <row r="42" spans="1:14" ht="25.5">
      <c r="A42" s="153"/>
      <c r="B42" s="206" t="str">
        <f>B31</f>
        <v>Three Months Ended June 30, 2017</v>
      </c>
      <c r="C42" s="59"/>
      <c r="D42" s="207"/>
      <c r="E42" s="204" t="s">
        <v>60</v>
      </c>
      <c r="F42" s="198" t="s">
        <v>229</v>
      </c>
      <c r="G42" s="198" t="s">
        <v>153</v>
      </c>
      <c r="H42" s="225" t="s">
        <v>154</v>
      </c>
      <c r="I42" s="54"/>
      <c r="J42" s="55"/>
      <c r="K42" s="56"/>
      <c r="L42" s="52"/>
      <c r="M42" s="52"/>
      <c r="N42" s="153"/>
    </row>
    <row r="43" spans="1:14">
      <c r="A43" s="153"/>
      <c r="B43" s="782" t="s">
        <v>59</v>
      </c>
      <c r="C43" s="783"/>
      <c r="D43" s="191"/>
      <c r="E43" s="145">
        <f>E32-M32</f>
        <v>339</v>
      </c>
      <c r="F43" s="117">
        <v>243</v>
      </c>
      <c r="G43" s="201">
        <v>0.32</v>
      </c>
      <c r="H43" s="92">
        <v>0.32</v>
      </c>
      <c r="I43" s="57"/>
      <c r="J43" s="202"/>
      <c r="K43" s="56"/>
      <c r="L43" s="52"/>
      <c r="M43" s="52"/>
      <c r="N43" s="52"/>
    </row>
    <row r="44" spans="1:14" ht="13.5">
      <c r="A44" s="153"/>
      <c r="B44" s="47"/>
      <c r="C44" s="48" t="s">
        <v>185</v>
      </c>
      <c r="D44" s="147">
        <v>1</v>
      </c>
      <c r="E44" s="203">
        <f>E33-M33</f>
        <v>39</v>
      </c>
      <c r="F44" s="129">
        <v>39</v>
      </c>
      <c r="G44" s="166">
        <v>0.05</v>
      </c>
      <c r="H44" s="93">
        <v>0.05</v>
      </c>
      <c r="I44" s="58"/>
      <c r="J44" s="58"/>
      <c r="K44" s="58"/>
      <c r="L44" s="58"/>
      <c r="M44" s="58"/>
      <c r="N44" s="58"/>
    </row>
    <row r="45" spans="1:14" ht="13.5">
      <c r="A45" s="153"/>
      <c r="B45" s="47"/>
      <c r="C45" s="48" t="s">
        <v>116</v>
      </c>
      <c r="D45" s="147">
        <v>2</v>
      </c>
      <c r="E45" s="203">
        <f>E34-M34</f>
        <v>194</v>
      </c>
      <c r="F45" s="129">
        <v>194</v>
      </c>
      <c r="G45" s="166">
        <v>0.26</v>
      </c>
      <c r="H45" s="93">
        <v>0.25</v>
      </c>
      <c r="I45" s="58"/>
      <c r="J45" s="58"/>
      <c r="K45" s="58"/>
      <c r="L45" s="58"/>
      <c r="M45" s="58"/>
      <c r="N45" s="58"/>
    </row>
    <row r="46" spans="1:14" ht="13.5">
      <c r="A46" s="153"/>
      <c r="B46" s="47"/>
      <c r="C46" s="48" t="s">
        <v>190</v>
      </c>
      <c r="D46" s="147">
        <v>3</v>
      </c>
      <c r="E46" s="203">
        <f>E35-M35</f>
        <v>5</v>
      </c>
      <c r="F46" s="129">
        <v>6</v>
      </c>
      <c r="G46" s="166">
        <v>0.01</v>
      </c>
      <c r="H46" s="93">
        <v>0.01</v>
      </c>
      <c r="I46" s="58"/>
      <c r="J46" s="58"/>
      <c r="K46" s="58"/>
      <c r="L46" s="58"/>
      <c r="M46" s="58"/>
      <c r="N46" s="58"/>
    </row>
    <row r="47" spans="1:14" ht="13.5">
      <c r="A47" s="153"/>
      <c r="B47" s="47"/>
      <c r="C47" s="48" t="s">
        <v>171</v>
      </c>
      <c r="D47" s="147">
        <v>5</v>
      </c>
      <c r="E47" s="203">
        <f>E36-M36</f>
        <v>-1</v>
      </c>
      <c r="F47" s="129">
        <v>-1</v>
      </c>
      <c r="G47" s="166">
        <v>0</v>
      </c>
      <c r="H47" s="93">
        <v>0</v>
      </c>
      <c r="I47" s="58"/>
      <c r="J47" s="58"/>
      <c r="K47" s="58"/>
      <c r="L47" s="58"/>
      <c r="M47" s="58"/>
      <c r="N47" s="58"/>
    </row>
    <row r="48" spans="1:14" ht="13.5">
      <c r="A48" s="153"/>
      <c r="B48" s="47"/>
      <c r="C48" s="48" t="s">
        <v>157</v>
      </c>
      <c r="D48" s="147">
        <v>7</v>
      </c>
      <c r="E48" s="203">
        <v>0</v>
      </c>
      <c r="F48" s="129">
        <v>12</v>
      </c>
      <c r="G48" s="166">
        <v>0.02</v>
      </c>
      <c r="H48" s="93">
        <v>0.02</v>
      </c>
      <c r="I48" s="58"/>
      <c r="J48" s="58"/>
      <c r="K48" s="58"/>
      <c r="L48" s="58"/>
      <c r="M48" s="58"/>
      <c r="N48" s="58"/>
    </row>
    <row r="49" spans="1:14" ht="13.5">
      <c r="A49" s="153"/>
      <c r="B49" s="47"/>
      <c r="C49" s="48" t="s">
        <v>149</v>
      </c>
      <c r="D49" s="147">
        <v>8</v>
      </c>
      <c r="E49" s="203">
        <v>0</v>
      </c>
      <c r="F49" s="129">
        <v>-75</v>
      </c>
      <c r="G49" s="166">
        <v>-0.1</v>
      </c>
      <c r="H49" s="93">
        <v>-0.1</v>
      </c>
      <c r="I49" s="58"/>
      <c r="J49" s="58"/>
      <c r="K49" s="58"/>
      <c r="L49" s="58"/>
      <c r="M49" s="58"/>
      <c r="N49" s="58"/>
    </row>
    <row r="50" spans="1:14" ht="14.25" thickBot="1">
      <c r="A50" s="153"/>
      <c r="B50" s="784" t="s">
        <v>289</v>
      </c>
      <c r="C50" s="785"/>
      <c r="D50" s="148"/>
      <c r="E50" s="196">
        <f>SUM(E43:E49)</f>
        <v>576</v>
      </c>
      <c r="F50" s="222">
        <f>SUM(F43:F49)</f>
        <v>418</v>
      </c>
      <c r="G50" s="223">
        <v>0.55000000000000004</v>
      </c>
      <c r="H50" s="224">
        <v>0.55000000000000004</v>
      </c>
      <c r="I50" s="57"/>
      <c r="J50" s="52"/>
      <c r="K50" s="52"/>
      <c r="L50" s="52"/>
      <c r="M50" s="52"/>
      <c r="N50" s="52"/>
    </row>
    <row r="51" spans="1:14" ht="14.25" thickTop="1">
      <c r="A51" s="153"/>
      <c r="B51" s="143"/>
      <c r="C51" s="144"/>
      <c r="D51" s="148"/>
      <c r="E51" s="145"/>
      <c r="F51" s="117"/>
      <c r="G51" s="149"/>
      <c r="H51" s="92"/>
      <c r="I51" s="57"/>
      <c r="J51" s="52"/>
      <c r="K51" s="52"/>
      <c r="L51" s="52"/>
      <c r="M51" s="52"/>
      <c r="N51" s="52"/>
    </row>
    <row r="52" spans="1:14" ht="13.5">
      <c r="A52" s="153"/>
      <c r="B52" s="143"/>
      <c r="C52" s="154" t="s">
        <v>133</v>
      </c>
      <c r="D52" s="147">
        <v>6</v>
      </c>
      <c r="E52" s="145">
        <v>-105</v>
      </c>
      <c r="F52" s="145">
        <v>-86</v>
      </c>
      <c r="G52" s="152">
        <v>-0.11</v>
      </c>
      <c r="H52" s="175">
        <v>-0.12</v>
      </c>
      <c r="I52" s="57"/>
      <c r="J52" s="52"/>
      <c r="K52" s="52"/>
      <c r="L52" s="52"/>
      <c r="M52" s="52"/>
      <c r="N52" s="52"/>
    </row>
    <row r="53" spans="1:14" ht="6" customHeight="1" thickBot="1">
      <c r="A53" s="153"/>
      <c r="B53" s="49"/>
      <c r="C53" s="50"/>
      <c r="D53" s="51"/>
      <c r="E53" s="50"/>
      <c r="F53" s="50"/>
      <c r="G53" s="167"/>
      <c r="H53" s="205"/>
      <c r="I53" s="52"/>
      <c r="J53" s="52"/>
      <c r="K53" s="52"/>
      <c r="L53" s="52"/>
      <c r="M53" s="52"/>
      <c r="N53" s="52"/>
    </row>
    <row r="54" spans="1:14" ht="12.75" thickBot="1">
      <c r="A54" s="153"/>
      <c r="B54" s="52"/>
      <c r="C54" s="52"/>
      <c r="D54" s="53"/>
      <c r="E54" s="52"/>
      <c r="F54" s="52"/>
      <c r="G54" s="173"/>
      <c r="H54" s="173"/>
      <c r="I54" s="52"/>
      <c r="J54" s="52"/>
      <c r="K54" s="52"/>
      <c r="L54" s="52"/>
      <c r="M54" s="52"/>
      <c r="N54" s="52"/>
    </row>
    <row r="55" spans="1:14" ht="48">
      <c r="A55" s="153"/>
      <c r="B55" s="206" t="s">
        <v>198</v>
      </c>
      <c r="C55" s="59"/>
      <c r="D55" s="200"/>
      <c r="E55" s="197" t="s">
        <v>54</v>
      </c>
      <c r="F55" s="198" t="s">
        <v>134</v>
      </c>
      <c r="G55" s="198" t="s">
        <v>147</v>
      </c>
      <c r="H55" s="198" t="s">
        <v>146</v>
      </c>
      <c r="I55" s="198" t="s">
        <v>148</v>
      </c>
      <c r="J55" s="197" t="s">
        <v>55</v>
      </c>
      <c r="K55" s="197" t="s">
        <v>56</v>
      </c>
      <c r="L55" s="197" t="s">
        <v>57</v>
      </c>
      <c r="M55" s="199" t="s">
        <v>58</v>
      </c>
      <c r="N55" s="153"/>
    </row>
    <row r="56" spans="1:14">
      <c r="A56" s="153"/>
      <c r="B56" s="782" t="s">
        <v>59</v>
      </c>
      <c r="C56" s="783"/>
      <c r="D56" s="191"/>
      <c r="E56" s="145">
        <v>1618</v>
      </c>
      <c r="F56" s="117">
        <v>149</v>
      </c>
      <c r="G56" s="117">
        <v>37</v>
      </c>
      <c r="H56" s="117">
        <v>249</v>
      </c>
      <c r="I56" s="145">
        <v>117</v>
      </c>
      <c r="J56" s="145">
        <v>273</v>
      </c>
      <c r="K56" s="145">
        <v>345</v>
      </c>
      <c r="L56" s="145">
        <v>191</v>
      </c>
      <c r="M56" s="146">
        <f t="shared" ref="M56:M60" si="6">SUM(F56:L56)</f>
        <v>1361</v>
      </c>
      <c r="N56" s="153"/>
    </row>
    <row r="57" spans="1:14" ht="13.5">
      <c r="A57" s="153"/>
      <c r="B57" s="47"/>
      <c r="C57" s="48" t="s">
        <v>185</v>
      </c>
      <c r="D57" s="147">
        <v>1</v>
      </c>
      <c r="E57" s="192">
        <v>0</v>
      </c>
      <c r="F57" s="193">
        <v>0</v>
      </c>
      <c r="G57" s="193">
        <v>-1</v>
      </c>
      <c r="H57" s="193">
        <v>0</v>
      </c>
      <c r="I57" s="194">
        <v>-1</v>
      </c>
      <c r="J57" s="64">
        <v>-15</v>
      </c>
      <c r="K57" s="64">
        <v>-3</v>
      </c>
      <c r="L57" s="64">
        <v>-27</v>
      </c>
      <c r="M57" s="60">
        <f t="shared" si="6"/>
        <v>-47</v>
      </c>
      <c r="N57" s="153"/>
    </row>
    <row r="58" spans="1:14" ht="13.5">
      <c r="A58" s="153"/>
      <c r="B58" s="47"/>
      <c r="C58" s="48" t="s">
        <v>116</v>
      </c>
      <c r="D58" s="147">
        <v>2</v>
      </c>
      <c r="E58" s="192">
        <v>0</v>
      </c>
      <c r="F58" s="193">
        <v>0</v>
      </c>
      <c r="G58" s="193">
        <v>0</v>
      </c>
      <c r="H58" s="193">
        <v>0</v>
      </c>
      <c r="I58" s="193">
        <v>-109</v>
      </c>
      <c r="J58" s="193">
        <v>0</v>
      </c>
      <c r="K58" s="64">
        <v>-76</v>
      </c>
      <c r="L58" s="64">
        <v>-2</v>
      </c>
      <c r="M58" s="60">
        <f t="shared" si="6"/>
        <v>-187</v>
      </c>
      <c r="N58" s="153"/>
    </row>
    <row r="59" spans="1:14" ht="13.5">
      <c r="A59" s="153"/>
      <c r="B59" s="47"/>
      <c r="C59" s="48" t="s">
        <v>190</v>
      </c>
      <c r="D59" s="147">
        <v>3</v>
      </c>
      <c r="E59" s="192">
        <v>0</v>
      </c>
      <c r="F59" s="193">
        <v>0</v>
      </c>
      <c r="G59" s="193">
        <v>0</v>
      </c>
      <c r="H59" s="193">
        <v>0</v>
      </c>
      <c r="I59" s="194">
        <v>0</v>
      </c>
      <c r="J59" s="193">
        <v>0</v>
      </c>
      <c r="K59" s="193">
        <v>0</v>
      </c>
      <c r="L59" s="193">
        <v>-3</v>
      </c>
      <c r="M59" s="60">
        <f t="shared" si="6"/>
        <v>-3</v>
      </c>
      <c r="N59" s="153"/>
    </row>
    <row r="60" spans="1:14" ht="13.5">
      <c r="A60" s="153"/>
      <c r="B60" s="47"/>
      <c r="C60" s="48" t="s">
        <v>171</v>
      </c>
      <c r="D60" s="147">
        <v>5</v>
      </c>
      <c r="E60" s="192">
        <v>0</v>
      </c>
      <c r="F60" s="192">
        <v>0</v>
      </c>
      <c r="G60" s="192">
        <v>0</v>
      </c>
      <c r="H60" s="192">
        <v>0</v>
      </c>
      <c r="I60" s="192">
        <v>0</v>
      </c>
      <c r="J60" s="192">
        <v>0</v>
      </c>
      <c r="K60" s="192">
        <v>0</v>
      </c>
      <c r="L60" s="193">
        <v>1</v>
      </c>
      <c r="M60" s="60">
        <f t="shared" si="6"/>
        <v>1</v>
      </c>
      <c r="N60" s="153"/>
    </row>
    <row r="61" spans="1:14" ht="12.75" thickBot="1">
      <c r="A61" s="153"/>
      <c r="B61" s="784" t="s">
        <v>289</v>
      </c>
      <c r="C61" s="785"/>
      <c r="D61" s="195"/>
      <c r="E61" s="196">
        <f t="shared" ref="E61:M61" si="7">SUM(E56:E60)</f>
        <v>1618</v>
      </c>
      <c r="F61" s="196">
        <f t="shared" si="7"/>
        <v>149</v>
      </c>
      <c r="G61" s="196">
        <f t="shared" si="7"/>
        <v>36</v>
      </c>
      <c r="H61" s="196">
        <f t="shared" si="7"/>
        <v>249</v>
      </c>
      <c r="I61" s="196">
        <f t="shared" si="7"/>
        <v>7</v>
      </c>
      <c r="J61" s="196">
        <f t="shared" si="7"/>
        <v>258</v>
      </c>
      <c r="K61" s="196">
        <f t="shared" si="7"/>
        <v>266</v>
      </c>
      <c r="L61" s="196">
        <f t="shared" si="7"/>
        <v>160</v>
      </c>
      <c r="M61" s="61">
        <f t="shared" si="7"/>
        <v>1125</v>
      </c>
      <c r="N61" s="153"/>
    </row>
    <row r="62" spans="1:14" ht="12.75" thickTop="1">
      <c r="A62" s="153"/>
      <c r="B62" s="143"/>
      <c r="C62" s="144"/>
      <c r="D62" s="53"/>
      <c r="E62" s="145"/>
      <c r="F62" s="145"/>
      <c r="G62" s="145"/>
      <c r="H62" s="145"/>
      <c r="I62" s="145"/>
      <c r="J62" s="145"/>
      <c r="K62" s="145"/>
      <c r="L62" s="145"/>
      <c r="M62" s="146"/>
      <c r="N62" s="153"/>
    </row>
    <row r="63" spans="1:14" ht="13.5">
      <c r="A63" s="153"/>
      <c r="B63" s="143"/>
      <c r="C63" s="154" t="s">
        <v>133</v>
      </c>
      <c r="D63" s="147">
        <v>6</v>
      </c>
      <c r="E63" s="145">
        <v>284</v>
      </c>
      <c r="F63" s="145">
        <v>30</v>
      </c>
      <c r="G63" s="145">
        <v>120</v>
      </c>
      <c r="H63" s="145">
        <v>3</v>
      </c>
      <c r="I63" s="145">
        <v>-1</v>
      </c>
      <c r="J63" s="145">
        <v>0</v>
      </c>
      <c r="K63" s="145">
        <v>0</v>
      </c>
      <c r="L63" s="145">
        <v>0</v>
      </c>
      <c r="M63" s="146">
        <f>SUM(F63:L63)</f>
        <v>152</v>
      </c>
      <c r="N63" s="153"/>
    </row>
    <row r="64" spans="1:14" ht="6" customHeight="1" thickBot="1">
      <c r="A64" s="153"/>
      <c r="B64" s="176"/>
      <c r="C64" s="50"/>
      <c r="D64" s="51"/>
      <c r="E64" s="50"/>
      <c r="F64" s="50"/>
      <c r="G64" s="50"/>
      <c r="H64" s="50"/>
      <c r="I64" s="50"/>
      <c r="J64" s="50"/>
      <c r="K64" s="50"/>
      <c r="L64" s="50"/>
      <c r="M64" s="150"/>
      <c r="N64" s="153"/>
    </row>
    <row r="65" spans="1:14" ht="12.75" customHeight="1" thickBot="1">
      <c r="A65" s="153"/>
      <c r="B65" s="52"/>
      <c r="C65" s="52"/>
      <c r="D65" s="53"/>
      <c r="E65" s="52"/>
      <c r="F65" s="130"/>
      <c r="G65" s="130"/>
      <c r="H65" s="130"/>
      <c r="I65" s="52"/>
      <c r="J65" s="52"/>
      <c r="K65" s="52"/>
      <c r="L65" s="52"/>
      <c r="M65" s="52"/>
      <c r="N65" s="153"/>
    </row>
    <row r="66" spans="1:14" ht="25.5">
      <c r="A66" s="153"/>
      <c r="B66" s="206" t="str">
        <f>B55</f>
        <v>Three Months Ended September 30, 2017</v>
      </c>
      <c r="C66" s="59"/>
      <c r="D66" s="207"/>
      <c r="E66" s="204" t="s">
        <v>60</v>
      </c>
      <c r="F66" s="198" t="s">
        <v>229</v>
      </c>
      <c r="G66" s="198" t="s">
        <v>153</v>
      </c>
      <c r="H66" s="225" t="s">
        <v>154</v>
      </c>
      <c r="I66" s="54"/>
      <c r="J66" s="55"/>
      <c r="K66" s="56"/>
      <c r="L66" s="52"/>
      <c r="M66" s="52"/>
      <c r="N66" s="153"/>
    </row>
    <row r="67" spans="1:14">
      <c r="A67" s="153"/>
      <c r="B67" s="782" t="s">
        <v>59</v>
      </c>
      <c r="C67" s="783"/>
      <c r="D67" s="191"/>
      <c r="E67" s="145">
        <f>E56-M56</f>
        <v>257</v>
      </c>
      <c r="F67" s="117">
        <v>188</v>
      </c>
      <c r="G67" s="201">
        <v>0.25</v>
      </c>
      <c r="H67" s="92">
        <v>0.25</v>
      </c>
      <c r="I67" s="57"/>
      <c r="J67" s="202"/>
      <c r="K67" s="56"/>
      <c r="L67" s="52"/>
      <c r="M67" s="52"/>
      <c r="N67" s="52"/>
    </row>
    <row r="68" spans="1:14" ht="13.5">
      <c r="A68" s="153"/>
      <c r="B68" s="47"/>
      <c r="C68" s="48" t="s">
        <v>185</v>
      </c>
      <c r="D68" s="147">
        <v>1</v>
      </c>
      <c r="E68" s="203">
        <f>E57-M57</f>
        <v>47</v>
      </c>
      <c r="F68" s="129">
        <v>47</v>
      </c>
      <c r="G68" s="166">
        <v>0.06</v>
      </c>
      <c r="H68" s="93">
        <v>0.06</v>
      </c>
      <c r="I68" s="58"/>
      <c r="J68" s="58"/>
      <c r="K68" s="58"/>
      <c r="L68" s="58"/>
      <c r="M68" s="58"/>
      <c r="N68" s="58"/>
    </row>
    <row r="69" spans="1:14" ht="13.5">
      <c r="A69" s="153"/>
      <c r="B69" s="47"/>
      <c r="C69" s="48" t="s">
        <v>116</v>
      </c>
      <c r="D69" s="147">
        <v>2</v>
      </c>
      <c r="E69" s="203">
        <f>E58-M58</f>
        <v>187</v>
      </c>
      <c r="F69" s="129">
        <v>187</v>
      </c>
      <c r="G69" s="166">
        <v>0.25</v>
      </c>
      <c r="H69" s="93">
        <v>0.24</v>
      </c>
      <c r="I69" s="58"/>
      <c r="J69" s="58"/>
      <c r="K69" s="58"/>
      <c r="L69" s="58"/>
      <c r="M69" s="58"/>
      <c r="N69" s="58"/>
    </row>
    <row r="70" spans="1:14" ht="13.5">
      <c r="A70" s="153"/>
      <c r="B70" s="47"/>
      <c r="C70" s="48" t="s">
        <v>190</v>
      </c>
      <c r="D70" s="147">
        <v>3</v>
      </c>
      <c r="E70" s="203">
        <f>E59-M59</f>
        <v>3</v>
      </c>
      <c r="F70" s="129">
        <v>4</v>
      </c>
      <c r="G70" s="166">
        <v>0.01</v>
      </c>
      <c r="H70" s="93">
        <v>0.01</v>
      </c>
      <c r="I70" s="58"/>
      <c r="J70" s="58"/>
      <c r="K70" s="58"/>
      <c r="L70" s="58"/>
      <c r="M70" s="58"/>
      <c r="N70" s="58"/>
    </row>
    <row r="71" spans="1:14" ht="13.5">
      <c r="A71" s="153"/>
      <c r="B71" s="47"/>
      <c r="C71" s="48" t="s">
        <v>171</v>
      </c>
      <c r="D71" s="147">
        <v>5</v>
      </c>
      <c r="E71" s="203">
        <f>E60-M60</f>
        <v>-1</v>
      </c>
      <c r="F71" s="129">
        <v>-1</v>
      </c>
      <c r="G71" s="166">
        <v>0</v>
      </c>
      <c r="H71" s="93">
        <v>0</v>
      </c>
      <c r="I71" s="58"/>
      <c r="J71" s="58"/>
      <c r="K71" s="58"/>
      <c r="L71" s="58"/>
      <c r="M71" s="58"/>
      <c r="N71" s="58"/>
    </row>
    <row r="72" spans="1:14" ht="13.5">
      <c r="A72" s="153"/>
      <c r="B72" s="47"/>
      <c r="C72" s="48" t="s">
        <v>149</v>
      </c>
      <c r="D72" s="147">
        <v>8</v>
      </c>
      <c r="E72" s="203">
        <v>0</v>
      </c>
      <c r="F72" s="129">
        <v>-67</v>
      </c>
      <c r="G72" s="166">
        <v>-0.09</v>
      </c>
      <c r="H72" s="93">
        <v>-0.09</v>
      </c>
      <c r="I72" s="58"/>
      <c r="J72" s="58"/>
      <c r="K72" s="58"/>
      <c r="L72" s="58"/>
      <c r="M72" s="58"/>
      <c r="N72" s="58"/>
    </row>
    <row r="73" spans="1:14" ht="14.25" thickBot="1">
      <c r="A73" s="153"/>
      <c r="B73" s="784" t="s">
        <v>289</v>
      </c>
      <c r="C73" s="785"/>
      <c r="D73" s="148"/>
      <c r="E73" s="196">
        <f>SUM(E67:E72)</f>
        <v>493</v>
      </c>
      <c r="F73" s="222">
        <f>SUM(F67:F72)</f>
        <v>358</v>
      </c>
      <c r="G73" s="223">
        <v>0.47</v>
      </c>
      <c r="H73" s="224">
        <v>0.47</v>
      </c>
      <c r="I73" s="57"/>
      <c r="J73" s="52"/>
      <c r="K73" s="52"/>
      <c r="L73" s="52"/>
      <c r="M73" s="52"/>
      <c r="N73" s="52"/>
    </row>
    <row r="74" spans="1:14" ht="14.25" thickTop="1">
      <c r="A74" s="153"/>
      <c r="B74" s="143"/>
      <c r="C74" s="144"/>
      <c r="D74" s="148"/>
      <c r="E74" s="145"/>
      <c r="F74" s="117"/>
      <c r="G74" s="149"/>
      <c r="H74" s="92"/>
      <c r="I74" s="57"/>
      <c r="J74" s="52"/>
      <c r="K74" s="52"/>
      <c r="L74" s="52"/>
      <c r="M74" s="52"/>
      <c r="N74" s="52"/>
    </row>
    <row r="75" spans="1:14" ht="13.5">
      <c r="A75" s="153"/>
      <c r="B75" s="143"/>
      <c r="C75" s="154" t="s">
        <v>133</v>
      </c>
      <c r="D75" s="147">
        <v>6</v>
      </c>
      <c r="E75" s="145">
        <v>132</v>
      </c>
      <c r="F75" s="145">
        <v>100</v>
      </c>
      <c r="G75" s="152">
        <v>0.14000000000000001</v>
      </c>
      <c r="H75" s="175">
        <v>0.13</v>
      </c>
      <c r="I75" s="57"/>
      <c r="J75" s="52"/>
      <c r="K75" s="52"/>
      <c r="L75" s="52"/>
      <c r="M75" s="52"/>
      <c r="N75" s="52"/>
    </row>
    <row r="76" spans="1:14" ht="6" customHeight="1" thickBot="1">
      <c r="A76" s="153"/>
      <c r="B76" s="49"/>
      <c r="C76" s="50"/>
      <c r="D76" s="51"/>
      <c r="E76" s="50"/>
      <c r="F76" s="50"/>
      <c r="G76" s="167"/>
      <c r="H76" s="205"/>
      <c r="I76" s="52"/>
      <c r="J76" s="52"/>
      <c r="K76" s="52"/>
      <c r="L76" s="52"/>
      <c r="M76" s="52"/>
      <c r="N76" s="52"/>
    </row>
    <row r="77" spans="1:14" ht="12.75" thickBot="1">
      <c r="A77" s="153"/>
      <c r="B77" s="52"/>
      <c r="C77" s="52"/>
      <c r="D77" s="53"/>
      <c r="E77" s="52"/>
      <c r="F77" s="52"/>
      <c r="G77" s="173"/>
      <c r="H77" s="173"/>
      <c r="I77" s="52"/>
      <c r="J77" s="52"/>
      <c r="K77" s="52"/>
      <c r="L77" s="52"/>
      <c r="M77" s="52"/>
      <c r="N77" s="52"/>
    </row>
    <row r="78" spans="1:14" ht="48">
      <c r="A78" s="153"/>
      <c r="B78" s="206" t="s">
        <v>207</v>
      </c>
      <c r="C78" s="59"/>
      <c r="D78" s="200"/>
      <c r="E78" s="197" t="s">
        <v>54</v>
      </c>
      <c r="F78" s="198" t="s">
        <v>134</v>
      </c>
      <c r="G78" s="198" t="s">
        <v>147</v>
      </c>
      <c r="H78" s="198" t="s">
        <v>146</v>
      </c>
      <c r="I78" s="198" t="s">
        <v>148</v>
      </c>
      <c r="J78" s="197" t="s">
        <v>55</v>
      </c>
      <c r="K78" s="197" t="s">
        <v>56</v>
      </c>
      <c r="L78" s="197" t="s">
        <v>57</v>
      </c>
      <c r="M78" s="199" t="s">
        <v>58</v>
      </c>
      <c r="N78" s="153"/>
    </row>
    <row r="79" spans="1:14">
      <c r="A79" s="153"/>
      <c r="B79" s="782" t="s">
        <v>59</v>
      </c>
      <c r="C79" s="783"/>
      <c r="D79" s="321"/>
      <c r="E79" s="300">
        <v>2043</v>
      </c>
      <c r="F79" s="248">
        <v>310</v>
      </c>
      <c r="G79" s="248">
        <v>101</v>
      </c>
      <c r="H79" s="248">
        <v>268</v>
      </c>
      <c r="I79" s="300">
        <v>124</v>
      </c>
      <c r="J79" s="300">
        <v>318</v>
      </c>
      <c r="K79" s="300">
        <v>479</v>
      </c>
      <c r="L79" s="300">
        <v>222</v>
      </c>
      <c r="M79" s="336">
        <f t="shared" ref="M79:M84" si="8">SUM(F79:L79)</f>
        <v>1822</v>
      </c>
      <c r="N79" s="153"/>
    </row>
    <row r="80" spans="1:14" ht="13.5">
      <c r="A80" s="153"/>
      <c r="B80" s="47"/>
      <c r="C80" s="48" t="s">
        <v>185</v>
      </c>
      <c r="D80" s="324">
        <v>1</v>
      </c>
      <c r="E80" s="337">
        <v>0</v>
      </c>
      <c r="F80" s="338">
        <v>0</v>
      </c>
      <c r="G80" s="338">
        <v>-2</v>
      </c>
      <c r="H80" s="338">
        <v>0</v>
      </c>
      <c r="I80" s="339">
        <v>-2</v>
      </c>
      <c r="J80" s="340">
        <v>-16</v>
      </c>
      <c r="K80" s="340">
        <v>-4</v>
      </c>
      <c r="L80" s="340">
        <v>-34</v>
      </c>
      <c r="M80" s="341">
        <f t="shared" si="8"/>
        <v>-58</v>
      </c>
      <c r="N80" s="153"/>
    </row>
    <row r="81" spans="1:14" ht="13.5">
      <c r="A81" s="153"/>
      <c r="B81" s="47"/>
      <c r="C81" s="48" t="s">
        <v>116</v>
      </c>
      <c r="D81" s="324">
        <v>2</v>
      </c>
      <c r="E81" s="337">
        <v>0</v>
      </c>
      <c r="F81" s="338">
        <v>0</v>
      </c>
      <c r="G81" s="338">
        <v>-3</v>
      </c>
      <c r="H81" s="338">
        <v>0</v>
      </c>
      <c r="I81" s="338">
        <v>-104</v>
      </c>
      <c r="J81" s="338">
        <v>0</v>
      </c>
      <c r="K81" s="340">
        <v>-76</v>
      </c>
      <c r="L81" s="340">
        <v>-2</v>
      </c>
      <c r="M81" s="341">
        <f t="shared" si="8"/>
        <v>-185</v>
      </c>
      <c r="N81" s="153"/>
    </row>
    <row r="82" spans="1:14" ht="13.5">
      <c r="A82" s="153"/>
      <c r="B82" s="47"/>
      <c r="C82" s="48" t="s">
        <v>190</v>
      </c>
      <c r="D82" s="324">
        <v>3</v>
      </c>
      <c r="E82" s="337">
        <v>0</v>
      </c>
      <c r="F82" s="338">
        <v>0</v>
      </c>
      <c r="G82" s="338">
        <v>0</v>
      </c>
      <c r="H82" s="338">
        <v>0</v>
      </c>
      <c r="I82" s="339">
        <v>0</v>
      </c>
      <c r="J82" s="338">
        <v>0</v>
      </c>
      <c r="K82" s="338">
        <v>0</v>
      </c>
      <c r="L82" s="338">
        <v>-3</v>
      </c>
      <c r="M82" s="341">
        <f t="shared" si="8"/>
        <v>-3</v>
      </c>
      <c r="N82" s="153"/>
    </row>
    <row r="83" spans="1:14" ht="13.5">
      <c r="A83" s="153"/>
      <c r="B83" s="232"/>
      <c r="C83" s="48" t="s">
        <v>170</v>
      </c>
      <c r="D83" s="324">
        <v>4</v>
      </c>
      <c r="E83" s="337">
        <v>0</v>
      </c>
      <c r="F83" s="338">
        <v>0</v>
      </c>
      <c r="G83" s="338">
        <v>0</v>
      </c>
      <c r="H83" s="338">
        <v>0</v>
      </c>
      <c r="I83" s="339">
        <v>0</v>
      </c>
      <c r="J83" s="338">
        <v>0</v>
      </c>
      <c r="K83" s="338">
        <v>0</v>
      </c>
      <c r="L83" s="338">
        <v>-5</v>
      </c>
      <c r="M83" s="341">
        <f t="shared" si="8"/>
        <v>-5</v>
      </c>
      <c r="N83" s="153"/>
    </row>
    <row r="84" spans="1:14" ht="13.5">
      <c r="A84" s="153"/>
      <c r="B84" s="47"/>
      <c r="C84" s="48" t="s">
        <v>210</v>
      </c>
      <c r="D84" s="324">
        <v>9</v>
      </c>
      <c r="E84" s="337">
        <v>0</v>
      </c>
      <c r="F84" s="337">
        <v>0</v>
      </c>
      <c r="G84" s="337">
        <v>0</v>
      </c>
      <c r="H84" s="337">
        <v>-10</v>
      </c>
      <c r="I84" s="337">
        <v>0</v>
      </c>
      <c r="J84" s="337">
        <v>-6</v>
      </c>
      <c r="K84" s="337">
        <v>-16</v>
      </c>
      <c r="L84" s="338">
        <v>-7</v>
      </c>
      <c r="M84" s="341">
        <f t="shared" si="8"/>
        <v>-39</v>
      </c>
      <c r="N84" s="153"/>
    </row>
    <row r="85" spans="1:14" ht="12.75" thickBot="1">
      <c r="A85" s="153"/>
      <c r="B85" s="784" t="s">
        <v>289</v>
      </c>
      <c r="C85" s="785"/>
      <c r="D85" s="342"/>
      <c r="E85" s="330">
        <f t="shared" ref="E85:M85" si="9">SUM(E79:E84)</f>
        <v>2043</v>
      </c>
      <c r="F85" s="330">
        <f t="shared" si="9"/>
        <v>310</v>
      </c>
      <c r="G85" s="330">
        <f t="shared" si="9"/>
        <v>96</v>
      </c>
      <c r="H85" s="330">
        <f t="shared" si="9"/>
        <v>258</v>
      </c>
      <c r="I85" s="330">
        <f t="shared" si="9"/>
        <v>18</v>
      </c>
      <c r="J85" s="330">
        <f t="shared" si="9"/>
        <v>296</v>
      </c>
      <c r="K85" s="330">
        <f t="shared" si="9"/>
        <v>383</v>
      </c>
      <c r="L85" s="330">
        <f t="shared" si="9"/>
        <v>171</v>
      </c>
      <c r="M85" s="343">
        <f t="shared" si="9"/>
        <v>1532</v>
      </c>
      <c r="N85" s="153"/>
    </row>
    <row r="86" spans="1:14" ht="12.75" thickTop="1">
      <c r="A86" s="153"/>
      <c r="B86" s="143"/>
      <c r="C86" s="144"/>
      <c r="D86" s="344"/>
      <c r="E86" s="300"/>
      <c r="F86" s="300"/>
      <c r="G86" s="300"/>
      <c r="H86" s="300"/>
      <c r="I86" s="300"/>
      <c r="J86" s="300"/>
      <c r="K86" s="300"/>
      <c r="L86" s="300"/>
      <c r="M86" s="336"/>
      <c r="N86" s="153"/>
    </row>
    <row r="87" spans="1:14" ht="13.5">
      <c r="A87" s="153"/>
      <c r="B87" s="143"/>
      <c r="C87" s="154" t="s">
        <v>133</v>
      </c>
      <c r="D87" s="324">
        <v>6</v>
      </c>
      <c r="E87" s="300">
        <v>597</v>
      </c>
      <c r="F87" s="300">
        <v>95</v>
      </c>
      <c r="G87" s="300">
        <v>52</v>
      </c>
      <c r="H87" s="300">
        <v>0</v>
      </c>
      <c r="I87" s="300">
        <v>9</v>
      </c>
      <c r="J87" s="300">
        <v>0</v>
      </c>
      <c r="K87" s="300">
        <v>0</v>
      </c>
      <c r="L87" s="300">
        <v>0</v>
      </c>
      <c r="M87" s="336">
        <f>SUM(F87:L87)</f>
        <v>156</v>
      </c>
      <c r="N87" s="153"/>
    </row>
    <row r="88" spans="1:14" ht="6" customHeight="1" thickBot="1">
      <c r="A88" s="153"/>
      <c r="B88" s="176"/>
      <c r="C88" s="50"/>
      <c r="D88" s="345"/>
      <c r="E88" s="346"/>
      <c r="F88" s="346"/>
      <c r="G88" s="346"/>
      <c r="H88" s="346"/>
      <c r="I88" s="346"/>
      <c r="J88" s="346"/>
      <c r="K88" s="346"/>
      <c r="L88" s="346"/>
      <c r="M88" s="347"/>
      <c r="N88" s="153"/>
    </row>
    <row r="89" spans="1:14" ht="12.75" customHeight="1" thickBot="1">
      <c r="A89" s="153"/>
      <c r="B89" s="52"/>
      <c r="C89" s="52"/>
      <c r="D89" s="53"/>
      <c r="E89" s="52"/>
      <c r="F89" s="130"/>
      <c r="G89" s="130"/>
      <c r="H89" s="130"/>
      <c r="I89" s="52"/>
      <c r="J89" s="52"/>
      <c r="K89" s="52"/>
      <c r="L89" s="52"/>
      <c r="M89" s="52"/>
      <c r="N89" s="153"/>
    </row>
    <row r="90" spans="1:14" ht="25.5">
      <c r="A90" s="153"/>
      <c r="B90" s="206" t="str">
        <f>B78</f>
        <v>Three Months Ended December 31, 2017</v>
      </c>
      <c r="C90" s="59"/>
      <c r="D90" s="207"/>
      <c r="E90" s="204" t="s">
        <v>60</v>
      </c>
      <c r="F90" s="198" t="s">
        <v>152</v>
      </c>
      <c r="G90" s="198" t="s">
        <v>213</v>
      </c>
      <c r="H90" s="225" t="s">
        <v>214</v>
      </c>
      <c r="I90" s="54"/>
      <c r="J90" s="55"/>
      <c r="K90" s="56"/>
      <c r="L90" s="52"/>
      <c r="M90" s="52"/>
      <c r="N90" s="153"/>
    </row>
    <row r="91" spans="1:14">
      <c r="A91" s="153"/>
      <c r="B91" s="782" t="s">
        <v>59</v>
      </c>
      <c r="C91" s="783"/>
      <c r="D91" s="321"/>
      <c r="E91" s="300">
        <f>E79-M79</f>
        <v>221</v>
      </c>
      <c r="F91" s="248">
        <v>-584</v>
      </c>
      <c r="G91" s="322">
        <v>-0.77</v>
      </c>
      <c r="H91" s="323">
        <v>-0.77</v>
      </c>
      <c r="I91" s="57"/>
      <c r="J91" s="202"/>
      <c r="K91" s="56"/>
      <c r="L91" s="52"/>
      <c r="M91" s="52"/>
      <c r="N91" s="52"/>
    </row>
    <row r="92" spans="1:14" ht="13.5">
      <c r="A92" s="153"/>
      <c r="B92" s="47"/>
      <c r="C92" s="48" t="s">
        <v>185</v>
      </c>
      <c r="D92" s="324">
        <v>1</v>
      </c>
      <c r="E92" s="325">
        <f>E80-M80</f>
        <v>58</v>
      </c>
      <c r="F92" s="326">
        <v>58</v>
      </c>
      <c r="G92" s="327">
        <v>0.08</v>
      </c>
      <c r="H92" s="328">
        <v>0.08</v>
      </c>
      <c r="I92" s="58"/>
      <c r="J92" s="58"/>
      <c r="K92" s="58"/>
      <c r="L92" s="58"/>
      <c r="M92" s="58"/>
      <c r="N92" s="58"/>
    </row>
    <row r="93" spans="1:14" ht="13.5">
      <c r="A93" s="153"/>
      <c r="B93" s="47"/>
      <c r="C93" s="48" t="s">
        <v>116</v>
      </c>
      <c r="D93" s="324">
        <v>2</v>
      </c>
      <c r="E93" s="325">
        <f>E81-M81</f>
        <v>185</v>
      </c>
      <c r="F93" s="326">
        <v>185</v>
      </c>
      <c r="G93" s="327">
        <v>0.24</v>
      </c>
      <c r="H93" s="328">
        <v>0.24</v>
      </c>
      <c r="I93" s="58"/>
      <c r="J93" s="58"/>
      <c r="K93" s="58"/>
      <c r="L93" s="58"/>
      <c r="M93" s="58"/>
      <c r="N93" s="58"/>
    </row>
    <row r="94" spans="1:14" ht="13.5">
      <c r="A94" s="153"/>
      <c r="B94" s="47"/>
      <c r="C94" s="48" t="s">
        <v>190</v>
      </c>
      <c r="D94" s="324">
        <v>3</v>
      </c>
      <c r="E94" s="325">
        <f>E82-M82</f>
        <v>3</v>
      </c>
      <c r="F94" s="326">
        <v>3</v>
      </c>
      <c r="G94" s="327">
        <v>0</v>
      </c>
      <c r="H94" s="328">
        <v>0</v>
      </c>
      <c r="I94" s="58"/>
      <c r="J94" s="58"/>
      <c r="K94" s="58"/>
      <c r="L94" s="58"/>
      <c r="M94" s="58"/>
      <c r="N94" s="58"/>
    </row>
    <row r="95" spans="1:14" ht="13.5">
      <c r="A95" s="153"/>
      <c r="B95" s="232"/>
      <c r="C95" s="48" t="s">
        <v>170</v>
      </c>
      <c r="D95" s="324">
        <v>4</v>
      </c>
      <c r="E95" s="325">
        <f>E83-M83</f>
        <v>5</v>
      </c>
      <c r="F95" s="326">
        <v>5</v>
      </c>
      <c r="G95" s="327">
        <v>0.01</v>
      </c>
      <c r="H95" s="328">
        <v>0.01</v>
      </c>
      <c r="I95" s="58"/>
      <c r="J95" s="58"/>
      <c r="K95" s="58"/>
      <c r="L95" s="58"/>
      <c r="M95" s="58"/>
      <c r="N95" s="58"/>
    </row>
    <row r="96" spans="1:14" ht="13.5">
      <c r="A96" s="153"/>
      <c r="B96" s="47"/>
      <c r="C96" s="48" t="s">
        <v>149</v>
      </c>
      <c r="D96" s="324">
        <v>8</v>
      </c>
      <c r="E96" s="325">
        <v>0</v>
      </c>
      <c r="F96" s="326">
        <v>-86</v>
      </c>
      <c r="G96" s="327">
        <v>-0.11</v>
      </c>
      <c r="H96" s="328">
        <v>-0.11</v>
      </c>
      <c r="I96" s="58"/>
      <c r="J96" s="58"/>
      <c r="K96" s="58"/>
      <c r="L96" s="58"/>
      <c r="M96" s="58"/>
      <c r="N96" s="58"/>
    </row>
    <row r="97" spans="1:14" ht="13.5">
      <c r="A97" s="153"/>
      <c r="B97" s="47"/>
      <c r="C97" s="48" t="s">
        <v>210</v>
      </c>
      <c r="D97" s="324">
        <v>9</v>
      </c>
      <c r="E97" s="325">
        <f>E84-M84</f>
        <v>39</v>
      </c>
      <c r="F97" s="326">
        <v>794</v>
      </c>
      <c r="G97" s="327">
        <v>1.05</v>
      </c>
      <c r="H97" s="328">
        <v>1.03</v>
      </c>
      <c r="I97" s="58"/>
      <c r="J97" s="58"/>
      <c r="K97" s="58"/>
      <c r="L97" s="58"/>
      <c r="M97" s="58"/>
      <c r="N97" s="58"/>
    </row>
    <row r="98" spans="1:14" ht="14.25" thickBot="1">
      <c r="A98" s="153"/>
      <c r="B98" s="784" t="s">
        <v>289</v>
      </c>
      <c r="C98" s="785"/>
      <c r="D98" s="329"/>
      <c r="E98" s="330">
        <f>SUM(E91:E97)</f>
        <v>511</v>
      </c>
      <c r="F98" s="330">
        <f>SUM(F91:F97)</f>
        <v>375</v>
      </c>
      <c r="G98" s="331">
        <v>0.5</v>
      </c>
      <c r="H98" s="332">
        <v>0.49</v>
      </c>
      <c r="I98" s="57"/>
      <c r="J98" s="52"/>
      <c r="K98" s="52"/>
      <c r="L98" s="52"/>
      <c r="M98" s="52"/>
      <c r="N98" s="52"/>
    </row>
    <row r="99" spans="1:14" ht="14.25" thickTop="1">
      <c r="A99" s="153"/>
      <c r="B99" s="143"/>
      <c r="C99" s="144"/>
      <c r="D99" s="329"/>
      <c r="E99" s="300"/>
      <c r="F99" s="248"/>
      <c r="G99" s="333"/>
      <c r="H99" s="323"/>
      <c r="I99" s="57"/>
      <c r="J99" s="52"/>
      <c r="K99" s="52"/>
      <c r="L99" s="52"/>
      <c r="M99" s="52"/>
      <c r="N99" s="52"/>
    </row>
    <row r="100" spans="1:14" ht="13.5">
      <c r="A100" s="153"/>
      <c r="B100" s="143"/>
      <c r="C100" s="154" t="s">
        <v>133</v>
      </c>
      <c r="D100" s="324">
        <v>6</v>
      </c>
      <c r="E100" s="300">
        <v>441</v>
      </c>
      <c r="F100" s="300">
        <v>347</v>
      </c>
      <c r="G100" s="334">
        <v>0.45</v>
      </c>
      <c r="H100" s="335">
        <v>0.45</v>
      </c>
      <c r="I100" s="57"/>
      <c r="J100" s="52"/>
      <c r="K100" s="52"/>
      <c r="L100" s="52"/>
      <c r="M100" s="52"/>
      <c r="N100" s="52"/>
    </row>
    <row r="101" spans="1:14" ht="6" customHeight="1" thickBot="1">
      <c r="A101" s="153"/>
      <c r="B101" s="49"/>
      <c r="C101" s="50"/>
      <c r="D101" s="51"/>
      <c r="E101" s="50"/>
      <c r="F101" s="50"/>
      <c r="G101" s="167"/>
      <c r="H101" s="205"/>
      <c r="I101" s="52"/>
      <c r="J101" s="52"/>
      <c r="K101" s="52"/>
      <c r="L101" s="52"/>
      <c r="M101" s="52"/>
      <c r="N101" s="52"/>
    </row>
    <row r="102" spans="1:14" ht="6" customHeight="1">
      <c r="A102" s="153"/>
      <c r="B102" s="52"/>
      <c r="C102" s="52"/>
      <c r="D102" s="53"/>
      <c r="E102" s="52"/>
      <c r="F102" s="52"/>
      <c r="G102" s="173"/>
      <c r="H102" s="173"/>
      <c r="I102" s="52"/>
      <c r="J102" s="52"/>
      <c r="K102" s="52"/>
      <c r="L102" s="52"/>
      <c r="M102" s="52"/>
      <c r="N102" s="52"/>
    </row>
    <row r="103" spans="1:14" ht="13.5">
      <c r="A103" s="153"/>
      <c r="B103" s="170">
        <v>1</v>
      </c>
      <c r="C103" s="171" t="s">
        <v>186</v>
      </c>
      <c r="D103" s="141"/>
      <c r="E103" s="141"/>
      <c r="F103" s="141"/>
      <c r="G103" s="141"/>
      <c r="H103" s="141"/>
      <c r="I103" s="141"/>
      <c r="J103" s="141"/>
      <c r="K103" s="141"/>
      <c r="L103" s="141"/>
      <c r="M103" s="141"/>
      <c r="N103" s="141"/>
    </row>
    <row r="104" spans="1:14" ht="13.5">
      <c r="A104" s="153"/>
      <c r="B104" s="170">
        <v>2</v>
      </c>
      <c r="C104" s="172" t="s">
        <v>115</v>
      </c>
      <c r="D104" s="140"/>
      <c r="E104" s="140"/>
      <c r="F104" s="140"/>
      <c r="G104" s="140"/>
      <c r="H104" s="140"/>
      <c r="I104" s="140"/>
      <c r="J104" s="140"/>
      <c r="K104" s="140"/>
      <c r="L104" s="140"/>
      <c r="M104" s="140"/>
      <c r="N104" s="140"/>
    </row>
    <row r="105" spans="1:14" ht="13.5">
      <c r="A105" s="153"/>
      <c r="B105" s="170">
        <v>3</v>
      </c>
      <c r="C105" s="172" t="s">
        <v>250</v>
      </c>
      <c r="D105" s="140"/>
      <c r="E105" s="140"/>
      <c r="F105" s="140"/>
      <c r="G105" s="140"/>
      <c r="H105" s="140"/>
      <c r="I105" s="140"/>
      <c r="J105" s="140"/>
      <c r="K105" s="140"/>
      <c r="L105" s="140"/>
      <c r="M105" s="140"/>
      <c r="N105" s="140"/>
    </row>
    <row r="106" spans="1:14" ht="13.5">
      <c r="A106" s="153"/>
      <c r="B106" s="170">
        <v>4</v>
      </c>
      <c r="C106" s="172" t="s">
        <v>196</v>
      </c>
      <c r="D106" s="140"/>
      <c r="E106" s="140"/>
      <c r="F106" s="140"/>
      <c r="G106" s="140"/>
      <c r="H106" s="140"/>
      <c r="I106" s="140"/>
      <c r="J106" s="140"/>
      <c r="K106" s="140"/>
      <c r="L106" s="140"/>
      <c r="M106" s="140"/>
      <c r="N106" s="140"/>
    </row>
    <row r="107" spans="1:14" ht="13.5">
      <c r="A107" s="153"/>
      <c r="B107" s="170">
        <v>5</v>
      </c>
      <c r="C107" s="172" t="s">
        <v>195</v>
      </c>
      <c r="D107" s="140"/>
      <c r="E107" s="140"/>
      <c r="F107" s="140"/>
      <c r="G107" s="140"/>
      <c r="H107" s="140"/>
      <c r="I107" s="140"/>
      <c r="J107" s="140"/>
      <c r="K107" s="140"/>
      <c r="L107" s="140"/>
      <c r="M107" s="140"/>
      <c r="N107" s="140"/>
    </row>
    <row r="108" spans="1:14" ht="13.5">
      <c r="A108" s="153"/>
      <c r="B108" s="170">
        <v>6</v>
      </c>
      <c r="C108" s="172" t="s">
        <v>255</v>
      </c>
      <c r="D108" s="140"/>
      <c r="E108" s="140"/>
      <c r="F108" s="140"/>
      <c r="G108" s="140"/>
      <c r="H108" s="140"/>
      <c r="I108" s="140"/>
      <c r="J108" s="140"/>
      <c r="K108" s="140"/>
      <c r="L108" s="140"/>
      <c r="M108" s="140"/>
      <c r="N108" s="140"/>
    </row>
    <row r="109" spans="1:14" ht="13.5">
      <c r="A109" s="153"/>
      <c r="B109" s="170">
        <v>7</v>
      </c>
      <c r="C109" s="172" t="s">
        <v>197</v>
      </c>
      <c r="D109" s="140"/>
      <c r="E109" s="140"/>
      <c r="F109" s="140"/>
      <c r="G109" s="140"/>
      <c r="H109" s="140"/>
      <c r="I109" s="140"/>
      <c r="J109" s="140"/>
      <c r="K109" s="140"/>
      <c r="L109" s="140"/>
      <c r="M109" s="140"/>
      <c r="N109" s="140"/>
    </row>
    <row r="110" spans="1:14" ht="24" customHeight="1">
      <c r="A110" s="153"/>
      <c r="B110" s="217">
        <v>8</v>
      </c>
      <c r="C110" s="788" t="s">
        <v>292</v>
      </c>
      <c r="D110" s="788"/>
      <c r="E110" s="788"/>
      <c r="F110" s="788"/>
      <c r="G110" s="788"/>
      <c r="H110" s="788"/>
      <c r="I110" s="788"/>
      <c r="J110" s="788"/>
      <c r="K110" s="788"/>
      <c r="L110" s="788"/>
      <c r="M110" s="788"/>
      <c r="N110" s="788"/>
    </row>
    <row r="111" spans="1:14" ht="28.5" customHeight="1">
      <c r="A111" s="153"/>
      <c r="B111" s="217">
        <v>9</v>
      </c>
      <c r="C111" s="788" t="s">
        <v>228</v>
      </c>
      <c r="D111" s="788"/>
      <c r="E111" s="788"/>
      <c r="F111" s="788"/>
      <c r="G111" s="788"/>
      <c r="H111" s="788"/>
      <c r="I111" s="788"/>
      <c r="J111" s="788"/>
      <c r="K111" s="788"/>
      <c r="L111" s="788"/>
      <c r="M111" s="788"/>
      <c r="N111" s="788"/>
    </row>
    <row r="112" spans="1:14">
      <c r="A112" s="153"/>
      <c r="B112" s="62"/>
      <c r="C112" s="142"/>
      <c r="D112" s="63"/>
      <c r="E112" s="63"/>
      <c r="F112" s="63"/>
      <c r="G112" s="63"/>
      <c r="H112" s="63"/>
      <c r="I112" s="63"/>
      <c r="J112" s="63"/>
      <c r="K112" s="63"/>
      <c r="L112" s="63"/>
      <c r="M112" s="63"/>
      <c r="N112" s="63"/>
    </row>
    <row r="113" spans="1:14" ht="12" customHeight="1">
      <c r="A113" s="153"/>
      <c r="B113" s="62"/>
      <c r="C113" s="787" t="s">
        <v>290</v>
      </c>
      <c r="D113" s="787"/>
      <c r="E113" s="787"/>
      <c r="F113" s="787"/>
      <c r="G113" s="787"/>
      <c r="H113" s="787"/>
      <c r="I113" s="787"/>
      <c r="J113" s="787"/>
      <c r="K113" s="787"/>
      <c r="L113" s="787"/>
      <c r="M113" s="787"/>
      <c r="N113" s="787"/>
    </row>
  </sheetData>
  <sheetProtection sheet="1" formatCells="0" formatColumns="0" formatRows="0" sort="0" autoFilter="0" pivotTables="0"/>
  <sortState xmlns:xlrd2="http://schemas.microsoft.com/office/spreadsheetml/2017/richdata2" ref="A96:N97">
    <sortCondition descending="1" ref="C96:C97"/>
  </sortState>
  <mergeCells count="22">
    <mergeCell ref="B19:C19"/>
    <mergeCell ref="B32:C32"/>
    <mergeCell ref="B37:C37"/>
    <mergeCell ref="B43:C43"/>
    <mergeCell ref="B50:C50"/>
    <mergeCell ref="B1:N1"/>
    <mergeCell ref="B2:N2"/>
    <mergeCell ref="B3:N3"/>
    <mergeCell ref="B7:C7"/>
    <mergeCell ref="B13:C13"/>
    <mergeCell ref="B67:C67"/>
    <mergeCell ref="B73:C73"/>
    <mergeCell ref="C110:N110"/>
    <mergeCell ref="C113:N113"/>
    <mergeCell ref="B26:C26"/>
    <mergeCell ref="B56:C56"/>
    <mergeCell ref="B61:C61"/>
    <mergeCell ref="B79:C79"/>
    <mergeCell ref="B85:C85"/>
    <mergeCell ref="B91:C91"/>
    <mergeCell ref="B98:C98"/>
    <mergeCell ref="C111:N111"/>
  </mergeCells>
  <pageMargins left="0.7" right="0.7" top="0.25" bottom="0.44" header="0.3" footer="0.3"/>
  <pageSetup scale="61"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64" t="s">
        <v>64</v>
      </c>
      <c r="B1" s="764"/>
      <c r="C1" s="764"/>
      <c r="D1" s="764"/>
      <c r="E1" s="764"/>
      <c r="F1" s="764"/>
      <c r="G1" s="764"/>
      <c r="H1" s="764"/>
      <c r="I1" s="764"/>
      <c r="J1" s="764"/>
      <c r="K1" s="764"/>
      <c r="L1" s="764"/>
      <c r="M1" s="764"/>
      <c r="N1" s="764"/>
      <c r="O1" s="764"/>
    </row>
    <row r="2" spans="1:19" ht="15" customHeight="1">
      <c r="A2" s="764" t="s">
        <v>275</v>
      </c>
      <c r="B2" s="764"/>
      <c r="C2" s="764"/>
      <c r="D2" s="764"/>
      <c r="E2" s="764"/>
      <c r="F2" s="764"/>
      <c r="G2" s="764"/>
      <c r="H2" s="764"/>
      <c r="I2" s="764"/>
      <c r="J2" s="764"/>
      <c r="K2" s="764"/>
      <c r="L2" s="764"/>
      <c r="M2" s="764"/>
      <c r="N2" s="764"/>
      <c r="O2" s="764"/>
    </row>
    <row r="3" spans="1:19" ht="15" customHeight="1">
      <c r="A3" s="764" t="s">
        <v>45</v>
      </c>
      <c r="B3" s="764"/>
      <c r="C3" s="764"/>
      <c r="D3" s="764"/>
      <c r="E3" s="764"/>
      <c r="F3" s="764"/>
      <c r="G3" s="764"/>
      <c r="H3" s="764"/>
      <c r="I3" s="764"/>
      <c r="J3" s="764"/>
      <c r="K3" s="764"/>
      <c r="L3" s="764"/>
      <c r="M3" s="764"/>
      <c r="N3" s="764"/>
      <c r="O3" s="764"/>
    </row>
    <row r="6" spans="1:19" ht="15.75" customHeight="1">
      <c r="B6" s="71"/>
      <c r="C6" s="672" t="s">
        <v>3</v>
      </c>
      <c r="D6" s="672" t="s">
        <v>4</v>
      </c>
      <c r="E6" s="672" t="s">
        <v>5</v>
      </c>
      <c r="F6" s="672" t="s">
        <v>6</v>
      </c>
      <c r="G6" s="672" t="s">
        <v>3</v>
      </c>
      <c r="H6" s="672" t="s">
        <v>4</v>
      </c>
      <c r="I6" s="672" t="s">
        <v>5</v>
      </c>
      <c r="J6" s="672" t="s">
        <v>6</v>
      </c>
      <c r="K6" s="672" t="s">
        <v>3</v>
      </c>
      <c r="L6" s="672" t="s">
        <v>4</v>
      </c>
      <c r="M6" s="672" t="s">
        <v>5</v>
      </c>
      <c r="N6" s="721" t="s">
        <v>6</v>
      </c>
    </row>
    <row r="7" spans="1:19" ht="12.75" thickBot="1">
      <c r="B7" s="33"/>
      <c r="C7" s="672" t="s">
        <v>167</v>
      </c>
      <c r="D7" s="672" t="s">
        <v>167</v>
      </c>
      <c r="E7" s="672" t="s">
        <v>167</v>
      </c>
      <c r="F7" s="672" t="s">
        <v>167</v>
      </c>
      <c r="G7" s="672" t="s">
        <v>231</v>
      </c>
      <c r="H7" s="672" t="s">
        <v>231</v>
      </c>
      <c r="I7" s="672" t="s">
        <v>231</v>
      </c>
      <c r="J7" s="672" t="s">
        <v>231</v>
      </c>
      <c r="K7" s="672" t="s">
        <v>252</v>
      </c>
      <c r="L7" s="672" t="s">
        <v>252</v>
      </c>
      <c r="M7" s="672" t="s">
        <v>252</v>
      </c>
      <c r="N7" s="721" t="s">
        <v>252</v>
      </c>
    </row>
    <row r="8" spans="1:19" ht="13.5">
      <c r="B8" s="497" t="s">
        <v>273</v>
      </c>
      <c r="C8" s="73"/>
      <c r="D8" s="73"/>
      <c r="E8" s="73"/>
      <c r="F8" s="73"/>
      <c r="G8" s="73"/>
      <c r="H8" s="73"/>
      <c r="I8" s="73"/>
      <c r="J8" s="73"/>
      <c r="K8" s="73"/>
      <c r="L8" s="73"/>
      <c r="M8" s="73"/>
      <c r="N8" s="73"/>
    </row>
    <row r="9" spans="1:19">
      <c r="B9" s="498" t="s">
        <v>277</v>
      </c>
      <c r="C9" s="499">
        <v>1196</v>
      </c>
      <c r="D9" s="499">
        <v>1418</v>
      </c>
      <c r="E9" s="499">
        <v>1902</v>
      </c>
      <c r="F9" s="499">
        <v>2640</v>
      </c>
      <c r="G9" s="499">
        <v>1384</v>
      </c>
      <c r="H9" s="603">
        <v>1385</v>
      </c>
      <c r="I9" s="603">
        <v>1658</v>
      </c>
      <c r="J9" s="603">
        <v>2835</v>
      </c>
      <c r="K9" s="603">
        <v>1258</v>
      </c>
      <c r="L9" s="603">
        <v>1207</v>
      </c>
      <c r="M9" s="309">
        <v>1214</v>
      </c>
      <c r="N9" s="309">
        <v>2708</v>
      </c>
      <c r="O9" s="75">
        <v>1214</v>
      </c>
    </row>
    <row r="10" spans="1:19" ht="13.5">
      <c r="B10" s="498" t="s">
        <v>278</v>
      </c>
      <c r="C10" s="190">
        <v>822</v>
      </c>
      <c r="D10" s="190">
        <v>1028</v>
      </c>
      <c r="E10" s="190">
        <v>1093</v>
      </c>
      <c r="F10" s="190">
        <v>1073</v>
      </c>
      <c r="G10" s="190">
        <v>970</v>
      </c>
      <c r="H10" s="604">
        <v>997</v>
      </c>
      <c r="I10" s="604">
        <v>1032</v>
      </c>
      <c r="J10" s="604">
        <v>1204</v>
      </c>
      <c r="K10" s="604">
        <v>794</v>
      </c>
      <c r="L10" s="604">
        <v>778</v>
      </c>
      <c r="M10" s="310">
        <v>709</v>
      </c>
      <c r="N10" s="310">
        <v>1085</v>
      </c>
    </row>
    <row r="11" spans="1:19">
      <c r="B11" s="498"/>
      <c r="C11" s="502"/>
      <c r="D11" s="502"/>
      <c r="E11" s="502"/>
      <c r="F11" s="502"/>
      <c r="G11" s="502"/>
      <c r="H11" s="607"/>
      <c r="I11" s="607"/>
      <c r="J11" s="607"/>
      <c r="K11" s="607"/>
      <c r="L11" s="607"/>
      <c r="M11" s="313"/>
      <c r="N11" s="313"/>
      <c r="O11" s="114"/>
    </row>
    <row r="12" spans="1:19" ht="13.5">
      <c r="B12" s="668" t="s">
        <v>276</v>
      </c>
      <c r="C12" s="190"/>
      <c r="D12" s="190"/>
      <c r="E12" s="190"/>
      <c r="F12" s="190"/>
      <c r="G12" s="190"/>
      <c r="H12" s="604"/>
      <c r="I12" s="604"/>
      <c r="J12" s="604"/>
      <c r="K12" s="604"/>
      <c r="L12" s="604"/>
      <c r="M12" s="310"/>
      <c r="N12" s="310"/>
      <c r="O12" s="75"/>
      <c r="Q12" s="75"/>
    </row>
    <row r="13" spans="1:19">
      <c r="B13" s="498" t="s">
        <v>200</v>
      </c>
      <c r="C13" s="190">
        <v>48</v>
      </c>
      <c r="D13" s="190">
        <v>47</v>
      </c>
      <c r="E13" s="190">
        <v>49</v>
      </c>
      <c r="F13" s="190">
        <v>55</v>
      </c>
      <c r="G13" s="190">
        <v>51</v>
      </c>
      <c r="H13" s="604">
        <v>45</v>
      </c>
      <c r="I13" s="604">
        <v>46</v>
      </c>
      <c r="J13" s="604">
        <v>53</v>
      </c>
      <c r="K13" s="604">
        <v>41</v>
      </c>
      <c r="L13" s="604">
        <v>37</v>
      </c>
      <c r="M13" s="310">
        <v>36</v>
      </c>
      <c r="N13" s="310">
        <v>128</v>
      </c>
      <c r="O13" s="75"/>
      <c r="Q13" s="75"/>
      <c r="S13" s="75"/>
    </row>
    <row r="14" spans="1:19">
      <c r="B14" s="498" t="s">
        <v>201</v>
      </c>
      <c r="C14" s="190">
        <v>41</v>
      </c>
      <c r="D14" s="190">
        <v>46</v>
      </c>
      <c r="E14" s="190">
        <v>42</v>
      </c>
      <c r="F14" s="190">
        <v>40</v>
      </c>
      <c r="G14" s="190">
        <v>38</v>
      </c>
      <c r="H14" s="604">
        <v>37</v>
      </c>
      <c r="I14" s="604">
        <v>37</v>
      </c>
      <c r="J14" s="604">
        <v>35</v>
      </c>
      <c r="K14" s="604">
        <v>32</v>
      </c>
      <c r="L14" s="604">
        <v>32</v>
      </c>
      <c r="M14" s="310">
        <v>33</v>
      </c>
      <c r="N14" s="310">
        <v>32</v>
      </c>
      <c r="O14" s="75"/>
      <c r="Q14" s="75"/>
      <c r="S14" s="75"/>
    </row>
    <row r="15" spans="1:19">
      <c r="B15" s="498" t="s">
        <v>202</v>
      </c>
      <c r="C15" s="190">
        <v>342</v>
      </c>
      <c r="D15" s="190">
        <v>314</v>
      </c>
      <c r="E15" s="190">
        <v>293</v>
      </c>
      <c r="F15" s="190">
        <v>290</v>
      </c>
      <c r="G15" s="190">
        <v>285</v>
      </c>
      <c r="H15" s="604">
        <v>270</v>
      </c>
      <c r="I15" s="604">
        <v>262</v>
      </c>
      <c r="J15" s="604">
        <v>268</v>
      </c>
      <c r="K15" s="604">
        <v>272</v>
      </c>
      <c r="L15" s="604">
        <v>258</v>
      </c>
      <c r="M15" s="310">
        <v>247</v>
      </c>
      <c r="N15" s="310">
        <v>249</v>
      </c>
      <c r="O15" s="75"/>
      <c r="Q15" s="75"/>
      <c r="S15" s="75"/>
    </row>
    <row r="16" spans="1:19" ht="12.75" thickBot="1">
      <c r="B16" s="498" t="s">
        <v>274</v>
      </c>
      <c r="C16" s="501">
        <f t="shared" ref="C16:M16" si="0">SUM(C13:C15)</f>
        <v>431</v>
      </c>
      <c r="D16" s="501">
        <f t="shared" si="0"/>
        <v>407</v>
      </c>
      <c r="E16" s="501">
        <f t="shared" si="0"/>
        <v>384</v>
      </c>
      <c r="F16" s="501">
        <f t="shared" si="0"/>
        <v>385</v>
      </c>
      <c r="G16" s="501">
        <f t="shared" si="0"/>
        <v>374</v>
      </c>
      <c r="H16" s="606">
        <f t="shared" si="0"/>
        <v>352</v>
      </c>
      <c r="I16" s="606">
        <f t="shared" si="0"/>
        <v>345</v>
      </c>
      <c r="J16" s="606">
        <f t="shared" si="0"/>
        <v>356</v>
      </c>
      <c r="K16" s="606">
        <f t="shared" si="0"/>
        <v>345</v>
      </c>
      <c r="L16" s="606">
        <f t="shared" si="0"/>
        <v>327</v>
      </c>
      <c r="M16" s="606">
        <f t="shared" si="0"/>
        <v>316</v>
      </c>
      <c r="N16" s="606">
        <f t="shared" ref="N16" si="1">SUM(N13:N15)</f>
        <v>409</v>
      </c>
      <c r="O16" s="75"/>
      <c r="S16" s="75"/>
    </row>
    <row r="17" spans="2:18" ht="12.75" thickTop="1">
      <c r="B17" s="498"/>
      <c r="C17" s="190"/>
      <c r="D17" s="190"/>
      <c r="E17" s="190"/>
      <c r="F17" s="190"/>
      <c r="G17" s="190"/>
      <c r="H17" s="604"/>
      <c r="I17" s="604"/>
      <c r="J17" s="604"/>
      <c r="K17" s="604"/>
      <c r="L17" s="190"/>
      <c r="M17" s="190"/>
      <c r="N17" s="190"/>
      <c r="O17" s="75"/>
    </row>
    <row r="18" spans="2:18" ht="14.25">
      <c r="B18" s="35"/>
      <c r="C18" s="174"/>
      <c r="D18" s="174"/>
      <c r="E18" s="174"/>
      <c r="F18" s="174"/>
      <c r="G18" s="174"/>
      <c r="H18" s="174"/>
      <c r="I18" s="174"/>
      <c r="J18" s="174"/>
      <c r="K18" s="174"/>
      <c r="L18" s="174"/>
      <c r="M18" s="174"/>
      <c r="N18" s="174"/>
      <c r="O18" s="114"/>
    </row>
    <row r="19" spans="2:18" ht="39" customHeight="1">
      <c r="B19" s="766" t="s">
        <v>298</v>
      </c>
      <c r="C19" s="766"/>
      <c r="D19" s="766"/>
      <c r="E19" s="766"/>
      <c r="F19" s="766"/>
      <c r="G19" s="766"/>
      <c r="H19" s="766"/>
      <c r="I19" s="766"/>
      <c r="J19" s="766"/>
      <c r="K19" s="766"/>
      <c r="L19" s="766"/>
      <c r="M19" s="766"/>
      <c r="N19" s="717"/>
    </row>
    <row r="20" spans="2:18" ht="21" customHeight="1">
      <c r="B20" s="766" t="s">
        <v>279</v>
      </c>
      <c r="C20" s="766"/>
      <c r="D20" s="766"/>
      <c r="E20" s="766"/>
      <c r="F20" s="766"/>
      <c r="G20" s="766"/>
      <c r="H20" s="766"/>
      <c r="I20" s="766"/>
      <c r="J20" s="766"/>
      <c r="K20" s="766"/>
      <c r="L20" s="766"/>
      <c r="M20" s="766"/>
      <c r="N20" s="717"/>
    </row>
    <row r="21" spans="2:18" ht="67.5" customHeight="1">
      <c r="B21" s="766" t="s">
        <v>302</v>
      </c>
      <c r="C21" s="766"/>
      <c r="D21" s="766"/>
      <c r="E21" s="766"/>
      <c r="F21" s="766"/>
      <c r="G21" s="766"/>
      <c r="H21" s="766"/>
      <c r="I21" s="766"/>
      <c r="J21" s="766"/>
      <c r="K21" s="766"/>
      <c r="L21" s="766"/>
      <c r="M21" s="766"/>
      <c r="N21" s="717"/>
    </row>
    <row r="22" spans="2:18">
      <c r="B22" s="85"/>
      <c r="C22" s="106"/>
      <c r="D22" s="106"/>
      <c r="E22" s="106"/>
      <c r="F22" s="106"/>
      <c r="G22" s="106"/>
      <c r="H22" s="106"/>
      <c r="I22" s="106"/>
      <c r="J22" s="106"/>
      <c r="K22" s="106"/>
      <c r="L22" s="106"/>
      <c r="M22" s="106"/>
      <c r="N22" s="106"/>
    </row>
    <row r="23" spans="2:18">
      <c r="B23" s="765"/>
      <c r="C23" s="765"/>
      <c r="D23" s="765"/>
      <c r="E23" s="765"/>
      <c r="F23" s="765"/>
      <c r="G23" s="765"/>
      <c r="H23" s="765"/>
      <c r="I23" s="765"/>
      <c r="J23" s="765"/>
      <c r="K23" s="765"/>
      <c r="L23" s="765"/>
      <c r="M23" s="765"/>
      <c r="N23" s="765"/>
      <c r="O23" s="765"/>
      <c r="P23" s="765"/>
      <c r="R23" s="75"/>
    </row>
    <row r="24" spans="2:18" s="318" customFormat="1">
      <c r="B24" s="445"/>
      <c r="R24" s="320"/>
    </row>
    <row r="25" spans="2:18" s="318" customFormat="1">
      <c r="B25" s="445"/>
      <c r="C25" s="733"/>
      <c r="D25" s="733"/>
      <c r="E25" s="733"/>
      <c r="F25" s="733"/>
      <c r="G25" s="733"/>
      <c r="H25" s="734"/>
      <c r="I25" s="734"/>
      <c r="J25" s="734"/>
      <c r="K25" s="734"/>
      <c r="L25" s="734"/>
      <c r="M25" s="735"/>
      <c r="R25" s="320"/>
    </row>
    <row r="26" spans="2:18" s="318" customFormat="1">
      <c r="C26" s="736"/>
      <c r="D26" s="736"/>
      <c r="E26" s="736"/>
      <c r="F26" s="736"/>
      <c r="G26" s="736"/>
      <c r="H26" s="737"/>
      <c r="I26" s="737"/>
      <c r="J26" s="737"/>
      <c r="K26" s="737"/>
      <c r="L26" s="737"/>
      <c r="M26" s="738"/>
    </row>
    <row r="27" spans="2:18" s="318" customFormat="1">
      <c r="C27" s="739"/>
      <c r="D27" s="739"/>
      <c r="E27" s="739"/>
      <c r="F27" s="739"/>
      <c r="G27" s="739"/>
      <c r="H27" s="740"/>
      <c r="I27" s="740"/>
      <c r="J27" s="740"/>
      <c r="K27" s="740"/>
      <c r="L27" s="740"/>
      <c r="M27" s="741"/>
    </row>
    <row r="28" spans="2:18" s="318" customFormat="1">
      <c r="C28" s="736"/>
      <c r="D28" s="736"/>
      <c r="E28" s="736"/>
      <c r="F28" s="736"/>
      <c r="G28" s="736"/>
      <c r="H28" s="737"/>
      <c r="I28" s="737"/>
      <c r="J28" s="737"/>
      <c r="K28" s="737"/>
      <c r="L28" s="737"/>
      <c r="M28" s="738"/>
    </row>
    <row r="29" spans="2:18" s="318" customFormat="1">
      <c r="C29" s="736"/>
      <c r="D29" s="736"/>
      <c r="E29" s="736"/>
      <c r="F29" s="736"/>
      <c r="G29" s="736"/>
      <c r="H29" s="737"/>
      <c r="I29" s="737"/>
      <c r="J29" s="737"/>
      <c r="K29" s="737"/>
      <c r="L29" s="737"/>
      <c r="M29" s="738"/>
    </row>
    <row r="30" spans="2:18" s="318" customFormat="1">
      <c r="C30" s="736"/>
      <c r="D30" s="736"/>
      <c r="E30" s="736"/>
      <c r="F30" s="736"/>
      <c r="G30" s="736"/>
      <c r="H30" s="737"/>
      <c r="I30" s="737"/>
      <c r="J30" s="737"/>
      <c r="K30" s="737"/>
      <c r="L30" s="737"/>
      <c r="M30" s="738"/>
    </row>
    <row r="31" spans="2:18" s="318" customFormat="1">
      <c r="C31" s="736"/>
      <c r="D31" s="736"/>
      <c r="E31" s="736"/>
      <c r="F31" s="736"/>
      <c r="G31" s="736"/>
      <c r="H31" s="737"/>
      <c r="I31" s="737"/>
      <c r="J31" s="737"/>
      <c r="K31" s="737"/>
      <c r="L31" s="737"/>
      <c r="M31" s="738"/>
    </row>
    <row r="32" spans="2:18" s="318" customFormat="1">
      <c r="C32" s="736"/>
      <c r="D32" s="736"/>
      <c r="E32" s="736"/>
      <c r="F32" s="736"/>
      <c r="G32" s="736"/>
      <c r="H32" s="737"/>
      <c r="I32" s="737"/>
      <c r="J32" s="737"/>
      <c r="K32" s="737"/>
      <c r="L32" s="737"/>
      <c r="M32" s="737"/>
    </row>
    <row r="33" spans="3:14" s="318" customFormat="1">
      <c r="C33" s="742"/>
      <c r="D33" s="742"/>
      <c r="E33" s="742"/>
      <c r="F33" s="742"/>
      <c r="G33" s="742"/>
      <c r="H33" s="742"/>
      <c r="I33" s="742"/>
      <c r="J33" s="742"/>
      <c r="K33" s="742"/>
      <c r="L33" s="743"/>
      <c r="M33" s="743"/>
    </row>
    <row r="34" spans="3:14" s="318" customFormat="1">
      <c r="C34" s="742"/>
      <c r="D34" s="742"/>
      <c r="E34" s="742"/>
      <c r="F34" s="742"/>
      <c r="G34" s="742"/>
      <c r="H34" s="742"/>
      <c r="I34" s="742"/>
      <c r="J34" s="742"/>
      <c r="K34" s="742"/>
      <c r="L34" s="742"/>
      <c r="M34" s="742"/>
    </row>
    <row r="35" spans="3:14" s="318" customFormat="1">
      <c r="C35" s="742"/>
      <c r="D35" s="742"/>
      <c r="E35" s="742"/>
      <c r="F35" s="742"/>
      <c r="G35" s="742"/>
      <c r="H35" s="742"/>
      <c r="I35" s="742"/>
      <c r="J35" s="742"/>
      <c r="K35" s="742"/>
      <c r="L35" s="742"/>
      <c r="M35" s="742"/>
    </row>
    <row r="36" spans="3:14" s="318" customFormat="1">
      <c r="C36" s="742"/>
      <c r="D36" s="742"/>
      <c r="E36" s="742"/>
      <c r="F36" s="742"/>
      <c r="G36" s="742"/>
      <c r="H36" s="742"/>
      <c r="I36" s="742"/>
      <c r="J36" s="742"/>
      <c r="K36" s="742"/>
      <c r="L36" s="742"/>
      <c r="M36" s="742"/>
    </row>
    <row r="37" spans="3:14" s="318" customFormat="1">
      <c r="C37" s="742"/>
      <c r="D37" s="742"/>
      <c r="E37" s="742"/>
      <c r="F37" s="742"/>
      <c r="G37" s="742"/>
      <c r="H37" s="742"/>
      <c r="I37" s="742"/>
      <c r="J37" s="742"/>
      <c r="K37" s="742"/>
      <c r="L37" s="742"/>
      <c r="M37" s="742"/>
    </row>
    <row r="38" spans="3:14" s="318" customFormat="1">
      <c r="C38" s="742"/>
      <c r="D38" s="742"/>
      <c r="E38" s="742"/>
      <c r="F38" s="742"/>
      <c r="G38" s="742"/>
      <c r="H38" s="742"/>
      <c r="I38" s="742"/>
      <c r="J38" s="742"/>
      <c r="K38" s="742"/>
      <c r="L38" s="742"/>
      <c r="M38" s="742"/>
    </row>
    <row r="39" spans="3:14" s="318" customFormat="1">
      <c r="C39" s="742"/>
      <c r="D39" s="742"/>
      <c r="E39" s="742"/>
      <c r="F39" s="742"/>
      <c r="G39" s="742"/>
      <c r="H39" s="742"/>
      <c r="I39" s="742"/>
      <c r="J39" s="742"/>
      <c r="K39" s="742"/>
      <c r="L39" s="742"/>
      <c r="M39" s="742"/>
    </row>
    <row r="40" spans="3:14" s="318" customFormat="1">
      <c r="C40" s="742"/>
      <c r="D40" s="742"/>
      <c r="E40" s="742"/>
      <c r="F40" s="742"/>
      <c r="G40" s="742"/>
      <c r="H40" s="742"/>
      <c r="I40" s="742"/>
      <c r="J40" s="742"/>
      <c r="K40" s="742"/>
      <c r="L40" s="742"/>
      <c r="M40" s="742"/>
    </row>
    <row r="41" spans="3:14" s="318" customFormat="1">
      <c r="C41" s="742"/>
      <c r="D41" s="742"/>
      <c r="E41" s="742"/>
      <c r="F41" s="742"/>
      <c r="G41" s="742"/>
      <c r="H41" s="742"/>
      <c r="I41" s="742"/>
      <c r="J41" s="742"/>
      <c r="K41" s="742"/>
      <c r="L41" s="742"/>
      <c r="M41" s="742"/>
      <c r="N41" s="446"/>
    </row>
    <row r="42" spans="3:14" s="318" customFormat="1">
      <c r="C42" s="447"/>
      <c r="D42" s="447"/>
      <c r="E42" s="447"/>
      <c r="F42" s="447"/>
      <c r="G42" s="447"/>
      <c r="H42" s="447"/>
      <c r="I42" s="447"/>
      <c r="J42" s="447"/>
      <c r="K42" s="447"/>
      <c r="L42" s="446"/>
      <c r="M42" s="446"/>
      <c r="N42" s="446"/>
    </row>
    <row r="43" spans="3:14" s="318" customFormat="1">
      <c r="C43" s="447"/>
      <c r="D43" s="447"/>
      <c r="E43" s="447"/>
      <c r="F43" s="447"/>
      <c r="G43" s="447"/>
      <c r="H43" s="447"/>
      <c r="I43" s="447"/>
      <c r="J43" s="447"/>
      <c r="K43" s="447"/>
      <c r="L43" s="446"/>
      <c r="M43" s="446"/>
      <c r="N43" s="446"/>
    </row>
    <row r="44" spans="3:14" s="318" customFormat="1">
      <c r="C44" s="447"/>
      <c r="D44" s="447"/>
      <c r="E44" s="447"/>
      <c r="F44" s="447"/>
      <c r="G44" s="447"/>
      <c r="H44" s="447"/>
      <c r="I44" s="447"/>
      <c r="J44" s="447"/>
      <c r="K44" s="447"/>
      <c r="L44" s="446"/>
      <c r="M44" s="446"/>
      <c r="N44" s="446"/>
    </row>
    <row r="45" spans="3:14" s="318" customFormat="1">
      <c r="C45" s="447"/>
      <c r="D45" s="447"/>
      <c r="E45" s="447"/>
      <c r="F45" s="447"/>
      <c r="G45" s="447"/>
      <c r="H45" s="447"/>
      <c r="I45" s="447"/>
      <c r="J45" s="447"/>
      <c r="K45" s="447"/>
      <c r="L45" s="446"/>
      <c r="M45" s="446"/>
      <c r="N45" s="446"/>
    </row>
    <row r="46" spans="3:14" s="318" customFormat="1">
      <c r="C46" s="447"/>
      <c r="D46" s="447"/>
      <c r="E46" s="447"/>
      <c r="F46" s="447"/>
      <c r="G46" s="447"/>
      <c r="H46" s="447"/>
      <c r="I46" s="447"/>
      <c r="J46" s="447"/>
      <c r="K46" s="447"/>
      <c r="L46" s="446"/>
      <c r="M46" s="446"/>
      <c r="N46" s="446"/>
    </row>
    <row r="47" spans="3:14" s="318" customFormat="1">
      <c r="C47" s="447"/>
      <c r="D47" s="447"/>
      <c r="E47" s="447"/>
      <c r="F47" s="447"/>
      <c r="G47" s="447"/>
      <c r="H47" s="447"/>
      <c r="I47" s="447"/>
      <c r="J47" s="447"/>
      <c r="K47" s="447"/>
      <c r="L47" s="446"/>
      <c r="M47" s="446"/>
      <c r="N47" s="446"/>
    </row>
    <row r="48" spans="3:14" s="318" customFormat="1">
      <c r="C48" s="447"/>
      <c r="D48" s="447"/>
      <c r="E48" s="447"/>
      <c r="F48" s="447"/>
      <c r="G48" s="447"/>
      <c r="H48" s="447"/>
      <c r="I48" s="447"/>
      <c r="J48" s="447"/>
      <c r="K48" s="447"/>
      <c r="L48" s="446"/>
      <c r="M48" s="446"/>
      <c r="N48" s="446"/>
    </row>
    <row r="49" spans="3:14" s="318" customFormat="1">
      <c r="C49" s="447"/>
      <c r="D49" s="447"/>
      <c r="E49" s="447"/>
      <c r="F49" s="447"/>
      <c r="G49" s="447"/>
      <c r="H49" s="447"/>
      <c r="I49" s="447"/>
      <c r="J49" s="447"/>
      <c r="K49" s="447"/>
      <c r="L49" s="446"/>
      <c r="M49" s="446"/>
      <c r="N49" s="446"/>
    </row>
    <row r="50" spans="3:14" s="318" customFormat="1">
      <c r="C50" s="447"/>
      <c r="D50" s="447"/>
      <c r="E50" s="447"/>
      <c r="F50" s="447"/>
      <c r="G50" s="447"/>
      <c r="H50" s="447"/>
      <c r="I50" s="447"/>
      <c r="J50" s="447"/>
      <c r="K50" s="447"/>
      <c r="L50" s="446"/>
      <c r="M50" s="446"/>
      <c r="N50" s="446"/>
    </row>
    <row r="51" spans="3:14" s="318" customFormat="1">
      <c r="C51" s="446"/>
      <c r="D51" s="446"/>
      <c r="E51" s="446"/>
      <c r="F51" s="446"/>
      <c r="G51" s="446"/>
      <c r="H51" s="446"/>
      <c r="I51" s="446"/>
      <c r="J51" s="446"/>
      <c r="K51" s="446"/>
      <c r="L51" s="446"/>
      <c r="M51" s="446"/>
      <c r="N51" s="446"/>
    </row>
    <row r="52" spans="3:14" s="318" customFormat="1">
      <c r="C52" s="446"/>
      <c r="D52" s="446"/>
      <c r="E52" s="446"/>
      <c r="F52" s="446"/>
      <c r="G52" s="446"/>
      <c r="H52" s="446"/>
      <c r="I52" s="446"/>
      <c r="J52" s="446"/>
      <c r="K52" s="446"/>
      <c r="L52" s="446"/>
      <c r="M52" s="446"/>
      <c r="N52" s="446"/>
    </row>
    <row r="53" spans="3:14" s="318" customFormat="1">
      <c r="C53" s="446"/>
      <c r="D53" s="446"/>
      <c r="E53" s="446"/>
      <c r="F53" s="446"/>
      <c r="G53" s="446"/>
      <c r="H53" s="446"/>
      <c r="I53" s="446"/>
      <c r="J53" s="446"/>
      <c r="K53" s="446"/>
      <c r="L53" s="446"/>
      <c r="M53" s="446"/>
      <c r="N53" s="446"/>
    </row>
    <row r="54" spans="3:14" s="318" customFormat="1">
      <c r="C54" s="446"/>
      <c r="D54" s="446"/>
      <c r="E54" s="446"/>
      <c r="F54" s="446"/>
      <c r="G54" s="446"/>
      <c r="H54" s="446"/>
      <c r="I54" s="446"/>
      <c r="J54" s="446"/>
      <c r="K54" s="446"/>
      <c r="L54" s="446"/>
      <c r="M54" s="446"/>
      <c r="N54" s="446"/>
    </row>
    <row r="55" spans="3:14" s="318" customFormat="1">
      <c r="C55" s="446"/>
      <c r="D55" s="446"/>
      <c r="E55" s="446"/>
      <c r="F55" s="446"/>
      <c r="G55" s="446"/>
      <c r="H55" s="446"/>
      <c r="I55" s="446"/>
      <c r="J55" s="446"/>
      <c r="K55" s="446"/>
      <c r="L55" s="446"/>
      <c r="M55" s="446"/>
      <c r="N55" s="446"/>
    </row>
    <row r="56" spans="3:14" s="318" customFormat="1">
      <c r="C56" s="446"/>
      <c r="D56" s="446"/>
      <c r="E56" s="446"/>
      <c r="F56" s="446"/>
      <c r="G56" s="446"/>
      <c r="H56" s="446"/>
      <c r="I56" s="446"/>
      <c r="J56" s="446"/>
      <c r="K56" s="446"/>
      <c r="L56" s="446"/>
      <c r="M56" s="446"/>
      <c r="N56" s="446"/>
    </row>
    <row r="57" spans="3:14" s="318" customFormat="1">
      <c r="C57" s="446"/>
      <c r="D57" s="446"/>
      <c r="E57" s="446"/>
      <c r="F57" s="446"/>
    </row>
    <row r="58" spans="3:14" s="318" customFormat="1">
      <c r="C58" s="446"/>
      <c r="D58" s="446"/>
      <c r="E58" s="446"/>
      <c r="F58" s="446"/>
    </row>
    <row r="59" spans="3:14" s="318" customFormat="1">
      <c r="C59" s="446"/>
      <c r="D59" s="446"/>
      <c r="E59" s="446"/>
      <c r="F59" s="446"/>
    </row>
    <row r="60" spans="3:14" s="318" customFormat="1">
      <c r="C60" s="446"/>
      <c r="D60" s="446"/>
      <c r="E60" s="446"/>
      <c r="F60" s="446"/>
    </row>
    <row r="61" spans="3:14" s="318" customFormat="1">
      <c r="C61" s="446"/>
      <c r="D61" s="446"/>
      <c r="E61" s="446"/>
      <c r="F61" s="446"/>
    </row>
    <row r="62" spans="3:14" s="318" customFormat="1">
      <c r="C62" s="446"/>
      <c r="D62" s="446"/>
      <c r="E62" s="446"/>
      <c r="F62" s="446"/>
    </row>
    <row r="63" spans="3:14" s="318" customFormat="1">
      <c r="C63" s="446"/>
    </row>
    <row r="64" spans="3:14" s="318" customFormat="1"/>
    <row r="65" s="318" customFormat="1"/>
    <row r="66" s="318" customFormat="1"/>
    <row r="67" s="318" customFormat="1"/>
    <row r="68" s="318" customFormat="1"/>
    <row r="69" s="318" customFormat="1"/>
    <row r="70" s="318" customFormat="1"/>
    <row r="71" s="318" customFormat="1"/>
    <row r="72" s="318" customFormat="1"/>
    <row r="73" s="318" customFormat="1"/>
    <row r="74" s="318" customFormat="1"/>
    <row r="75" s="318" customFormat="1"/>
    <row r="76" s="318" customFormat="1"/>
    <row r="77" s="318" customFormat="1"/>
    <row r="78" s="318" customFormat="1"/>
    <row r="79" s="318" customFormat="1"/>
    <row r="80" s="318" customFormat="1"/>
    <row r="81" s="318" customFormat="1"/>
    <row r="82" s="318" customFormat="1"/>
    <row r="83" s="318" customFormat="1"/>
    <row r="84" s="318" customFormat="1"/>
    <row r="85" s="318" customFormat="1"/>
    <row r="86" s="318" customFormat="1"/>
    <row r="87" s="318" customFormat="1"/>
    <row r="88" s="318" customFormat="1"/>
    <row r="89" s="318" customFormat="1"/>
    <row r="90" s="318" customFormat="1"/>
    <row r="91" s="318" customFormat="1"/>
  </sheetData>
  <sheetProtection sheet="1" objects="1" scenarios="1"/>
  <mergeCells count="7">
    <mergeCell ref="A1:O1"/>
    <mergeCell ref="A2:O2"/>
    <mergeCell ref="A3:O3"/>
    <mergeCell ref="B23:P23"/>
    <mergeCell ref="B19:M19"/>
    <mergeCell ref="B21:M21"/>
    <mergeCell ref="B20:M20"/>
  </mergeCells>
  <pageMargins left="0.7" right="0.7" top="0.25" bottom="0.44" header="0.3" footer="0.3"/>
  <pageSetup scale="69"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69" t="s">
        <v>32</v>
      </c>
      <c r="B1" s="769"/>
      <c r="C1" s="769"/>
      <c r="D1" s="769"/>
      <c r="E1" s="769"/>
      <c r="F1" s="769"/>
      <c r="G1" s="15"/>
      <c r="H1" s="15"/>
      <c r="I1" s="15"/>
      <c r="J1" s="15"/>
      <c r="K1" s="15"/>
      <c r="L1" s="15"/>
      <c r="M1" s="15"/>
      <c r="N1" s="15"/>
    </row>
    <row r="2" spans="1:14" s="17" customFormat="1" ht="15" customHeight="1">
      <c r="A2" s="769" t="s">
        <v>143</v>
      </c>
      <c r="B2" s="769"/>
      <c r="C2" s="769"/>
      <c r="D2" s="769"/>
      <c r="E2" s="769"/>
      <c r="F2" s="769"/>
      <c r="G2" s="15"/>
      <c r="H2" s="15"/>
      <c r="I2" s="15"/>
      <c r="J2" s="15"/>
      <c r="K2" s="15"/>
      <c r="L2" s="15"/>
      <c r="M2" s="15"/>
      <c r="N2" s="15"/>
    </row>
    <row r="3" spans="1:14" s="17" customFormat="1" ht="15" customHeight="1">
      <c r="A3" s="769" t="s">
        <v>22</v>
      </c>
      <c r="B3" s="769"/>
      <c r="C3" s="769"/>
      <c r="D3" s="769"/>
      <c r="E3" s="769"/>
      <c r="F3" s="769"/>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34"/>
      <c r="E5" s="234"/>
      <c r="F5" s="234"/>
      <c r="G5" s="158"/>
      <c r="H5" s="158"/>
      <c r="I5" s="158"/>
      <c r="J5" s="158"/>
      <c r="K5" s="158"/>
      <c r="L5" s="158">
        <v>229</v>
      </c>
      <c r="M5" s="1"/>
    </row>
    <row r="6" spans="1:14" s="178" customFormat="1" ht="12.75" thickBot="1">
      <c r="A6" s="235"/>
      <c r="B6" s="77"/>
      <c r="C6" s="77"/>
      <c r="D6" s="770" t="s">
        <v>293</v>
      </c>
      <c r="E6" s="770"/>
      <c r="F6" s="770"/>
      <c r="G6" s="177"/>
      <c r="H6" s="177"/>
      <c r="I6" s="177"/>
      <c r="J6" s="177"/>
      <c r="K6" s="177"/>
      <c r="L6" s="177">
        <v>95</v>
      </c>
    </row>
    <row r="7" spans="1:14" s="178" customFormat="1">
      <c r="A7" s="235"/>
      <c r="B7" s="77"/>
      <c r="C7" s="77"/>
      <c r="D7" s="236" t="s">
        <v>136</v>
      </c>
      <c r="E7" s="236"/>
      <c r="F7" s="236" t="s">
        <v>137</v>
      </c>
      <c r="G7" s="177"/>
      <c r="H7" s="177"/>
      <c r="I7" s="177"/>
      <c r="L7" s="177">
        <v>1416</v>
      </c>
    </row>
    <row r="8" spans="1:14" s="178" customFormat="1" ht="12.75" thickBot="1">
      <c r="A8" s="235"/>
      <c r="B8" s="77"/>
      <c r="C8" s="77"/>
      <c r="D8" s="237">
        <v>43921</v>
      </c>
      <c r="E8" s="236"/>
      <c r="F8" s="237">
        <v>44196</v>
      </c>
      <c r="G8" s="177"/>
      <c r="H8" s="177"/>
      <c r="I8" s="177"/>
      <c r="L8" s="177"/>
    </row>
    <row r="9" spans="1:14">
      <c r="A9" s="116"/>
      <c r="B9" s="85"/>
      <c r="C9" s="85"/>
      <c r="D9" s="231"/>
      <c r="E9" s="231"/>
      <c r="F9" s="231"/>
      <c r="G9" s="123"/>
      <c r="H9" s="123"/>
      <c r="I9" s="123"/>
      <c r="L9" s="123">
        <v>0</v>
      </c>
    </row>
    <row r="10" spans="1:14" ht="13.5">
      <c r="A10" s="99" t="s">
        <v>144</v>
      </c>
      <c r="B10" s="85"/>
      <c r="C10" s="99"/>
      <c r="D10" s="508">
        <v>1640</v>
      </c>
      <c r="E10" s="508"/>
      <c r="F10" s="508">
        <v>6450</v>
      </c>
      <c r="G10" s="123"/>
      <c r="H10" s="123"/>
      <c r="I10" s="123"/>
      <c r="L10" s="123">
        <v>39</v>
      </c>
    </row>
    <row r="11" spans="1:14" ht="13.5">
      <c r="A11" s="99" t="s">
        <v>141</v>
      </c>
      <c r="B11" s="85"/>
      <c r="C11" s="99"/>
      <c r="D11" s="508">
        <v>-365</v>
      </c>
      <c r="E11" s="508"/>
      <c r="F11" s="508">
        <v>275</v>
      </c>
      <c r="G11" s="123"/>
      <c r="H11" s="123"/>
      <c r="I11" s="123"/>
      <c r="L11" s="123">
        <v>0</v>
      </c>
    </row>
    <row r="12" spans="1:14">
      <c r="A12" s="116"/>
      <c r="B12" s="85"/>
      <c r="C12" s="85"/>
      <c r="D12" s="427"/>
      <c r="E12" s="427"/>
      <c r="F12" s="427"/>
      <c r="G12" s="123"/>
      <c r="H12" s="123"/>
      <c r="I12" s="123"/>
      <c r="L12" s="123">
        <v>0</v>
      </c>
    </row>
    <row r="13" spans="1:14">
      <c r="A13" s="116"/>
      <c r="B13" s="85"/>
      <c r="C13" s="85"/>
      <c r="D13" s="509"/>
      <c r="E13" s="509"/>
      <c r="F13" s="509"/>
      <c r="G13" s="138"/>
      <c r="H13" s="138"/>
      <c r="I13" s="138"/>
    </row>
    <row r="14" spans="1:14">
      <c r="A14" s="99" t="s">
        <v>135</v>
      </c>
      <c r="B14" s="85"/>
      <c r="C14" s="99"/>
      <c r="D14" s="510">
        <v>0.55000000000000004</v>
      </c>
      <c r="E14" s="510"/>
      <c r="F14" s="510">
        <v>1.85</v>
      </c>
      <c r="G14" s="138"/>
      <c r="H14" s="138"/>
      <c r="I14" s="138"/>
    </row>
    <row r="15" spans="1:14">
      <c r="A15" s="85" t="s">
        <v>150</v>
      </c>
      <c r="B15" s="85"/>
      <c r="C15" s="85"/>
      <c r="D15" s="509"/>
      <c r="E15" s="509"/>
      <c r="F15" s="509"/>
      <c r="G15" s="138"/>
      <c r="H15" s="138"/>
      <c r="I15" s="138"/>
    </row>
    <row r="16" spans="1:14" ht="13.5">
      <c r="A16" s="116"/>
      <c r="B16" s="132" t="s">
        <v>178</v>
      </c>
      <c r="C16" s="85"/>
      <c r="D16" s="511">
        <v>0.06</v>
      </c>
      <c r="E16" s="511"/>
      <c r="F16" s="511">
        <v>0.3</v>
      </c>
      <c r="G16" s="138"/>
      <c r="H16" s="138"/>
      <c r="I16" s="138"/>
    </row>
    <row r="17" spans="1:9" ht="13.5">
      <c r="A17" s="116"/>
      <c r="B17" s="132" t="s">
        <v>142</v>
      </c>
      <c r="C17" s="85"/>
      <c r="D17" s="511">
        <v>0.04</v>
      </c>
      <c r="E17" s="511"/>
      <c r="F17" s="511">
        <v>0.1</v>
      </c>
      <c r="G17" s="138"/>
      <c r="H17" s="138"/>
      <c r="I17" s="138"/>
    </row>
    <row r="18" spans="1:9" ht="13.5">
      <c r="A18" s="116"/>
      <c r="B18" s="132" t="s">
        <v>260</v>
      </c>
      <c r="C18" s="85"/>
      <c r="D18" s="511">
        <v>0.04</v>
      </c>
      <c r="E18" s="511"/>
      <c r="F18" s="511">
        <v>7.0000000000000007E-2</v>
      </c>
      <c r="G18" s="138"/>
      <c r="H18" s="138"/>
      <c r="I18" s="138"/>
    </row>
    <row r="19" spans="1:9" ht="13.5">
      <c r="A19" s="116"/>
      <c r="B19" s="132" t="s">
        <v>217</v>
      </c>
      <c r="C19" s="85"/>
      <c r="D19" s="511">
        <v>-0.03</v>
      </c>
      <c r="E19" s="511"/>
      <c r="F19" s="511">
        <v>-0.09</v>
      </c>
      <c r="G19" s="138"/>
      <c r="H19" s="138"/>
      <c r="I19" s="138"/>
    </row>
    <row r="20" spans="1:9" ht="12.75" thickBot="1">
      <c r="A20" s="99" t="s">
        <v>282</v>
      </c>
      <c r="B20" s="85"/>
      <c r="C20" s="99"/>
      <c r="D20" s="512">
        <v>0.66</v>
      </c>
      <c r="E20" s="510"/>
      <c r="F20" s="512">
        <v>2.2200000000000002</v>
      </c>
      <c r="G20" s="138"/>
      <c r="H20" s="138"/>
      <c r="I20" s="138"/>
    </row>
    <row r="21" spans="1:9" ht="12.75" thickTop="1">
      <c r="A21" s="132"/>
      <c r="B21" s="85"/>
      <c r="C21" s="99"/>
      <c r="D21" s="510"/>
      <c r="E21" s="510"/>
      <c r="F21" s="510"/>
      <c r="G21" s="138"/>
      <c r="H21" s="138"/>
      <c r="I21" s="138"/>
    </row>
    <row r="22" spans="1:9" ht="29.25" customHeight="1">
      <c r="A22" s="768" t="s">
        <v>301</v>
      </c>
      <c r="B22" s="768"/>
      <c r="C22" s="99"/>
      <c r="D22" s="510">
        <v>-0.31</v>
      </c>
      <c r="E22" s="510"/>
      <c r="F22" s="510">
        <v>0.13</v>
      </c>
      <c r="G22" s="138"/>
      <c r="H22" s="138"/>
      <c r="I22" s="138"/>
    </row>
    <row r="23" spans="1:9">
      <c r="A23" s="233"/>
      <c r="B23" s="233"/>
      <c r="C23" s="99"/>
      <c r="D23" s="239"/>
      <c r="E23" s="239"/>
      <c r="F23" s="239"/>
      <c r="G23" s="138"/>
      <c r="H23" s="138"/>
      <c r="I23" s="138"/>
    </row>
    <row r="24" spans="1:9">
      <c r="A24" s="116"/>
      <c r="B24" s="85"/>
      <c r="C24" s="85"/>
      <c r="D24" s="238"/>
      <c r="E24" s="238"/>
      <c r="F24" s="238"/>
      <c r="G24" s="138"/>
      <c r="H24" s="138"/>
      <c r="I24" s="138"/>
    </row>
    <row r="25" spans="1:9" ht="13.5">
      <c r="A25" s="240">
        <v>1</v>
      </c>
      <c r="B25" s="85" t="s">
        <v>284</v>
      </c>
      <c r="C25" s="85"/>
      <c r="D25" s="116"/>
      <c r="E25" s="116"/>
      <c r="F25" s="116"/>
    </row>
    <row r="26" spans="1:9" ht="13.5">
      <c r="A26" s="240">
        <v>2</v>
      </c>
      <c r="B26" s="85" t="s">
        <v>254</v>
      </c>
      <c r="C26" s="85"/>
      <c r="D26" s="116"/>
      <c r="E26" s="116"/>
      <c r="F26" s="116"/>
    </row>
    <row r="27" spans="1:9" ht="13.5">
      <c r="A27" s="240">
        <v>3</v>
      </c>
      <c r="B27" s="85" t="s">
        <v>179</v>
      </c>
      <c r="C27" s="85"/>
      <c r="D27" s="116"/>
      <c r="E27" s="116"/>
      <c r="F27" s="116"/>
    </row>
    <row r="28" spans="1:9" ht="13.5">
      <c r="A28" s="240">
        <v>4</v>
      </c>
      <c r="B28" s="85" t="s">
        <v>138</v>
      </c>
      <c r="C28" s="85"/>
      <c r="D28" s="116"/>
      <c r="E28" s="116"/>
      <c r="F28" s="116"/>
    </row>
    <row r="29" spans="1:9" ht="27.75" customHeight="1">
      <c r="A29" s="221">
        <v>5</v>
      </c>
      <c r="B29" s="767" t="s">
        <v>303</v>
      </c>
      <c r="C29" s="767"/>
      <c r="D29" s="767"/>
      <c r="E29" s="767"/>
      <c r="F29" s="767"/>
    </row>
    <row r="30" spans="1:9" ht="25.5" customHeight="1">
      <c r="A30" s="221">
        <v>6</v>
      </c>
      <c r="B30" s="767" t="s">
        <v>192</v>
      </c>
      <c r="C30" s="767"/>
      <c r="D30" s="767"/>
      <c r="E30" s="767"/>
      <c r="F30" s="767"/>
    </row>
    <row r="31" spans="1:9" ht="24" customHeight="1">
      <c r="A31" s="221">
        <v>7</v>
      </c>
      <c r="B31" s="767" t="s">
        <v>255</v>
      </c>
      <c r="C31" s="767"/>
      <c r="D31" s="767"/>
      <c r="E31" s="767"/>
      <c r="F31" s="767"/>
    </row>
    <row r="32" spans="1:9">
      <c r="A32" s="116"/>
      <c r="B32" s="85"/>
      <c r="C32" s="85"/>
      <c r="D32" s="116"/>
      <c r="E32" s="116"/>
      <c r="F32" s="116"/>
    </row>
    <row r="33" spans="1:6">
      <c r="A33" s="85" t="s">
        <v>283</v>
      </c>
      <c r="B33" s="85"/>
      <c r="C33" s="85"/>
      <c r="D33" s="116"/>
      <c r="E33" s="116"/>
      <c r="F33" s="116"/>
    </row>
    <row r="34" spans="1:6">
      <c r="A34" s="116" t="s">
        <v>164</v>
      </c>
      <c r="B34" s="85"/>
      <c r="C34" s="85"/>
      <c r="D34" s="116"/>
      <c r="E34" s="116"/>
      <c r="F34" s="116"/>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816"/>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4" customWidth="1"/>
    <col min="17" max="17" width="1.28515625" style="14" customWidth="1"/>
    <col min="18" max="16384" width="8.7109375" style="14"/>
  </cols>
  <sheetData>
    <row r="1" spans="1:21" s="17" customFormat="1" ht="15" customHeight="1" collapsed="1">
      <c r="A1" s="772" t="s">
        <v>32</v>
      </c>
      <c r="B1" s="772"/>
      <c r="C1" s="772"/>
      <c r="D1" s="772"/>
      <c r="E1" s="772"/>
      <c r="F1" s="772"/>
      <c r="G1" s="772"/>
      <c r="H1" s="772"/>
      <c r="I1" s="772"/>
      <c r="J1" s="772"/>
      <c r="K1" s="772"/>
      <c r="L1" s="772"/>
      <c r="M1" s="772"/>
      <c r="N1" s="772"/>
      <c r="O1" s="772"/>
      <c r="P1" s="772"/>
      <c r="Q1" s="772"/>
    </row>
    <row r="2" spans="1:21" s="17" customFormat="1" ht="15" customHeight="1">
      <c r="A2" s="772" t="s">
        <v>23</v>
      </c>
      <c r="B2" s="772"/>
      <c r="C2" s="772"/>
      <c r="D2" s="772"/>
      <c r="E2" s="772"/>
      <c r="F2" s="772"/>
      <c r="G2" s="772"/>
      <c r="H2" s="772"/>
      <c r="I2" s="772"/>
      <c r="J2" s="772"/>
      <c r="K2" s="772"/>
      <c r="L2" s="772"/>
      <c r="M2" s="772"/>
      <c r="N2" s="772"/>
      <c r="O2" s="772"/>
      <c r="P2" s="772"/>
      <c r="Q2" s="772"/>
    </row>
    <row r="3" spans="1:21" s="17" customFormat="1" ht="15" customHeight="1">
      <c r="A3" s="772" t="s">
        <v>22</v>
      </c>
      <c r="B3" s="772"/>
      <c r="C3" s="772"/>
      <c r="D3" s="772"/>
      <c r="E3" s="772"/>
      <c r="F3" s="772"/>
      <c r="G3" s="772"/>
      <c r="H3" s="772"/>
      <c r="I3" s="772"/>
      <c r="J3" s="772"/>
      <c r="K3" s="772"/>
      <c r="L3" s="772"/>
      <c r="M3" s="772"/>
      <c r="N3" s="772"/>
      <c r="O3" s="772"/>
      <c r="P3" s="772"/>
      <c r="Q3" s="772"/>
      <c r="U3" s="16"/>
    </row>
    <row r="5" spans="1:21">
      <c r="A5" s="10" t="s">
        <v>63</v>
      </c>
    </row>
    <row r="6" spans="1:21">
      <c r="E6" s="77" t="s">
        <v>3</v>
      </c>
      <c r="F6" s="77" t="s">
        <v>4</v>
      </c>
      <c r="G6" s="77" t="s">
        <v>5</v>
      </c>
      <c r="H6" s="77" t="s">
        <v>6</v>
      </c>
      <c r="I6" s="77" t="s">
        <v>3</v>
      </c>
      <c r="J6" s="77" t="s">
        <v>4</v>
      </c>
      <c r="K6" s="77" t="s">
        <v>5</v>
      </c>
      <c r="L6" s="77" t="s">
        <v>6</v>
      </c>
      <c r="M6" s="517" t="s">
        <v>3</v>
      </c>
      <c r="N6" s="529" t="s">
        <v>4</v>
      </c>
      <c r="O6" s="669" t="s">
        <v>5</v>
      </c>
      <c r="P6" s="718" t="s">
        <v>6</v>
      </c>
      <c r="R6" s="77"/>
    </row>
    <row r="7" spans="1:21">
      <c r="A7" s="9"/>
      <c r="B7" s="9"/>
      <c r="C7" s="9"/>
      <c r="D7" s="9"/>
      <c r="E7" s="78" t="s">
        <v>167</v>
      </c>
      <c r="F7" s="78" t="s">
        <v>167</v>
      </c>
      <c r="G7" s="78" t="s">
        <v>167</v>
      </c>
      <c r="H7" s="78" t="s">
        <v>167</v>
      </c>
      <c r="I7" s="78" t="s">
        <v>231</v>
      </c>
      <c r="J7" s="78" t="s">
        <v>231</v>
      </c>
      <c r="K7" s="78" t="s">
        <v>231</v>
      </c>
      <c r="L7" s="78" t="s">
        <v>231</v>
      </c>
      <c r="M7" s="78" t="s">
        <v>252</v>
      </c>
      <c r="N7" s="78" t="s">
        <v>252</v>
      </c>
      <c r="O7" s="78" t="s">
        <v>252</v>
      </c>
      <c r="P7" s="78" t="s">
        <v>252</v>
      </c>
      <c r="Q7" s="165"/>
      <c r="R7" s="78"/>
    </row>
    <row r="8" spans="1:21" ht="5.25" customHeight="1">
      <c r="E8"/>
      <c r="F8"/>
      <c r="G8"/>
      <c r="H8"/>
      <c r="I8"/>
      <c r="J8"/>
      <c r="K8"/>
      <c r="L8"/>
      <c r="M8"/>
      <c r="N8"/>
      <c r="O8"/>
      <c r="P8"/>
    </row>
    <row r="9" spans="1:21">
      <c r="A9" s="3"/>
      <c r="B9" s="460" t="s">
        <v>81</v>
      </c>
      <c r="C9" s="4"/>
      <c r="D9" s="3"/>
      <c r="E9" s="160">
        <v>1726</v>
      </c>
      <c r="F9" s="160">
        <v>1631</v>
      </c>
      <c r="G9" s="160">
        <v>1618</v>
      </c>
      <c r="H9" s="160">
        <v>2043</v>
      </c>
      <c r="I9" s="160">
        <v>1965</v>
      </c>
      <c r="J9" s="160">
        <v>1641</v>
      </c>
      <c r="K9" s="536">
        <v>1512</v>
      </c>
      <c r="L9" s="536">
        <v>2381</v>
      </c>
      <c r="M9" s="536">
        <v>1825</v>
      </c>
      <c r="N9" s="536">
        <v>1396</v>
      </c>
      <c r="O9" s="536">
        <v>1282</v>
      </c>
      <c r="P9" s="241">
        <v>1986</v>
      </c>
      <c r="Q9" s="242"/>
      <c r="S9" s="134"/>
      <c r="T9" s="134"/>
    </row>
    <row r="10" spans="1:21">
      <c r="A10" s="3"/>
      <c r="B10" s="460" t="s">
        <v>80</v>
      </c>
      <c r="C10" s="4"/>
      <c r="D10" s="3"/>
      <c r="E10" s="160"/>
      <c r="F10" s="160"/>
      <c r="G10" s="160"/>
      <c r="H10" s="160"/>
      <c r="I10" s="160"/>
      <c r="J10" s="160"/>
      <c r="K10" s="536"/>
      <c r="L10" s="536"/>
      <c r="M10" s="536"/>
      <c r="N10" s="536"/>
      <c r="O10" s="536"/>
      <c r="P10" s="241"/>
      <c r="Q10" s="242"/>
    </row>
    <row r="11" spans="1:21">
      <c r="A11" s="3"/>
      <c r="B11" s="460"/>
      <c r="C11" s="460" t="s">
        <v>122</v>
      </c>
      <c r="D11" s="3"/>
      <c r="E11" s="160"/>
      <c r="F11" s="160"/>
      <c r="G11" s="160"/>
      <c r="H11" s="160"/>
      <c r="I11" s="160"/>
      <c r="J11" s="160"/>
      <c r="K11" s="536"/>
      <c r="L11" s="536"/>
      <c r="M11" s="536"/>
      <c r="N11" s="536"/>
      <c r="O11" s="536"/>
      <c r="P11" s="241"/>
      <c r="Q11" s="242"/>
    </row>
    <row r="12" spans="1:21">
      <c r="A12" s="5"/>
      <c r="B12" s="14"/>
      <c r="C12" s="461" t="s">
        <v>124</v>
      </c>
      <c r="D12" s="5"/>
      <c r="E12" s="79">
        <v>143</v>
      </c>
      <c r="F12" s="79">
        <v>130</v>
      </c>
      <c r="G12" s="79">
        <v>149</v>
      </c>
      <c r="H12" s="79">
        <v>310</v>
      </c>
      <c r="I12" s="79">
        <v>162</v>
      </c>
      <c r="J12" s="79">
        <v>126</v>
      </c>
      <c r="K12" s="537">
        <v>127</v>
      </c>
      <c r="L12" s="537">
        <v>303</v>
      </c>
      <c r="M12" s="537">
        <v>152</v>
      </c>
      <c r="N12" s="537">
        <v>99</v>
      </c>
      <c r="O12" s="537">
        <v>137</v>
      </c>
      <c r="P12" s="243">
        <v>268</v>
      </c>
      <c r="Q12" s="242"/>
    </row>
    <row r="13" spans="1:21">
      <c r="A13" s="5"/>
      <c r="B13" s="14"/>
      <c r="C13" s="461" t="s">
        <v>125</v>
      </c>
      <c r="D13" s="5"/>
      <c r="E13" s="79">
        <v>88</v>
      </c>
      <c r="F13" s="79">
        <v>75</v>
      </c>
      <c r="G13" s="79">
        <v>37</v>
      </c>
      <c r="H13" s="79">
        <v>101</v>
      </c>
      <c r="I13" s="79">
        <v>146</v>
      </c>
      <c r="J13" s="79">
        <v>49</v>
      </c>
      <c r="K13" s="537">
        <v>20</v>
      </c>
      <c r="L13" s="537">
        <v>157</v>
      </c>
      <c r="M13" s="537">
        <v>111</v>
      </c>
      <c r="N13" s="537">
        <v>51</v>
      </c>
      <c r="O13" s="537">
        <v>9</v>
      </c>
      <c r="P13" s="243">
        <v>69</v>
      </c>
      <c r="Q13" s="242"/>
    </row>
    <row r="14" spans="1:21">
      <c r="A14" s="5"/>
      <c r="B14" s="14"/>
      <c r="C14" s="460" t="s">
        <v>123</v>
      </c>
      <c r="D14" s="5"/>
      <c r="E14" s="79"/>
      <c r="F14" s="79"/>
      <c r="G14" s="79"/>
      <c r="H14" s="79"/>
      <c r="I14" s="79"/>
      <c r="J14" s="79"/>
      <c r="K14" s="537"/>
      <c r="L14" s="537"/>
      <c r="M14" s="537"/>
      <c r="N14" s="537"/>
      <c r="O14" s="537"/>
      <c r="P14" s="243"/>
      <c r="Q14" s="242"/>
    </row>
    <row r="15" spans="1:21">
      <c r="A15" s="5"/>
      <c r="B15" s="14"/>
      <c r="C15" s="461" t="s">
        <v>126</v>
      </c>
      <c r="D15" s="5"/>
      <c r="E15" s="79">
        <v>232</v>
      </c>
      <c r="F15" s="79">
        <v>236</v>
      </c>
      <c r="G15" s="79">
        <v>249</v>
      </c>
      <c r="H15" s="79">
        <v>268</v>
      </c>
      <c r="I15" s="79">
        <v>270</v>
      </c>
      <c r="J15" s="79">
        <v>250</v>
      </c>
      <c r="K15" s="537">
        <v>257</v>
      </c>
      <c r="L15" s="537">
        <v>251</v>
      </c>
      <c r="M15" s="537">
        <v>239</v>
      </c>
      <c r="N15" s="537">
        <v>230</v>
      </c>
      <c r="O15" s="537">
        <v>246</v>
      </c>
      <c r="P15" s="243">
        <v>251</v>
      </c>
      <c r="Q15" s="242"/>
    </row>
    <row r="16" spans="1:21">
      <c r="A16" s="5"/>
      <c r="B16" s="14"/>
      <c r="C16" s="461" t="s">
        <v>125</v>
      </c>
      <c r="D16" s="5"/>
      <c r="E16" s="79">
        <v>122</v>
      </c>
      <c r="F16" s="79">
        <v>120</v>
      </c>
      <c r="G16" s="79">
        <v>117</v>
      </c>
      <c r="H16" s="79">
        <v>124</v>
      </c>
      <c r="I16" s="79">
        <v>84</v>
      </c>
      <c r="J16" s="79">
        <v>85</v>
      </c>
      <c r="K16" s="537">
        <v>109</v>
      </c>
      <c r="L16" s="537">
        <v>121</v>
      </c>
      <c r="M16" s="537">
        <v>61</v>
      </c>
      <c r="N16" s="537">
        <v>53</v>
      </c>
      <c r="O16" s="537">
        <v>50</v>
      </c>
      <c r="P16" s="243">
        <v>68</v>
      </c>
      <c r="Q16" s="242"/>
    </row>
    <row r="17" spans="1:19">
      <c r="A17" s="5"/>
      <c r="B17" s="5"/>
      <c r="C17" s="1" t="s">
        <v>33</v>
      </c>
      <c r="D17" s="5"/>
      <c r="E17" s="80">
        <v>225</v>
      </c>
      <c r="F17" s="80">
        <v>252</v>
      </c>
      <c r="G17" s="80">
        <v>273</v>
      </c>
      <c r="H17" s="80">
        <v>318</v>
      </c>
      <c r="I17" s="80">
        <v>259</v>
      </c>
      <c r="J17" s="80">
        <v>255</v>
      </c>
      <c r="K17" s="538">
        <v>263</v>
      </c>
      <c r="L17" s="538">
        <v>325</v>
      </c>
      <c r="M17" s="538">
        <v>249</v>
      </c>
      <c r="N17" s="538">
        <v>244</v>
      </c>
      <c r="O17" s="538">
        <v>210</v>
      </c>
      <c r="P17" s="244">
        <v>296</v>
      </c>
      <c r="Q17" s="242"/>
    </row>
    <row r="18" spans="1:19">
      <c r="A18" s="5"/>
      <c r="B18" s="5"/>
      <c r="C18" s="1" t="s">
        <v>34</v>
      </c>
      <c r="D18" s="5"/>
      <c r="E18" s="80">
        <v>246</v>
      </c>
      <c r="F18" s="80">
        <v>308</v>
      </c>
      <c r="G18" s="80">
        <v>345</v>
      </c>
      <c r="H18" s="80">
        <v>479</v>
      </c>
      <c r="I18" s="80">
        <v>251</v>
      </c>
      <c r="J18" s="80">
        <v>226</v>
      </c>
      <c r="K18" s="538">
        <v>263</v>
      </c>
      <c r="L18" s="538">
        <v>321</v>
      </c>
      <c r="M18" s="538">
        <v>207</v>
      </c>
      <c r="N18" s="538">
        <v>191</v>
      </c>
      <c r="O18" s="538">
        <v>182</v>
      </c>
      <c r="P18" s="244">
        <v>346</v>
      </c>
      <c r="Q18" s="242"/>
    </row>
    <row r="19" spans="1:19">
      <c r="A19" s="5"/>
      <c r="B19" s="5"/>
      <c r="C19" s="1" t="s">
        <v>35</v>
      </c>
      <c r="D19" s="5"/>
      <c r="E19" s="80">
        <v>177</v>
      </c>
      <c r="F19" s="80">
        <v>171</v>
      </c>
      <c r="G19" s="80">
        <v>191</v>
      </c>
      <c r="H19" s="80">
        <v>222</v>
      </c>
      <c r="I19" s="80">
        <v>198</v>
      </c>
      <c r="J19" s="80">
        <v>216</v>
      </c>
      <c r="K19" s="538">
        <v>208</v>
      </c>
      <c r="L19" s="538">
        <v>199</v>
      </c>
      <c r="M19" s="538">
        <v>179</v>
      </c>
      <c r="N19" s="538">
        <v>170</v>
      </c>
      <c r="O19" s="538">
        <v>177</v>
      </c>
      <c r="P19" s="244">
        <v>205</v>
      </c>
      <c r="Q19" s="242"/>
    </row>
    <row r="20" spans="1:19" ht="15">
      <c r="A20" s="5"/>
      <c r="B20" s="5"/>
      <c r="C20" s="1" t="s">
        <v>261</v>
      </c>
      <c r="D20" s="5"/>
      <c r="E20" s="81">
        <v>0</v>
      </c>
      <c r="F20" s="81">
        <v>0</v>
      </c>
      <c r="G20" s="81">
        <v>0</v>
      </c>
      <c r="H20" s="81">
        <v>0</v>
      </c>
      <c r="I20" s="81">
        <v>0</v>
      </c>
      <c r="J20" s="81">
        <v>0</v>
      </c>
      <c r="K20" s="539">
        <v>0</v>
      </c>
      <c r="L20" s="539">
        <v>10</v>
      </c>
      <c r="M20" s="539">
        <v>57</v>
      </c>
      <c r="N20" s="539">
        <v>22</v>
      </c>
      <c r="O20" s="539">
        <v>24</v>
      </c>
      <c r="P20" s="245">
        <v>29</v>
      </c>
      <c r="Q20" s="242"/>
    </row>
    <row r="21" spans="1:19" ht="15">
      <c r="A21" s="5"/>
      <c r="B21" s="5"/>
      <c r="C21" s="5"/>
      <c r="D21" s="5" t="s">
        <v>79</v>
      </c>
      <c r="E21" s="81">
        <f t="shared" ref="E21:M21" si="0">SUM(E12:E20)</f>
        <v>1233</v>
      </c>
      <c r="F21" s="81">
        <f t="shared" si="0"/>
        <v>1292</v>
      </c>
      <c r="G21" s="81">
        <f t="shared" si="0"/>
        <v>1361</v>
      </c>
      <c r="H21" s="81">
        <f t="shared" si="0"/>
        <v>1822</v>
      </c>
      <c r="I21" s="81">
        <f t="shared" si="0"/>
        <v>1370</v>
      </c>
      <c r="J21" s="81">
        <f t="shared" si="0"/>
        <v>1207</v>
      </c>
      <c r="K21" s="539">
        <f t="shared" si="0"/>
        <v>1247</v>
      </c>
      <c r="L21" s="539">
        <f t="shared" si="0"/>
        <v>1687</v>
      </c>
      <c r="M21" s="539">
        <f t="shared" si="0"/>
        <v>1255</v>
      </c>
      <c r="N21" s="539">
        <f t="shared" ref="N21:O21" si="1">SUM(N12:N20)</f>
        <v>1060</v>
      </c>
      <c r="O21" s="539">
        <f t="shared" si="1"/>
        <v>1035</v>
      </c>
      <c r="P21" s="81">
        <f t="shared" ref="P21" si="2">SUM(P12:P20)</f>
        <v>1532</v>
      </c>
      <c r="Q21" s="242"/>
    </row>
    <row r="22" spans="1:19">
      <c r="A22" s="6"/>
      <c r="B22" s="13" t="s">
        <v>1</v>
      </c>
      <c r="C22" s="462"/>
      <c r="D22" s="6"/>
      <c r="E22" s="82">
        <f t="shared" ref="E22:G22" si="3">+E9-E21</f>
        <v>493</v>
      </c>
      <c r="F22" s="82">
        <f t="shared" si="3"/>
        <v>339</v>
      </c>
      <c r="G22" s="82">
        <f t="shared" si="3"/>
        <v>257</v>
      </c>
      <c r="H22" s="82">
        <f t="shared" ref="H22:I22" si="4">+H9-H21</f>
        <v>221</v>
      </c>
      <c r="I22" s="82">
        <f t="shared" si="4"/>
        <v>595</v>
      </c>
      <c r="J22" s="82">
        <f t="shared" ref="J22:K22" si="5">+J9-J21</f>
        <v>434</v>
      </c>
      <c r="K22" s="540">
        <f t="shared" si="5"/>
        <v>265</v>
      </c>
      <c r="L22" s="540">
        <f>+L9-L21</f>
        <v>694</v>
      </c>
      <c r="M22" s="540">
        <f>+M9-M21</f>
        <v>570</v>
      </c>
      <c r="N22" s="540">
        <f>+N9-N21</f>
        <v>336</v>
      </c>
      <c r="O22" s="540">
        <f>+O9-O21</f>
        <v>247</v>
      </c>
      <c r="P22" s="246">
        <f>+P9-P21</f>
        <v>454</v>
      </c>
      <c r="Q22" s="242"/>
    </row>
    <row r="23" spans="1:19">
      <c r="A23" s="7"/>
      <c r="B23" s="132" t="s">
        <v>113</v>
      </c>
      <c r="C23" s="463"/>
      <c r="D23" s="463"/>
      <c r="E23" s="80">
        <v>40</v>
      </c>
      <c r="F23" s="80">
        <v>34</v>
      </c>
      <c r="G23" s="80">
        <v>37</v>
      </c>
      <c r="H23" s="80">
        <v>36</v>
      </c>
      <c r="I23" s="80">
        <v>28</v>
      </c>
      <c r="J23" s="80">
        <v>26</v>
      </c>
      <c r="K23" s="538">
        <v>13</v>
      </c>
      <c r="L23" s="538">
        <v>4</v>
      </c>
      <c r="M23" s="538">
        <v>3</v>
      </c>
      <c r="N23" s="538">
        <v>-34</v>
      </c>
      <c r="O23" s="538">
        <v>-2</v>
      </c>
      <c r="P23" s="244">
        <v>7</v>
      </c>
      <c r="Q23" s="242"/>
    </row>
    <row r="24" spans="1:19" ht="15">
      <c r="A24" s="7"/>
      <c r="B24" s="132" t="s">
        <v>157</v>
      </c>
      <c r="C24" s="463"/>
      <c r="D24" s="463"/>
      <c r="E24" s="81">
        <v>0</v>
      </c>
      <c r="F24" s="81">
        <v>12</v>
      </c>
      <c r="G24" s="81">
        <v>0</v>
      </c>
      <c r="H24" s="81">
        <v>0</v>
      </c>
      <c r="I24" s="81">
        <v>0</v>
      </c>
      <c r="J24" s="81">
        <v>0</v>
      </c>
      <c r="K24" s="539">
        <v>40</v>
      </c>
      <c r="L24" s="539">
        <v>0</v>
      </c>
      <c r="M24" s="539">
        <v>0</v>
      </c>
      <c r="N24" s="539">
        <v>0</v>
      </c>
      <c r="O24" s="539">
        <v>0</v>
      </c>
      <c r="P24" s="245">
        <v>0</v>
      </c>
      <c r="Q24" s="242"/>
    </row>
    <row r="25" spans="1:19">
      <c r="A25" s="7"/>
      <c r="B25" s="11" t="s">
        <v>108</v>
      </c>
      <c r="C25" s="464"/>
      <c r="D25" s="7"/>
      <c r="E25" s="80">
        <f t="shared" ref="E25:F25" si="6">E22-E23-E24</f>
        <v>453</v>
      </c>
      <c r="F25" s="80">
        <f t="shared" si="6"/>
        <v>293</v>
      </c>
      <c r="G25" s="80">
        <f t="shared" ref="G25:H25" si="7">G22-G23-G24</f>
        <v>220</v>
      </c>
      <c r="H25" s="80">
        <f t="shared" si="7"/>
        <v>185</v>
      </c>
      <c r="I25" s="80">
        <f t="shared" ref="I25:J25" si="8">I22-I23-I24</f>
        <v>567</v>
      </c>
      <c r="J25" s="80">
        <f t="shared" si="8"/>
        <v>408</v>
      </c>
      <c r="K25" s="538">
        <f t="shared" ref="K25" si="9">K22-K23-K24</f>
        <v>212</v>
      </c>
      <c r="L25" s="538">
        <f>L22-L23-L24</f>
        <v>690</v>
      </c>
      <c r="M25" s="538">
        <f>M22-M23-M24</f>
        <v>567</v>
      </c>
      <c r="N25" s="538">
        <f>N22-N23-N24</f>
        <v>370</v>
      </c>
      <c r="O25" s="538">
        <f>O22-O23-O24</f>
        <v>249</v>
      </c>
      <c r="P25" s="244">
        <f>P22-P23-P24</f>
        <v>447</v>
      </c>
      <c r="Q25" s="242"/>
    </row>
    <row r="26" spans="1:19" ht="15">
      <c r="A26" s="7"/>
      <c r="B26" s="465" t="s">
        <v>109</v>
      </c>
      <c r="C26" s="464"/>
      <c r="D26" s="7"/>
      <c r="E26" s="81">
        <v>27</v>
      </c>
      <c r="F26" s="81">
        <v>50</v>
      </c>
      <c r="G26" s="81">
        <v>32</v>
      </c>
      <c r="H26" s="81">
        <v>769</v>
      </c>
      <c r="I26" s="81">
        <v>67</v>
      </c>
      <c r="J26" s="81">
        <v>6</v>
      </c>
      <c r="K26" s="539">
        <v>-48</v>
      </c>
      <c r="L26" s="539">
        <f>40-35</f>
        <v>5</v>
      </c>
      <c r="M26" s="539">
        <v>120</v>
      </c>
      <c r="N26" s="539">
        <v>42</v>
      </c>
      <c r="O26" s="539">
        <v>45</v>
      </c>
      <c r="P26" s="245">
        <v>-78</v>
      </c>
      <c r="Q26" s="242"/>
    </row>
    <row r="27" spans="1:19" ht="15">
      <c r="A27" s="4"/>
      <c r="B27" s="13" t="s">
        <v>2</v>
      </c>
      <c r="C27" s="4"/>
      <c r="D27" s="4"/>
      <c r="E27" s="83">
        <f t="shared" ref="E27:F27" si="10">E25-E26</f>
        <v>426</v>
      </c>
      <c r="F27" s="83">
        <f t="shared" si="10"/>
        <v>243</v>
      </c>
      <c r="G27" s="83">
        <f t="shared" ref="G27:H27" si="11">G25-G26</f>
        <v>188</v>
      </c>
      <c r="H27" s="83">
        <f t="shared" si="11"/>
        <v>-584</v>
      </c>
      <c r="I27" s="83">
        <f t="shared" ref="I27:J27" si="12">I25-I26</f>
        <v>500</v>
      </c>
      <c r="J27" s="83">
        <f t="shared" si="12"/>
        <v>402</v>
      </c>
      <c r="K27" s="541">
        <f t="shared" ref="K27" si="13">K25-K26</f>
        <v>260</v>
      </c>
      <c r="L27" s="541">
        <f>L25-L26</f>
        <v>685</v>
      </c>
      <c r="M27" s="541">
        <f>M25-M26</f>
        <v>447</v>
      </c>
      <c r="N27" s="541">
        <f>N25-N26</f>
        <v>328</v>
      </c>
      <c r="O27" s="541">
        <f>O25-O26</f>
        <v>204</v>
      </c>
      <c r="P27" s="247">
        <f>P25-P26</f>
        <v>525</v>
      </c>
      <c r="Q27" s="242"/>
    </row>
    <row r="28" spans="1:19" ht="24" customHeight="1">
      <c r="A28" s="4"/>
      <c r="B28" s="13"/>
      <c r="C28" s="4"/>
      <c r="D28" s="4"/>
      <c r="E28" s="467"/>
      <c r="F28" s="467"/>
      <c r="G28" s="467"/>
      <c r="H28" s="467"/>
      <c r="I28" s="467"/>
      <c r="J28" s="467"/>
      <c r="K28" s="543"/>
      <c r="L28" s="543"/>
      <c r="M28" s="543"/>
      <c r="N28" s="543"/>
      <c r="O28" s="543"/>
      <c r="P28" s="249"/>
      <c r="Q28" s="242"/>
    </row>
    <row r="29" spans="1:19">
      <c r="A29" s="18"/>
      <c r="B29" s="15" t="s">
        <v>26</v>
      </c>
      <c r="C29" s="15"/>
      <c r="D29" s="15"/>
      <c r="E29" s="184"/>
      <c r="F29" s="184"/>
      <c r="G29" s="184"/>
      <c r="H29" s="184"/>
      <c r="I29" s="184"/>
      <c r="J29" s="184"/>
      <c r="K29" s="544"/>
      <c r="L29" s="544"/>
      <c r="M29" s="544"/>
      <c r="N29" s="544"/>
      <c r="O29" s="544"/>
      <c r="P29" s="250"/>
      <c r="Q29" s="242"/>
    </row>
    <row r="30" spans="1:19">
      <c r="A30" s="18"/>
      <c r="B30" s="15"/>
      <c r="C30" s="15" t="s">
        <v>28</v>
      </c>
      <c r="D30" s="15"/>
      <c r="E30" s="84">
        <v>0.56999999999999995</v>
      </c>
      <c r="F30" s="84">
        <v>0.32</v>
      </c>
      <c r="G30" s="84">
        <v>0.25</v>
      </c>
      <c r="H30" s="84">
        <v>-0.77</v>
      </c>
      <c r="I30" s="84">
        <v>0.66</v>
      </c>
      <c r="J30" s="84">
        <v>0.53</v>
      </c>
      <c r="K30" s="545">
        <v>0.34</v>
      </c>
      <c r="L30" s="545">
        <v>0.9</v>
      </c>
      <c r="M30" s="545">
        <v>0.57999999999999996</v>
      </c>
      <c r="N30" s="545">
        <v>0.43</v>
      </c>
      <c r="O30" s="545">
        <v>0.27</v>
      </c>
      <c r="P30" s="251">
        <v>0.68</v>
      </c>
      <c r="Q30" s="242"/>
    </row>
    <row r="31" spans="1:19">
      <c r="A31" s="18"/>
      <c r="B31" s="15"/>
      <c r="C31" s="15" t="s">
        <v>29</v>
      </c>
      <c r="D31" s="15"/>
      <c r="E31" s="84">
        <v>0.56000000000000005</v>
      </c>
      <c r="F31" s="84">
        <v>0.32</v>
      </c>
      <c r="G31" s="84">
        <v>0.25</v>
      </c>
      <c r="H31" s="84">
        <v>-0.77</v>
      </c>
      <c r="I31" s="84">
        <v>0.65</v>
      </c>
      <c r="J31" s="84">
        <v>0.52</v>
      </c>
      <c r="K31" s="545">
        <v>0.34</v>
      </c>
      <c r="L31" s="545">
        <v>0.89</v>
      </c>
      <c r="M31" s="545">
        <v>0.57999999999999996</v>
      </c>
      <c r="N31" s="545">
        <v>0.43</v>
      </c>
      <c r="O31" s="545">
        <v>0.26</v>
      </c>
      <c r="P31" s="251">
        <v>0.68</v>
      </c>
      <c r="Q31" s="242"/>
      <c r="S31" s="103"/>
    </row>
    <row r="32" spans="1:19" ht="4.1500000000000004" customHeight="1">
      <c r="A32" s="18"/>
      <c r="B32" s="15"/>
      <c r="C32" s="15"/>
      <c r="D32" s="15"/>
      <c r="E32" s="468"/>
      <c r="F32" s="468"/>
      <c r="G32" s="468"/>
      <c r="H32" s="468"/>
      <c r="I32" s="468"/>
      <c r="J32" s="468"/>
      <c r="K32" s="546"/>
      <c r="L32" s="546"/>
      <c r="M32" s="546"/>
      <c r="N32" s="546"/>
      <c r="O32" s="546"/>
      <c r="P32" s="252"/>
      <c r="Q32" s="242"/>
    </row>
    <row r="33" spans="1:19" ht="15">
      <c r="A33" s="18"/>
      <c r="B33" s="1" t="s">
        <v>27</v>
      </c>
      <c r="C33" s="18"/>
      <c r="D33" s="15"/>
      <c r="E33" s="469"/>
      <c r="F33" s="469"/>
      <c r="G33" s="469"/>
      <c r="H33" s="469"/>
      <c r="I33" s="469"/>
      <c r="J33" s="469"/>
      <c r="K33" s="547"/>
      <c r="L33" s="547"/>
      <c r="M33" s="547"/>
      <c r="N33" s="547"/>
      <c r="O33" s="547"/>
      <c r="P33" s="253"/>
      <c r="Q33" s="242"/>
      <c r="S33" s="103"/>
    </row>
    <row r="34" spans="1:19">
      <c r="A34" s="18"/>
      <c r="B34" s="15"/>
      <c r="C34" s="1" t="s">
        <v>28</v>
      </c>
      <c r="D34" s="15"/>
      <c r="E34" s="470">
        <v>749</v>
      </c>
      <c r="F34" s="470">
        <v>754</v>
      </c>
      <c r="G34" s="470">
        <v>755</v>
      </c>
      <c r="H34" s="470">
        <v>757</v>
      </c>
      <c r="I34" s="470">
        <v>759</v>
      </c>
      <c r="J34" s="470">
        <v>761</v>
      </c>
      <c r="K34" s="548">
        <v>763</v>
      </c>
      <c r="L34" s="548">
        <v>763</v>
      </c>
      <c r="M34" s="548">
        <v>764</v>
      </c>
      <c r="N34" s="548">
        <v>766</v>
      </c>
      <c r="O34" s="548">
        <v>767</v>
      </c>
      <c r="P34" s="254">
        <v>768</v>
      </c>
      <c r="Q34" s="242"/>
      <c r="S34" s="127"/>
    </row>
    <row r="35" spans="1:19">
      <c r="A35" s="18"/>
      <c r="B35" s="15"/>
      <c r="C35" s="1" t="s">
        <v>29</v>
      </c>
      <c r="D35" s="15"/>
      <c r="E35" s="470">
        <v>761</v>
      </c>
      <c r="F35" s="470">
        <v>764</v>
      </c>
      <c r="G35" s="470">
        <v>766</v>
      </c>
      <c r="H35" s="470">
        <v>769</v>
      </c>
      <c r="I35" s="470">
        <v>770</v>
      </c>
      <c r="J35" s="470">
        <v>770</v>
      </c>
      <c r="K35" s="548">
        <v>771</v>
      </c>
      <c r="L35" s="548">
        <v>771</v>
      </c>
      <c r="M35" s="548">
        <v>770</v>
      </c>
      <c r="N35" s="548">
        <v>770</v>
      </c>
      <c r="O35" s="548">
        <v>771</v>
      </c>
      <c r="P35" s="254">
        <v>773</v>
      </c>
      <c r="Q35" s="242"/>
      <c r="S35" s="127"/>
    </row>
    <row r="36" spans="1:19">
      <c r="A36" s="18"/>
      <c r="B36" s="15"/>
      <c r="D36" s="15"/>
      <c r="E36" s="471"/>
      <c r="F36" s="471"/>
      <c r="G36" s="471"/>
      <c r="H36" s="471"/>
      <c r="I36" s="471"/>
      <c r="J36" s="471"/>
      <c r="K36" s="549"/>
      <c r="L36" s="549"/>
      <c r="M36" s="549"/>
      <c r="N36" s="549"/>
      <c r="O36" s="549"/>
      <c r="P36" s="255"/>
      <c r="Q36" s="255"/>
      <c r="S36" s="127"/>
    </row>
    <row r="37" spans="1:19">
      <c r="A37" s="18"/>
      <c r="B37" s="15"/>
      <c r="D37" s="15"/>
      <c r="E37" s="472"/>
      <c r="F37" s="472"/>
      <c r="G37" s="472"/>
      <c r="H37" s="472"/>
      <c r="I37" s="472"/>
      <c r="J37" s="472"/>
      <c r="K37" s="550"/>
      <c r="L37" s="550"/>
      <c r="M37" s="550"/>
      <c r="N37" s="550"/>
      <c r="O37" s="550"/>
      <c r="P37" s="256"/>
      <c r="Q37" s="242"/>
    </row>
    <row r="38" spans="1:19">
      <c r="A38" s="10" t="s">
        <v>31</v>
      </c>
      <c r="B38" s="15"/>
      <c r="D38" s="15"/>
      <c r="E38" s="100"/>
      <c r="F38" s="100"/>
      <c r="G38" s="100"/>
      <c r="H38" s="100"/>
      <c r="I38" s="100"/>
      <c r="J38" s="100"/>
      <c r="K38" s="551"/>
      <c r="L38" s="551"/>
      <c r="M38" s="551"/>
      <c r="N38" s="551"/>
      <c r="O38" s="551"/>
      <c r="P38" s="257"/>
      <c r="Q38" s="242"/>
    </row>
    <row r="39" spans="1:19">
      <c r="A39" s="18"/>
      <c r="B39" s="15"/>
      <c r="D39" s="15"/>
      <c r="E39" s="77" t="str">
        <f t="shared" ref="E39:P39" si="14">E6</f>
        <v>Q1</v>
      </c>
      <c r="F39" s="77" t="str">
        <f t="shared" si="14"/>
        <v>Q2</v>
      </c>
      <c r="G39" s="77" t="str">
        <f t="shared" si="14"/>
        <v>Q3</v>
      </c>
      <c r="H39" s="77" t="str">
        <f t="shared" si="14"/>
        <v>Q4</v>
      </c>
      <c r="I39" s="77" t="str">
        <f t="shared" si="14"/>
        <v>Q1</v>
      </c>
      <c r="J39" s="77" t="str">
        <f t="shared" si="14"/>
        <v>Q2</v>
      </c>
      <c r="K39" s="552" t="str">
        <f t="shared" si="14"/>
        <v>Q3</v>
      </c>
      <c r="L39" s="552" t="str">
        <f t="shared" si="14"/>
        <v>Q4</v>
      </c>
      <c r="M39" s="552" t="str">
        <f t="shared" si="14"/>
        <v>Q1</v>
      </c>
      <c r="N39" s="552" t="str">
        <f t="shared" si="14"/>
        <v>Q2</v>
      </c>
      <c r="O39" s="552" t="str">
        <f t="shared" si="14"/>
        <v>Q3</v>
      </c>
      <c r="P39" s="258" t="str">
        <f t="shared" si="14"/>
        <v>Q4</v>
      </c>
      <c r="Q39" s="242"/>
    </row>
    <row r="40" spans="1:19">
      <c r="A40" s="18"/>
      <c r="B40" s="15"/>
      <c r="D40" s="15"/>
      <c r="E40" s="78" t="str">
        <f t="shared" ref="E40:P40" si="15">E7</f>
        <v>CY17</v>
      </c>
      <c r="F40" s="78" t="str">
        <f t="shared" si="15"/>
        <v>CY17</v>
      </c>
      <c r="G40" s="78" t="str">
        <f t="shared" si="15"/>
        <v>CY17</v>
      </c>
      <c r="H40" s="78" t="str">
        <f t="shared" si="15"/>
        <v>CY17</v>
      </c>
      <c r="I40" s="78" t="str">
        <f t="shared" si="15"/>
        <v>CY18</v>
      </c>
      <c r="J40" s="78" t="str">
        <f t="shared" si="15"/>
        <v>CY18</v>
      </c>
      <c r="K40" s="553" t="str">
        <f t="shared" si="15"/>
        <v>CY18</v>
      </c>
      <c r="L40" s="553" t="str">
        <f t="shared" si="15"/>
        <v>CY18</v>
      </c>
      <c r="M40" s="553" t="str">
        <f t="shared" si="15"/>
        <v>CY19</v>
      </c>
      <c r="N40" s="553" t="str">
        <f t="shared" si="15"/>
        <v>CY19</v>
      </c>
      <c r="O40" s="553" t="str">
        <f t="shared" si="15"/>
        <v>CY19</v>
      </c>
      <c r="P40" s="259" t="str">
        <f t="shared" si="15"/>
        <v>CY19</v>
      </c>
      <c r="Q40" s="242"/>
    </row>
    <row r="41" spans="1:19" ht="7.5" customHeight="1">
      <c r="A41" s="18"/>
      <c r="B41" s="15"/>
      <c r="D41" s="15"/>
      <c r="E41" s="85"/>
      <c r="F41" s="85"/>
      <c r="G41" s="85"/>
      <c r="H41" s="85"/>
      <c r="I41" s="85"/>
      <c r="J41" s="85"/>
      <c r="K41" s="554"/>
      <c r="L41" s="554"/>
      <c r="M41" s="554"/>
      <c r="N41" s="554"/>
      <c r="O41" s="554"/>
      <c r="P41" s="260"/>
      <c r="Q41" s="242"/>
    </row>
    <row r="42" spans="1:19" ht="16.5" customHeight="1">
      <c r="A42" s="18"/>
      <c r="B42" s="460" t="s">
        <v>80</v>
      </c>
      <c r="D42" s="15"/>
      <c r="E42" s="85"/>
      <c r="F42" s="85"/>
      <c r="G42" s="85"/>
      <c r="H42" s="85"/>
      <c r="I42" s="85"/>
      <c r="J42" s="85"/>
      <c r="K42" s="554"/>
      <c r="L42" s="554"/>
      <c r="M42" s="554"/>
      <c r="N42" s="554"/>
      <c r="O42" s="554"/>
      <c r="P42" s="260"/>
      <c r="Q42" s="242"/>
    </row>
    <row r="43" spans="1:19" ht="16.5" customHeight="1">
      <c r="A43" s="18"/>
      <c r="B43" s="460"/>
      <c r="C43" s="460" t="s">
        <v>122</v>
      </c>
      <c r="D43" s="3"/>
      <c r="E43" s="85"/>
      <c r="F43" s="85"/>
      <c r="G43" s="85"/>
      <c r="H43" s="85"/>
      <c r="I43" s="85"/>
      <c r="J43" s="85"/>
      <c r="K43" s="554"/>
      <c r="L43" s="554"/>
      <c r="M43" s="554"/>
      <c r="N43" s="554"/>
      <c r="O43" s="554"/>
      <c r="P43" s="260"/>
      <c r="Q43" s="242"/>
    </row>
    <row r="44" spans="1:19">
      <c r="A44" s="5"/>
      <c r="B44" s="14"/>
      <c r="C44" s="461" t="s">
        <v>124</v>
      </c>
      <c r="D44" s="5"/>
      <c r="E44" s="86">
        <f t="shared" ref="E44:P44" si="16">E12/E$9</f>
        <v>8.2850521436848207E-2</v>
      </c>
      <c r="F44" s="86">
        <f t="shared" si="16"/>
        <v>7.9705702023298589E-2</v>
      </c>
      <c r="G44" s="86">
        <f t="shared" si="16"/>
        <v>9.2088998763906055E-2</v>
      </c>
      <c r="H44" s="86">
        <f t="shared" si="16"/>
        <v>0.15173764072442486</v>
      </c>
      <c r="I44" s="86">
        <f t="shared" si="16"/>
        <v>8.2442748091603055E-2</v>
      </c>
      <c r="J44" s="86">
        <f t="shared" si="16"/>
        <v>7.6782449725776969E-2</v>
      </c>
      <c r="K44" s="555">
        <f t="shared" si="16"/>
        <v>8.3994708994708997E-2</v>
      </c>
      <c r="L44" s="555">
        <f t="shared" si="16"/>
        <v>0.12725745485090298</v>
      </c>
      <c r="M44" s="555">
        <f t="shared" si="16"/>
        <v>8.3287671232876712E-2</v>
      </c>
      <c r="N44" s="555">
        <f t="shared" si="16"/>
        <v>7.0916905444126072E-2</v>
      </c>
      <c r="O44" s="555">
        <f t="shared" si="16"/>
        <v>0.10686427457098284</v>
      </c>
      <c r="P44" s="261">
        <f t="shared" si="16"/>
        <v>0.13494461228600202</v>
      </c>
      <c r="Q44" s="242"/>
    </row>
    <row r="45" spans="1:19">
      <c r="A45" s="5"/>
      <c r="B45" s="14"/>
      <c r="C45" s="461" t="s">
        <v>125</v>
      </c>
      <c r="D45" s="5"/>
      <c r="E45" s="86">
        <f t="shared" ref="E45:P45" si="17">E13/E$9</f>
        <v>5.0984936268829661E-2</v>
      </c>
      <c r="F45" s="86">
        <f t="shared" si="17"/>
        <v>4.5984058859595341E-2</v>
      </c>
      <c r="G45" s="86">
        <f t="shared" si="17"/>
        <v>2.2867737948084055E-2</v>
      </c>
      <c r="H45" s="86">
        <f t="shared" si="17"/>
        <v>4.9437102300538424E-2</v>
      </c>
      <c r="I45" s="86">
        <f t="shared" si="17"/>
        <v>7.4300254452926207E-2</v>
      </c>
      <c r="J45" s="86">
        <f t="shared" si="17"/>
        <v>2.9859841560024376E-2</v>
      </c>
      <c r="K45" s="555">
        <f t="shared" si="17"/>
        <v>1.3227513227513227E-2</v>
      </c>
      <c r="L45" s="555">
        <f t="shared" si="17"/>
        <v>6.5938681226375473E-2</v>
      </c>
      <c r="M45" s="555">
        <f t="shared" si="17"/>
        <v>6.0821917808219175E-2</v>
      </c>
      <c r="N45" s="555">
        <f t="shared" si="17"/>
        <v>3.6532951289398284E-2</v>
      </c>
      <c r="O45" s="555">
        <f t="shared" si="17"/>
        <v>7.0202808112324495E-3</v>
      </c>
      <c r="P45" s="261">
        <f t="shared" si="17"/>
        <v>3.4743202416918431E-2</v>
      </c>
      <c r="Q45" s="242"/>
    </row>
    <row r="46" spans="1:19">
      <c r="A46" s="5"/>
      <c r="B46" s="14"/>
      <c r="C46" s="460" t="s">
        <v>123</v>
      </c>
      <c r="D46" s="5"/>
      <c r="E46" s="86"/>
      <c r="F46" s="86"/>
      <c r="G46" s="86"/>
      <c r="H46" s="86"/>
      <c r="I46" s="86"/>
      <c r="J46" s="86"/>
      <c r="K46" s="555"/>
      <c r="L46" s="555"/>
      <c r="M46" s="555"/>
      <c r="N46" s="555"/>
      <c r="O46" s="555"/>
      <c r="P46" s="261"/>
      <c r="Q46" s="242"/>
    </row>
    <row r="47" spans="1:19">
      <c r="A47" s="5"/>
      <c r="B47" s="14"/>
      <c r="C47" s="461" t="s">
        <v>126</v>
      </c>
      <c r="D47" s="5"/>
      <c r="E47" s="86">
        <f t="shared" ref="E47:P47" si="18">E15/E$9</f>
        <v>0.13441483198146004</v>
      </c>
      <c r="F47" s="86">
        <f t="shared" si="18"/>
        <v>0.14469650521152666</v>
      </c>
      <c r="G47" s="86">
        <f t="shared" si="18"/>
        <v>0.15389369592089</v>
      </c>
      <c r="H47" s="86">
        <f t="shared" si="18"/>
        <v>0.1311796377875673</v>
      </c>
      <c r="I47" s="86">
        <f t="shared" si="18"/>
        <v>0.13740458015267176</v>
      </c>
      <c r="J47" s="86">
        <f t="shared" si="18"/>
        <v>0.15234613040828762</v>
      </c>
      <c r="K47" s="555">
        <f t="shared" si="18"/>
        <v>0.16997354497354497</v>
      </c>
      <c r="L47" s="555">
        <f t="shared" si="18"/>
        <v>0.10541789164216715</v>
      </c>
      <c r="M47" s="555">
        <f t="shared" si="18"/>
        <v>0.13095890410958905</v>
      </c>
      <c r="N47" s="555">
        <f t="shared" si="18"/>
        <v>0.16475644699140402</v>
      </c>
      <c r="O47" s="555">
        <f t="shared" si="18"/>
        <v>0.19188767550702029</v>
      </c>
      <c r="P47" s="261">
        <f t="shared" si="18"/>
        <v>0.12638469284994966</v>
      </c>
      <c r="Q47" s="242"/>
    </row>
    <row r="48" spans="1:19">
      <c r="A48" s="5"/>
      <c r="B48" s="14"/>
      <c r="C48" s="461" t="s">
        <v>125</v>
      </c>
      <c r="D48" s="5"/>
      <c r="E48" s="86">
        <f t="shared" ref="E48:P48" si="19">E16/E$9</f>
        <v>7.0683661645422946E-2</v>
      </c>
      <c r="F48" s="86">
        <f t="shared" si="19"/>
        <v>7.3574494175352542E-2</v>
      </c>
      <c r="G48" s="86">
        <f t="shared" si="19"/>
        <v>7.2311495673671206E-2</v>
      </c>
      <c r="H48" s="86">
        <f t="shared" si="19"/>
        <v>6.0695056289769948E-2</v>
      </c>
      <c r="I48" s="86">
        <f t="shared" si="19"/>
        <v>4.2748091603053436E-2</v>
      </c>
      <c r="J48" s="86">
        <f t="shared" si="19"/>
        <v>5.1797684338817797E-2</v>
      </c>
      <c r="K48" s="555">
        <f t="shared" si="19"/>
        <v>7.2089947089947093E-2</v>
      </c>
      <c r="L48" s="555">
        <f t="shared" si="19"/>
        <v>5.0818983620327593E-2</v>
      </c>
      <c r="M48" s="555">
        <f t="shared" si="19"/>
        <v>3.3424657534246574E-2</v>
      </c>
      <c r="N48" s="555">
        <f t="shared" si="19"/>
        <v>3.7965616045845273E-2</v>
      </c>
      <c r="O48" s="555">
        <f t="shared" si="19"/>
        <v>3.9001560062402497E-2</v>
      </c>
      <c r="P48" s="261">
        <f t="shared" si="19"/>
        <v>3.4239677744209468E-2</v>
      </c>
      <c r="Q48" s="242"/>
    </row>
    <row r="49" spans="1:17">
      <c r="A49" s="5"/>
      <c r="B49" s="5"/>
      <c r="C49" s="1" t="s">
        <v>33</v>
      </c>
      <c r="D49" s="5"/>
      <c r="E49" s="86">
        <f t="shared" ref="E49:P49" si="20">E17/E$9</f>
        <v>0.13035921205098494</v>
      </c>
      <c r="F49" s="86">
        <f t="shared" si="20"/>
        <v>0.15450643776824036</v>
      </c>
      <c r="G49" s="86">
        <f t="shared" si="20"/>
        <v>0.16872682323856614</v>
      </c>
      <c r="H49" s="86">
        <f t="shared" si="20"/>
        <v>0.15565345080763582</v>
      </c>
      <c r="I49" s="86">
        <f t="shared" si="20"/>
        <v>0.13180661577608144</v>
      </c>
      <c r="J49" s="86">
        <f t="shared" si="20"/>
        <v>0.15539305301645337</v>
      </c>
      <c r="K49" s="555">
        <f t="shared" si="20"/>
        <v>0.17394179894179895</v>
      </c>
      <c r="L49" s="555">
        <f t="shared" si="20"/>
        <v>0.13649727005459891</v>
      </c>
      <c r="M49" s="555">
        <f t="shared" si="20"/>
        <v>0.13643835616438357</v>
      </c>
      <c r="N49" s="555">
        <f t="shared" si="20"/>
        <v>0.17478510028653296</v>
      </c>
      <c r="O49" s="555">
        <f t="shared" si="20"/>
        <v>0.16380655226209048</v>
      </c>
      <c r="P49" s="261">
        <f t="shared" si="20"/>
        <v>0.14904330312185296</v>
      </c>
      <c r="Q49" s="242"/>
    </row>
    <row r="50" spans="1:17">
      <c r="A50" s="5"/>
      <c r="B50" s="5"/>
      <c r="C50" s="1" t="s">
        <v>34</v>
      </c>
      <c r="D50" s="5"/>
      <c r="E50" s="86">
        <f t="shared" ref="E50:P50" si="21">E18/E$9</f>
        <v>0.1425260718424102</v>
      </c>
      <c r="F50" s="86">
        <f t="shared" si="21"/>
        <v>0.18884120171673821</v>
      </c>
      <c r="G50" s="86">
        <f t="shared" si="21"/>
        <v>0.21322620519159455</v>
      </c>
      <c r="H50" s="86">
        <f t="shared" si="21"/>
        <v>0.23445912873225649</v>
      </c>
      <c r="I50" s="86">
        <f t="shared" si="21"/>
        <v>0.12773536895674301</v>
      </c>
      <c r="J50" s="86">
        <f t="shared" si="21"/>
        <v>0.13772090188909203</v>
      </c>
      <c r="K50" s="555">
        <f t="shared" si="21"/>
        <v>0.17394179894179895</v>
      </c>
      <c r="L50" s="555">
        <f t="shared" si="21"/>
        <v>0.13481730365392691</v>
      </c>
      <c r="M50" s="555">
        <f t="shared" si="21"/>
        <v>0.11342465753424658</v>
      </c>
      <c r="N50" s="555">
        <f t="shared" si="21"/>
        <v>0.13681948424068768</v>
      </c>
      <c r="O50" s="555">
        <f t="shared" si="21"/>
        <v>0.1419656786271451</v>
      </c>
      <c r="P50" s="261">
        <f t="shared" si="21"/>
        <v>0.17421953675730112</v>
      </c>
      <c r="Q50" s="242"/>
    </row>
    <row r="51" spans="1:17">
      <c r="A51" s="5"/>
      <c r="B51" s="5"/>
      <c r="C51" s="1" t="s">
        <v>35</v>
      </c>
      <c r="D51" s="5"/>
      <c r="E51" s="86">
        <f t="shared" ref="E51:P51" si="22">E19/E$9</f>
        <v>0.10254924681344148</v>
      </c>
      <c r="F51" s="86">
        <f t="shared" si="22"/>
        <v>0.10484365419987737</v>
      </c>
      <c r="G51" s="86">
        <f t="shared" si="22"/>
        <v>0.1180469715698393</v>
      </c>
      <c r="H51" s="86">
        <f t="shared" si="22"/>
        <v>0.10866372980910426</v>
      </c>
      <c r="I51" s="86">
        <f t="shared" si="22"/>
        <v>0.10076335877862595</v>
      </c>
      <c r="J51" s="86">
        <f t="shared" si="22"/>
        <v>0.13162705667276051</v>
      </c>
      <c r="K51" s="555">
        <f t="shared" si="22"/>
        <v>0.13756613756613756</v>
      </c>
      <c r="L51" s="555">
        <f t="shared" si="22"/>
        <v>8.3578328433431326E-2</v>
      </c>
      <c r="M51" s="555">
        <f t="shared" si="22"/>
        <v>9.808219178082192E-2</v>
      </c>
      <c r="N51" s="555">
        <f t="shared" si="22"/>
        <v>0.12177650429799428</v>
      </c>
      <c r="O51" s="555">
        <f t="shared" si="22"/>
        <v>0.13806552262090482</v>
      </c>
      <c r="P51" s="261">
        <f t="shared" si="22"/>
        <v>0.10322255790533737</v>
      </c>
      <c r="Q51" s="242"/>
    </row>
    <row r="52" spans="1:17">
      <c r="A52" s="5"/>
      <c r="B52" s="5"/>
      <c r="C52" s="1" t="s">
        <v>261</v>
      </c>
      <c r="D52" s="5"/>
      <c r="E52" s="527">
        <f t="shared" ref="E52:P52" si="23">E20/E$9</f>
        <v>0</v>
      </c>
      <c r="F52" s="527">
        <f t="shared" si="23"/>
        <v>0</v>
      </c>
      <c r="G52" s="527">
        <f t="shared" si="23"/>
        <v>0</v>
      </c>
      <c r="H52" s="527">
        <f t="shared" si="23"/>
        <v>0</v>
      </c>
      <c r="I52" s="527">
        <f t="shared" si="23"/>
        <v>0</v>
      </c>
      <c r="J52" s="527">
        <f t="shared" si="23"/>
        <v>0</v>
      </c>
      <c r="K52" s="556">
        <f t="shared" si="23"/>
        <v>0</v>
      </c>
      <c r="L52" s="556">
        <f t="shared" si="23"/>
        <v>4.1999160016799666E-3</v>
      </c>
      <c r="M52" s="556">
        <f t="shared" si="23"/>
        <v>3.1232876712328769E-2</v>
      </c>
      <c r="N52" s="556">
        <f t="shared" si="23"/>
        <v>1.5759312320916905E-2</v>
      </c>
      <c r="O52" s="556">
        <f t="shared" si="23"/>
        <v>1.8720748829953199E-2</v>
      </c>
      <c r="P52" s="528">
        <f t="shared" si="23"/>
        <v>1.460221550855992E-2</v>
      </c>
      <c r="Q52" s="242"/>
    </row>
    <row r="53" spans="1:17" ht="15">
      <c r="A53" s="5"/>
      <c r="B53" s="5"/>
      <c r="C53" s="5"/>
      <c r="D53" s="5" t="s">
        <v>79</v>
      </c>
      <c r="E53" s="87">
        <f t="shared" ref="E53:P53" si="24">E21/E$9</f>
        <v>0.7143684820393974</v>
      </c>
      <c r="F53" s="87">
        <f t="shared" si="24"/>
        <v>0.79215205395462907</v>
      </c>
      <c r="G53" s="87">
        <f t="shared" si="24"/>
        <v>0.84116192830655134</v>
      </c>
      <c r="H53" s="87">
        <f t="shared" si="24"/>
        <v>0.89182574645129709</v>
      </c>
      <c r="I53" s="87">
        <f t="shared" si="24"/>
        <v>0.69720101781170485</v>
      </c>
      <c r="J53" s="87">
        <f t="shared" si="24"/>
        <v>0.7355271176112127</v>
      </c>
      <c r="K53" s="557">
        <f t="shared" si="24"/>
        <v>0.82473544973544977</v>
      </c>
      <c r="L53" s="557">
        <f t="shared" si="24"/>
        <v>0.70852582948341036</v>
      </c>
      <c r="M53" s="557">
        <f t="shared" si="24"/>
        <v>0.68767123287671228</v>
      </c>
      <c r="N53" s="557">
        <f t="shared" si="24"/>
        <v>0.75931232091690548</v>
      </c>
      <c r="O53" s="557">
        <f t="shared" si="24"/>
        <v>0.80733229329173162</v>
      </c>
      <c r="P53" s="262">
        <f t="shared" si="24"/>
        <v>0.77139979859013097</v>
      </c>
      <c r="Q53" s="242"/>
    </row>
    <row r="54" spans="1:17">
      <c r="A54" s="6"/>
      <c r="B54" s="13" t="s">
        <v>1</v>
      </c>
      <c r="C54" s="462"/>
      <c r="D54" s="6"/>
      <c r="E54" s="88">
        <f t="shared" ref="E54:P54" si="25">E22/E$9</f>
        <v>0.28563151796060254</v>
      </c>
      <c r="F54" s="88">
        <f t="shared" si="25"/>
        <v>0.20784794604537093</v>
      </c>
      <c r="G54" s="88">
        <f t="shared" si="25"/>
        <v>0.15883807169344871</v>
      </c>
      <c r="H54" s="88">
        <f t="shared" si="25"/>
        <v>0.10817425354870289</v>
      </c>
      <c r="I54" s="88">
        <f t="shared" si="25"/>
        <v>0.30279898218829515</v>
      </c>
      <c r="J54" s="88">
        <f t="shared" si="25"/>
        <v>0.2644728823887873</v>
      </c>
      <c r="K54" s="558">
        <f t="shared" si="25"/>
        <v>0.17526455026455026</v>
      </c>
      <c r="L54" s="558">
        <f t="shared" si="25"/>
        <v>0.29147417051658969</v>
      </c>
      <c r="M54" s="558">
        <f t="shared" si="25"/>
        <v>0.31232876712328766</v>
      </c>
      <c r="N54" s="558">
        <f t="shared" si="25"/>
        <v>0.24068767908309455</v>
      </c>
      <c r="O54" s="558">
        <f t="shared" si="25"/>
        <v>0.19266770670826833</v>
      </c>
      <c r="P54" s="263">
        <f t="shared" si="25"/>
        <v>0.22860020140986909</v>
      </c>
      <c r="Q54" s="242"/>
    </row>
    <row r="55" spans="1:17">
      <c r="A55" s="7"/>
      <c r="B55" s="132" t="s">
        <v>113</v>
      </c>
      <c r="C55" s="7"/>
      <c r="D55" s="7"/>
      <c r="E55" s="86">
        <f t="shared" ref="E55:P55" si="26">E23/E$9</f>
        <v>2.3174971031286212E-2</v>
      </c>
      <c r="F55" s="86">
        <f t="shared" si="26"/>
        <v>2.0846106683016553E-2</v>
      </c>
      <c r="G55" s="86">
        <f t="shared" si="26"/>
        <v>2.2867737948084055E-2</v>
      </c>
      <c r="H55" s="86">
        <f t="shared" si="26"/>
        <v>1.7621145374449341E-2</v>
      </c>
      <c r="I55" s="86">
        <f t="shared" si="26"/>
        <v>1.4249363867684479E-2</v>
      </c>
      <c r="J55" s="86">
        <f t="shared" si="26"/>
        <v>1.5843997562461912E-2</v>
      </c>
      <c r="K55" s="555">
        <f t="shared" si="26"/>
        <v>8.5978835978835974E-3</v>
      </c>
      <c r="L55" s="555">
        <f t="shared" si="26"/>
        <v>1.6799664006719867E-3</v>
      </c>
      <c r="M55" s="555">
        <f t="shared" si="26"/>
        <v>1.6438356164383563E-3</v>
      </c>
      <c r="N55" s="555">
        <f t="shared" si="26"/>
        <v>-2.4355300859598854E-2</v>
      </c>
      <c r="O55" s="555">
        <f t="shared" si="26"/>
        <v>-1.5600624024960999E-3</v>
      </c>
      <c r="P55" s="261">
        <f t="shared" si="26"/>
        <v>3.5246727089627392E-3</v>
      </c>
      <c r="Q55" s="242"/>
    </row>
    <row r="56" spans="1:17" ht="15">
      <c r="A56" s="7"/>
      <c r="B56" s="132" t="s">
        <v>157</v>
      </c>
      <c r="C56" s="7"/>
      <c r="D56" s="7"/>
      <c r="E56" s="87">
        <f t="shared" ref="E56:P56" si="27">E24/E$9</f>
        <v>0</v>
      </c>
      <c r="F56" s="87">
        <f t="shared" si="27"/>
        <v>7.357449417535254E-3</v>
      </c>
      <c r="G56" s="87">
        <f t="shared" si="27"/>
        <v>0</v>
      </c>
      <c r="H56" s="87">
        <f t="shared" si="27"/>
        <v>0</v>
      </c>
      <c r="I56" s="87">
        <f t="shared" si="27"/>
        <v>0</v>
      </c>
      <c r="J56" s="87">
        <f t="shared" si="27"/>
        <v>0</v>
      </c>
      <c r="K56" s="557">
        <f t="shared" si="27"/>
        <v>2.6455026455026454E-2</v>
      </c>
      <c r="L56" s="557">
        <f t="shared" si="27"/>
        <v>0</v>
      </c>
      <c r="M56" s="557">
        <f t="shared" si="27"/>
        <v>0</v>
      </c>
      <c r="N56" s="557">
        <f t="shared" si="27"/>
        <v>0</v>
      </c>
      <c r="O56" s="557">
        <f t="shared" si="27"/>
        <v>0</v>
      </c>
      <c r="P56" s="262">
        <f t="shared" si="27"/>
        <v>0</v>
      </c>
      <c r="Q56" s="242"/>
    </row>
    <row r="57" spans="1:17" ht="13.5">
      <c r="A57" s="7"/>
      <c r="B57" s="11" t="s">
        <v>108</v>
      </c>
      <c r="C57" s="464"/>
      <c r="D57" s="7"/>
      <c r="E57" s="86">
        <f t="shared" ref="E57:P57" si="28">E25/E$9</f>
        <v>0.26245654692931636</v>
      </c>
      <c r="F57" s="86">
        <f t="shared" si="28"/>
        <v>0.17964438994481913</v>
      </c>
      <c r="G57" s="86">
        <f t="shared" si="28"/>
        <v>0.13597033374536466</v>
      </c>
      <c r="H57" s="86">
        <f t="shared" si="28"/>
        <v>9.0553108174253549E-2</v>
      </c>
      <c r="I57" s="86">
        <f t="shared" si="28"/>
        <v>0.28854961832061071</v>
      </c>
      <c r="J57" s="86">
        <f t="shared" si="28"/>
        <v>0.24862888482632542</v>
      </c>
      <c r="K57" s="555">
        <f t="shared" si="28"/>
        <v>0.1402116402116402</v>
      </c>
      <c r="L57" s="555">
        <f t="shared" si="28"/>
        <v>0.28979420411591766</v>
      </c>
      <c r="M57" s="555">
        <f t="shared" si="28"/>
        <v>0.31068493150684934</v>
      </c>
      <c r="N57" s="555">
        <f t="shared" si="28"/>
        <v>0.26504297994269344</v>
      </c>
      <c r="O57" s="555">
        <f t="shared" si="28"/>
        <v>0.19422776911076442</v>
      </c>
      <c r="P57" s="261">
        <f t="shared" si="28"/>
        <v>0.22507552870090636</v>
      </c>
      <c r="Q57" s="242"/>
    </row>
    <row r="58" spans="1:17" ht="15">
      <c r="A58" s="7"/>
      <c r="B58" s="465" t="s">
        <v>109</v>
      </c>
      <c r="C58" s="464"/>
      <c r="D58" s="7"/>
      <c r="E58" s="87">
        <f t="shared" ref="E58:P58" si="29">E26/E$9</f>
        <v>1.5643105446118192E-2</v>
      </c>
      <c r="F58" s="87">
        <f t="shared" si="29"/>
        <v>3.0656039239730228E-2</v>
      </c>
      <c r="G58" s="87">
        <f t="shared" si="29"/>
        <v>1.9777503090234856E-2</v>
      </c>
      <c r="H58" s="87">
        <f t="shared" si="29"/>
        <v>0.37640724424865396</v>
      </c>
      <c r="I58" s="87">
        <f t="shared" si="29"/>
        <v>3.4096692111959287E-2</v>
      </c>
      <c r="J58" s="87">
        <f t="shared" si="29"/>
        <v>3.6563071297989031E-3</v>
      </c>
      <c r="K58" s="557">
        <f t="shared" si="29"/>
        <v>-3.1746031746031744E-2</v>
      </c>
      <c r="L58" s="557">
        <f t="shared" si="29"/>
        <v>2.0999580008399833E-3</v>
      </c>
      <c r="M58" s="557">
        <f t="shared" si="29"/>
        <v>6.575342465753424E-2</v>
      </c>
      <c r="N58" s="557">
        <f t="shared" si="29"/>
        <v>3.0085959885386818E-2</v>
      </c>
      <c r="O58" s="557">
        <f t="shared" si="29"/>
        <v>3.5101404056162244E-2</v>
      </c>
      <c r="P58" s="262">
        <f t="shared" si="29"/>
        <v>-3.9274924471299093E-2</v>
      </c>
      <c r="Q58" s="242"/>
    </row>
    <row r="59" spans="1:17" ht="15">
      <c r="A59" s="4"/>
      <c r="B59" s="13" t="s">
        <v>312</v>
      </c>
      <c r="C59" s="4"/>
      <c r="D59" s="4"/>
      <c r="E59" s="473">
        <f t="shared" ref="E59:P59" si="30">E27/E$9</f>
        <v>0.24681344148319814</v>
      </c>
      <c r="F59" s="473">
        <f t="shared" si="30"/>
        <v>0.1489883507050889</v>
      </c>
      <c r="G59" s="473">
        <f t="shared" si="30"/>
        <v>0.11619283065512979</v>
      </c>
      <c r="H59" s="473">
        <f t="shared" si="30"/>
        <v>-0.28585413607440041</v>
      </c>
      <c r="I59" s="473">
        <f t="shared" si="30"/>
        <v>0.2544529262086514</v>
      </c>
      <c r="J59" s="473">
        <f t="shared" si="30"/>
        <v>0.2449725776965265</v>
      </c>
      <c r="K59" s="559">
        <f t="shared" si="30"/>
        <v>0.17195767195767195</v>
      </c>
      <c r="L59" s="559">
        <f t="shared" si="30"/>
        <v>0.28769424611507771</v>
      </c>
      <c r="M59" s="559">
        <f t="shared" si="30"/>
        <v>0.24493150684931506</v>
      </c>
      <c r="N59" s="559">
        <f t="shared" si="30"/>
        <v>0.23495702005730659</v>
      </c>
      <c r="O59" s="559">
        <f t="shared" si="30"/>
        <v>0.15912636505460218</v>
      </c>
      <c r="P59" s="264">
        <f t="shared" si="30"/>
        <v>0.26435045317220546</v>
      </c>
      <c r="Q59" s="242"/>
    </row>
    <row r="60" spans="1:17" ht="15">
      <c r="A60" s="4"/>
      <c r="B60" s="13"/>
      <c r="C60" s="4"/>
      <c r="D60" s="4"/>
      <c r="E60" s="473"/>
      <c r="F60" s="473"/>
      <c r="G60" s="473"/>
      <c r="H60" s="473"/>
      <c r="I60" s="473"/>
      <c r="J60" s="473"/>
      <c r="K60" s="559"/>
      <c r="L60" s="559"/>
      <c r="M60" s="559"/>
      <c r="N60" s="559"/>
      <c r="O60" s="559"/>
      <c r="P60" s="264"/>
      <c r="Q60" s="242"/>
    </row>
    <row r="61" spans="1:17" ht="15">
      <c r="A61" s="4"/>
      <c r="B61" s="474"/>
      <c r="C61" s="4"/>
      <c r="D61" s="4"/>
      <c r="E61" s="473"/>
      <c r="F61" s="473"/>
      <c r="G61" s="473"/>
      <c r="H61" s="473"/>
      <c r="I61" s="473"/>
      <c r="J61" s="473"/>
      <c r="K61" s="559"/>
      <c r="L61" s="559"/>
      <c r="M61" s="559"/>
      <c r="N61" s="559"/>
      <c r="O61" s="559"/>
      <c r="P61" s="264"/>
      <c r="Q61" s="242"/>
    </row>
    <row r="62" spans="1:17" ht="15">
      <c r="A62" s="10" t="s">
        <v>287</v>
      </c>
      <c r="B62" s="12"/>
      <c r="C62" s="475"/>
      <c r="D62" s="12"/>
      <c r="E62" s="476"/>
      <c r="F62" s="476"/>
      <c r="G62" s="476"/>
      <c r="H62" s="476"/>
      <c r="I62" s="476"/>
      <c r="J62" s="476"/>
      <c r="K62" s="560"/>
      <c r="L62" s="560"/>
      <c r="M62" s="560"/>
      <c r="N62" s="560"/>
      <c r="O62" s="560"/>
      <c r="P62" s="265"/>
      <c r="Q62" s="242"/>
    </row>
    <row r="63" spans="1:17" ht="14.25" customHeight="1">
      <c r="A63" s="12"/>
      <c r="B63" s="475"/>
      <c r="C63" s="475"/>
      <c r="D63" s="12"/>
      <c r="E63" s="77" t="str">
        <f t="shared" ref="E63:P63" si="31">E6</f>
        <v>Q1</v>
      </c>
      <c r="F63" s="77" t="str">
        <f t="shared" si="31"/>
        <v>Q2</v>
      </c>
      <c r="G63" s="77" t="str">
        <f t="shared" si="31"/>
        <v>Q3</v>
      </c>
      <c r="H63" s="77" t="str">
        <f t="shared" si="31"/>
        <v>Q4</v>
      </c>
      <c r="I63" s="77" t="str">
        <f t="shared" si="31"/>
        <v>Q1</v>
      </c>
      <c r="J63" s="77" t="str">
        <f t="shared" si="31"/>
        <v>Q2</v>
      </c>
      <c r="K63" s="552" t="str">
        <f t="shared" si="31"/>
        <v>Q3</v>
      </c>
      <c r="L63" s="552" t="str">
        <f t="shared" si="31"/>
        <v>Q4</v>
      </c>
      <c r="M63" s="552" t="str">
        <f t="shared" si="31"/>
        <v>Q1</v>
      </c>
      <c r="N63" s="552" t="str">
        <f t="shared" si="31"/>
        <v>Q2</v>
      </c>
      <c r="O63" s="552" t="str">
        <f t="shared" si="31"/>
        <v>Q3</v>
      </c>
      <c r="P63" s="258" t="str">
        <f t="shared" si="31"/>
        <v>Q4</v>
      </c>
      <c r="Q63" s="242"/>
    </row>
    <row r="64" spans="1:17">
      <c r="A64" s="12"/>
      <c r="B64" s="477"/>
      <c r="C64" s="477"/>
      <c r="D64" s="12"/>
      <c r="E64" s="78" t="str">
        <f t="shared" ref="E64:P64" si="32">E7</f>
        <v>CY17</v>
      </c>
      <c r="F64" s="78" t="str">
        <f t="shared" si="32"/>
        <v>CY17</v>
      </c>
      <c r="G64" s="78" t="str">
        <f t="shared" si="32"/>
        <v>CY17</v>
      </c>
      <c r="H64" s="78" t="str">
        <f t="shared" si="32"/>
        <v>CY17</v>
      </c>
      <c r="I64" s="78" t="str">
        <f t="shared" si="32"/>
        <v>CY18</v>
      </c>
      <c r="J64" s="78" t="str">
        <f t="shared" si="32"/>
        <v>CY18</v>
      </c>
      <c r="K64" s="553" t="str">
        <f t="shared" si="32"/>
        <v>CY18</v>
      </c>
      <c r="L64" s="553" t="str">
        <f t="shared" si="32"/>
        <v>CY18</v>
      </c>
      <c r="M64" s="553" t="str">
        <f t="shared" si="32"/>
        <v>CY19</v>
      </c>
      <c r="N64" s="553" t="str">
        <f t="shared" si="32"/>
        <v>CY19</v>
      </c>
      <c r="O64" s="553" t="str">
        <f t="shared" si="32"/>
        <v>CY19</v>
      </c>
      <c r="P64" s="259" t="str">
        <f t="shared" si="32"/>
        <v>CY19</v>
      </c>
      <c r="Q64" s="242"/>
    </row>
    <row r="65" spans="1:18" ht="7.5" customHeight="1">
      <c r="A65" s="11"/>
      <c r="B65" s="11"/>
      <c r="C65" s="11"/>
      <c r="D65" s="11"/>
      <c r="E65" s="478"/>
      <c r="F65" s="478"/>
      <c r="G65" s="478"/>
      <c r="H65" s="478"/>
      <c r="I65" s="478"/>
      <c r="J65" s="478"/>
      <c r="K65" s="561"/>
      <c r="L65" s="561"/>
      <c r="M65" s="561"/>
      <c r="N65" s="561"/>
      <c r="O65" s="561"/>
      <c r="P65" s="266"/>
      <c r="Q65" s="242"/>
    </row>
    <row r="66" spans="1:18">
      <c r="A66" s="3"/>
      <c r="B66" s="460" t="s">
        <v>81</v>
      </c>
      <c r="C66" s="4"/>
      <c r="D66" s="3"/>
      <c r="E66" s="160">
        <v>1726</v>
      </c>
      <c r="F66" s="160">
        <v>1631</v>
      </c>
      <c r="G66" s="160">
        <v>1618</v>
      </c>
      <c r="H66" s="160">
        <v>2043</v>
      </c>
      <c r="I66" s="160">
        <v>1965</v>
      </c>
      <c r="J66" s="160">
        <v>1641</v>
      </c>
      <c r="K66" s="536">
        <v>1512</v>
      </c>
      <c r="L66" s="536">
        <v>2381</v>
      </c>
      <c r="M66" s="536">
        <v>1825</v>
      </c>
      <c r="N66" s="536">
        <v>1396</v>
      </c>
      <c r="O66" s="536">
        <v>1282</v>
      </c>
      <c r="P66" s="241">
        <v>1986</v>
      </c>
      <c r="Q66" s="242"/>
      <c r="R66" s="134"/>
    </row>
    <row r="67" spans="1:18">
      <c r="A67" s="3"/>
      <c r="B67" s="479" t="s">
        <v>80</v>
      </c>
      <c r="C67" s="124"/>
      <c r="D67" s="124"/>
      <c r="E67" s="160"/>
      <c r="F67" s="160"/>
      <c r="G67" s="160"/>
      <c r="H67" s="160"/>
      <c r="I67" s="160"/>
      <c r="J67" s="160"/>
      <c r="K67" s="536"/>
      <c r="L67" s="536"/>
      <c r="M67" s="536"/>
      <c r="N67" s="536"/>
      <c r="O67" s="536"/>
      <c r="P67" s="241"/>
      <c r="Q67" s="242"/>
      <c r="R67" s="134"/>
    </row>
    <row r="68" spans="1:18">
      <c r="A68" s="3"/>
      <c r="B68" s="479"/>
      <c r="C68" s="479" t="s">
        <v>122</v>
      </c>
      <c r="D68" s="124"/>
      <c r="E68" s="160"/>
      <c r="F68" s="160"/>
      <c r="G68" s="160"/>
      <c r="H68" s="160"/>
      <c r="I68" s="160"/>
      <c r="J68" s="160"/>
      <c r="K68" s="536"/>
      <c r="L68" s="536"/>
      <c r="M68" s="536"/>
      <c r="N68" s="536"/>
      <c r="O68" s="536"/>
      <c r="P68" s="241"/>
      <c r="Q68" s="242"/>
      <c r="R68" s="134"/>
    </row>
    <row r="69" spans="1:18">
      <c r="A69" s="5"/>
      <c r="B69"/>
      <c r="C69" s="480" t="s">
        <v>124</v>
      </c>
      <c r="D69" s="463"/>
      <c r="E69" s="79">
        <v>143</v>
      </c>
      <c r="F69" s="79">
        <v>130</v>
      </c>
      <c r="G69" s="79">
        <v>149</v>
      </c>
      <c r="H69" s="79">
        <v>310</v>
      </c>
      <c r="I69" s="79">
        <v>162</v>
      </c>
      <c r="J69" s="79">
        <v>126</v>
      </c>
      <c r="K69" s="537">
        <v>127</v>
      </c>
      <c r="L69" s="537">
        <v>303</v>
      </c>
      <c r="M69" s="537">
        <v>152</v>
      </c>
      <c r="N69" s="537">
        <v>99</v>
      </c>
      <c r="O69" s="537">
        <v>133</v>
      </c>
      <c r="P69" s="243">
        <v>267</v>
      </c>
      <c r="Q69" s="242"/>
      <c r="R69" s="134"/>
    </row>
    <row r="70" spans="1:18">
      <c r="A70" s="5"/>
      <c r="B70"/>
      <c r="C70" s="480" t="s">
        <v>125</v>
      </c>
      <c r="D70" s="463"/>
      <c r="E70" s="79">
        <v>84</v>
      </c>
      <c r="F70" s="79">
        <v>72</v>
      </c>
      <c r="G70" s="79">
        <v>36</v>
      </c>
      <c r="H70" s="79">
        <v>96</v>
      </c>
      <c r="I70" s="79">
        <v>142</v>
      </c>
      <c r="J70" s="79">
        <v>47</v>
      </c>
      <c r="K70" s="537">
        <v>19</v>
      </c>
      <c r="L70" s="537">
        <v>150</v>
      </c>
      <c r="M70" s="537">
        <v>101</v>
      </c>
      <c r="N70" s="537">
        <v>47</v>
      </c>
      <c r="O70" s="537">
        <v>8</v>
      </c>
      <c r="P70" s="243">
        <v>65</v>
      </c>
      <c r="Q70" s="242"/>
      <c r="R70" s="134"/>
    </row>
    <row r="71" spans="1:18">
      <c r="A71" s="5"/>
      <c r="B71"/>
      <c r="C71" s="479" t="s">
        <v>123</v>
      </c>
      <c r="D71" s="463"/>
      <c r="E71" s="79"/>
      <c r="F71" s="79"/>
      <c r="G71" s="79"/>
      <c r="H71" s="79"/>
      <c r="I71" s="79"/>
      <c r="J71" s="79"/>
      <c r="K71" s="537"/>
      <c r="L71" s="537"/>
      <c r="M71" s="537"/>
      <c r="N71" s="537"/>
      <c r="O71" s="537"/>
      <c r="P71" s="243"/>
      <c r="Q71" s="242"/>
      <c r="R71" s="134"/>
    </row>
    <row r="72" spans="1:18">
      <c r="A72" s="5"/>
      <c r="B72"/>
      <c r="C72" s="480" t="s">
        <v>126</v>
      </c>
      <c r="D72" s="463"/>
      <c r="E72" s="79">
        <v>232</v>
      </c>
      <c r="F72" s="79">
        <v>236</v>
      </c>
      <c r="G72" s="79">
        <v>249</v>
      </c>
      <c r="H72" s="79">
        <v>258</v>
      </c>
      <c r="I72" s="79">
        <v>270</v>
      </c>
      <c r="J72" s="79">
        <v>250</v>
      </c>
      <c r="K72" s="537">
        <v>257</v>
      </c>
      <c r="L72" s="537">
        <v>251</v>
      </c>
      <c r="M72" s="537">
        <v>239</v>
      </c>
      <c r="N72" s="537">
        <v>230</v>
      </c>
      <c r="O72" s="537">
        <v>246</v>
      </c>
      <c r="P72" s="243">
        <v>246</v>
      </c>
      <c r="Q72" s="242"/>
      <c r="R72" s="134"/>
    </row>
    <row r="73" spans="1:18">
      <c r="A73" s="5"/>
      <c r="B73"/>
      <c r="C73" s="480" t="s">
        <v>125</v>
      </c>
      <c r="D73" s="463"/>
      <c r="E73" s="79">
        <v>11</v>
      </c>
      <c r="F73" s="79">
        <v>6</v>
      </c>
      <c r="G73" s="79">
        <v>7</v>
      </c>
      <c r="H73" s="79">
        <v>18</v>
      </c>
      <c r="I73" s="79">
        <v>11</v>
      </c>
      <c r="J73" s="79">
        <v>10</v>
      </c>
      <c r="K73" s="537">
        <v>25</v>
      </c>
      <c r="L73" s="537">
        <v>32</v>
      </c>
      <c r="M73" s="537">
        <v>8</v>
      </c>
      <c r="N73" s="537">
        <v>7</v>
      </c>
      <c r="O73" s="537">
        <v>2</v>
      </c>
      <c r="P73" s="243">
        <v>19</v>
      </c>
      <c r="Q73" s="242"/>
      <c r="R73" s="134"/>
    </row>
    <row r="74" spans="1:18">
      <c r="A74" s="5"/>
      <c r="B74" s="463"/>
      <c r="C74" s="85" t="s">
        <v>33</v>
      </c>
      <c r="D74" s="463"/>
      <c r="E74" s="80">
        <v>213</v>
      </c>
      <c r="F74" s="80">
        <v>238</v>
      </c>
      <c r="G74" s="80">
        <v>258</v>
      </c>
      <c r="H74" s="80">
        <v>296</v>
      </c>
      <c r="I74" s="80">
        <v>244</v>
      </c>
      <c r="J74" s="80">
        <v>237</v>
      </c>
      <c r="K74" s="538">
        <v>246</v>
      </c>
      <c r="L74" s="538">
        <v>313</v>
      </c>
      <c r="M74" s="538">
        <v>229</v>
      </c>
      <c r="N74" s="538">
        <v>228</v>
      </c>
      <c r="O74" s="538">
        <v>203</v>
      </c>
      <c r="P74" s="244">
        <v>283</v>
      </c>
      <c r="Q74" s="242"/>
      <c r="R74" s="134"/>
    </row>
    <row r="75" spans="1:18">
      <c r="A75" s="5"/>
      <c r="B75" s="5"/>
      <c r="C75" s="1" t="s">
        <v>34</v>
      </c>
      <c r="D75" s="5"/>
      <c r="E75" s="80">
        <v>165</v>
      </c>
      <c r="F75" s="80">
        <v>226</v>
      </c>
      <c r="G75" s="80">
        <v>266</v>
      </c>
      <c r="H75" s="80">
        <v>383</v>
      </c>
      <c r="I75" s="80">
        <v>203</v>
      </c>
      <c r="J75" s="80">
        <v>221</v>
      </c>
      <c r="K75" s="538">
        <v>260</v>
      </c>
      <c r="L75" s="538">
        <v>319</v>
      </c>
      <c r="M75" s="538">
        <v>203</v>
      </c>
      <c r="N75" s="538">
        <v>188</v>
      </c>
      <c r="O75" s="538">
        <v>180</v>
      </c>
      <c r="P75" s="244">
        <v>339</v>
      </c>
      <c r="Q75" s="242"/>
      <c r="R75" s="134"/>
    </row>
    <row r="76" spans="1:18" ht="15">
      <c r="A76" s="5"/>
      <c r="B76" s="5"/>
      <c r="C76" s="1" t="s">
        <v>35</v>
      </c>
      <c r="D76" s="5"/>
      <c r="E76" s="81">
        <v>131</v>
      </c>
      <c r="F76" s="81">
        <v>147</v>
      </c>
      <c r="G76" s="81">
        <v>160</v>
      </c>
      <c r="H76" s="81">
        <v>171</v>
      </c>
      <c r="I76" s="81">
        <v>166</v>
      </c>
      <c r="J76" s="81">
        <v>182</v>
      </c>
      <c r="K76" s="539">
        <v>175</v>
      </c>
      <c r="L76" s="539">
        <v>175</v>
      </c>
      <c r="M76" s="539">
        <v>149</v>
      </c>
      <c r="N76" s="539">
        <v>154</v>
      </c>
      <c r="O76" s="539">
        <v>158</v>
      </c>
      <c r="P76" s="245">
        <v>176</v>
      </c>
      <c r="Q76" s="242"/>
      <c r="R76" s="134"/>
    </row>
    <row r="77" spans="1:18" ht="15">
      <c r="A77" s="5"/>
      <c r="B77" s="5"/>
      <c r="C77" s="5"/>
      <c r="D77" s="5" t="s">
        <v>79</v>
      </c>
      <c r="E77" s="81">
        <f t="shared" ref="E77:F77" si="33">SUM(E69:E76)</f>
        <v>979</v>
      </c>
      <c r="F77" s="81">
        <f t="shared" si="33"/>
        <v>1055</v>
      </c>
      <c r="G77" s="81">
        <f t="shared" ref="G77:H77" si="34">SUM(G69:G76)</f>
        <v>1125</v>
      </c>
      <c r="H77" s="81">
        <f t="shared" si="34"/>
        <v>1532</v>
      </c>
      <c r="I77" s="81">
        <f t="shared" ref="I77:J77" si="35">SUM(I69:I76)</f>
        <v>1198</v>
      </c>
      <c r="J77" s="81">
        <f t="shared" si="35"/>
        <v>1073</v>
      </c>
      <c r="K77" s="539">
        <f t="shared" ref="K77:L77" si="36">SUM(K69:K76)</f>
        <v>1109</v>
      </c>
      <c r="L77" s="539">
        <f t="shared" si="36"/>
        <v>1543</v>
      </c>
      <c r="M77" s="539">
        <f t="shared" ref="M77:N77" si="37">SUM(M69:M76)</f>
        <v>1081</v>
      </c>
      <c r="N77" s="539">
        <f t="shared" si="37"/>
        <v>953</v>
      </c>
      <c r="O77" s="539">
        <f t="shared" ref="O77:P77" si="38">SUM(O69:O76)</f>
        <v>930</v>
      </c>
      <c r="P77" s="245">
        <f t="shared" si="38"/>
        <v>1395</v>
      </c>
      <c r="Q77" s="242"/>
      <c r="R77" s="134"/>
    </row>
    <row r="78" spans="1:18">
      <c r="A78" s="6"/>
      <c r="B78" s="13" t="s">
        <v>1</v>
      </c>
      <c r="C78" s="462"/>
      <c r="D78" s="6"/>
      <c r="E78" s="82">
        <f t="shared" ref="E78:F78" si="39">+E66-E77</f>
        <v>747</v>
      </c>
      <c r="F78" s="82">
        <f t="shared" si="39"/>
        <v>576</v>
      </c>
      <c r="G78" s="82">
        <f t="shared" ref="G78:H78" si="40">+G66-G77</f>
        <v>493</v>
      </c>
      <c r="H78" s="82">
        <f t="shared" si="40"/>
        <v>511</v>
      </c>
      <c r="I78" s="82">
        <f t="shared" ref="I78:J78" si="41">+I66-I77</f>
        <v>767</v>
      </c>
      <c r="J78" s="82">
        <f t="shared" si="41"/>
        <v>568</v>
      </c>
      <c r="K78" s="540">
        <f t="shared" ref="K78:L78" si="42">+K66-K77</f>
        <v>403</v>
      </c>
      <c r="L78" s="540">
        <f t="shared" si="42"/>
        <v>838</v>
      </c>
      <c r="M78" s="540">
        <f t="shared" ref="M78:N78" si="43">+M66-M77</f>
        <v>744</v>
      </c>
      <c r="N78" s="540">
        <f t="shared" si="43"/>
        <v>443</v>
      </c>
      <c r="O78" s="540">
        <f t="shared" ref="O78:P78" si="44">+O66-O77</f>
        <v>352</v>
      </c>
      <c r="P78" s="246">
        <f t="shared" si="44"/>
        <v>591</v>
      </c>
      <c r="Q78" s="242"/>
      <c r="R78" s="134"/>
    </row>
    <row r="79" spans="1:18" s="27" customFormat="1">
      <c r="A79" s="26"/>
      <c r="B79" s="132" t="s">
        <v>113</v>
      </c>
      <c r="C79" s="463"/>
      <c r="D79" s="463"/>
      <c r="E79" s="80">
        <v>35</v>
      </c>
      <c r="F79" s="80">
        <v>33</v>
      </c>
      <c r="G79" s="80">
        <v>36</v>
      </c>
      <c r="H79" s="80">
        <v>35</v>
      </c>
      <c r="I79" s="80">
        <v>27</v>
      </c>
      <c r="J79" s="80">
        <v>25</v>
      </c>
      <c r="K79" s="538">
        <v>13</v>
      </c>
      <c r="L79" s="538">
        <v>4</v>
      </c>
      <c r="M79" s="538">
        <v>3</v>
      </c>
      <c r="N79" s="538">
        <v>-34</v>
      </c>
      <c r="O79" s="538">
        <v>-3</v>
      </c>
      <c r="P79" s="244">
        <v>7</v>
      </c>
      <c r="Q79" s="267"/>
      <c r="R79" s="134"/>
    </row>
    <row r="80" spans="1:18" s="27" customFormat="1" ht="15">
      <c r="A80" s="26"/>
      <c r="B80" s="132" t="s">
        <v>157</v>
      </c>
      <c r="C80" s="463"/>
      <c r="D80" s="463"/>
      <c r="E80" s="81">
        <v>0</v>
      </c>
      <c r="F80" s="81">
        <v>0</v>
      </c>
      <c r="G80" s="81">
        <v>0</v>
      </c>
      <c r="H80" s="81">
        <v>0</v>
      </c>
      <c r="I80" s="81">
        <v>0</v>
      </c>
      <c r="J80" s="81">
        <v>0</v>
      </c>
      <c r="K80" s="539">
        <v>0</v>
      </c>
      <c r="L80" s="539">
        <v>0</v>
      </c>
      <c r="M80" s="539">
        <v>0</v>
      </c>
      <c r="N80" s="539">
        <v>0</v>
      </c>
      <c r="O80" s="539">
        <v>0</v>
      </c>
      <c r="P80" s="245">
        <v>0</v>
      </c>
      <c r="Q80" s="267"/>
      <c r="R80" s="134"/>
    </row>
    <row r="81" spans="1:18" s="27" customFormat="1">
      <c r="A81" s="26"/>
      <c r="B81" s="11" t="s">
        <v>108</v>
      </c>
      <c r="C81" s="481"/>
      <c r="D81" s="26"/>
      <c r="E81" s="80">
        <f t="shared" ref="E81:I81" si="45">E78-E79-E80</f>
        <v>712</v>
      </c>
      <c r="F81" s="80">
        <f t="shared" si="45"/>
        <v>543</v>
      </c>
      <c r="G81" s="80">
        <f t="shared" si="45"/>
        <v>457</v>
      </c>
      <c r="H81" s="80">
        <f t="shared" si="45"/>
        <v>476</v>
      </c>
      <c r="I81" s="80">
        <f t="shared" si="45"/>
        <v>740</v>
      </c>
      <c r="J81" s="80">
        <f t="shared" ref="J81:K81" si="46">J78-J79-J80</f>
        <v>543</v>
      </c>
      <c r="K81" s="538">
        <f t="shared" si="46"/>
        <v>390</v>
      </c>
      <c r="L81" s="538">
        <f t="shared" ref="L81:M81" si="47">L78-L79-L80</f>
        <v>834</v>
      </c>
      <c r="M81" s="538">
        <f t="shared" si="47"/>
        <v>741</v>
      </c>
      <c r="N81" s="538">
        <f t="shared" ref="N81:O81" si="48">N78-N79-N80</f>
        <v>477</v>
      </c>
      <c r="O81" s="538">
        <f t="shared" si="48"/>
        <v>355</v>
      </c>
      <c r="P81" s="244">
        <f t="shared" ref="P81" si="49">P78-P79-P80</f>
        <v>584</v>
      </c>
      <c r="Q81" s="267"/>
      <c r="R81" s="134"/>
    </row>
    <row r="82" spans="1:18" s="27" customFormat="1" ht="15">
      <c r="A82" s="26"/>
      <c r="B82" s="465" t="s">
        <v>109</v>
      </c>
      <c r="C82" s="481"/>
      <c r="D82" s="26"/>
      <c r="E82" s="81">
        <v>166</v>
      </c>
      <c r="F82" s="81">
        <v>125</v>
      </c>
      <c r="G82" s="81">
        <v>99</v>
      </c>
      <c r="H82" s="81">
        <v>101</v>
      </c>
      <c r="I82" s="81">
        <v>136</v>
      </c>
      <c r="J82" s="81">
        <v>69</v>
      </c>
      <c r="K82" s="539">
        <v>65</v>
      </c>
      <c r="L82" s="539">
        <v>138</v>
      </c>
      <c r="M82" s="539">
        <v>138</v>
      </c>
      <c r="N82" s="539">
        <v>68</v>
      </c>
      <c r="O82" s="539">
        <v>60</v>
      </c>
      <c r="P82" s="245">
        <v>107</v>
      </c>
      <c r="Q82" s="267"/>
      <c r="R82" s="134"/>
    </row>
    <row r="83" spans="1:18" s="27" customFormat="1" ht="15">
      <c r="A83" s="28"/>
      <c r="B83" s="482" t="s">
        <v>2</v>
      </c>
      <c r="C83" s="28"/>
      <c r="D83" s="28"/>
      <c r="E83" s="83">
        <f t="shared" ref="E83:J83" si="50">E81-E82</f>
        <v>546</v>
      </c>
      <c r="F83" s="83">
        <f t="shared" si="50"/>
        <v>418</v>
      </c>
      <c r="G83" s="83">
        <f t="shared" si="50"/>
        <v>358</v>
      </c>
      <c r="H83" s="83">
        <f t="shared" si="50"/>
        <v>375</v>
      </c>
      <c r="I83" s="83">
        <f t="shared" si="50"/>
        <v>604</v>
      </c>
      <c r="J83" s="83">
        <f t="shared" si="50"/>
        <v>474</v>
      </c>
      <c r="K83" s="541">
        <f t="shared" ref="K83:L83" si="51">K81-K82</f>
        <v>325</v>
      </c>
      <c r="L83" s="541">
        <f t="shared" si="51"/>
        <v>696</v>
      </c>
      <c r="M83" s="541">
        <f t="shared" ref="M83:N83" si="52">M81-M82</f>
        <v>603</v>
      </c>
      <c r="N83" s="541">
        <f t="shared" si="52"/>
        <v>409</v>
      </c>
      <c r="O83" s="541">
        <f t="shared" ref="O83:P83" si="53">O81-O82</f>
        <v>295</v>
      </c>
      <c r="P83" s="247">
        <f t="shared" si="53"/>
        <v>477</v>
      </c>
      <c r="Q83" s="267"/>
      <c r="R83" s="134"/>
    </row>
    <row r="84" spans="1:18" ht="20.25" customHeight="1">
      <c r="A84" s="4"/>
      <c r="B84" s="13"/>
      <c r="C84" s="4"/>
      <c r="D84" s="4"/>
      <c r="E84" s="467"/>
      <c r="F84" s="467"/>
      <c r="G84" s="467"/>
      <c r="H84" s="467"/>
      <c r="I84" s="467"/>
      <c r="J84" s="467"/>
      <c r="K84" s="543"/>
      <c r="L84" s="543"/>
      <c r="M84" s="543"/>
      <c r="N84" s="543"/>
      <c r="O84" s="543"/>
      <c r="P84" s="249"/>
      <c r="Q84" s="242"/>
      <c r="R84" s="134"/>
    </row>
    <row r="85" spans="1:18">
      <c r="A85" s="18"/>
      <c r="B85" s="15" t="s">
        <v>286</v>
      </c>
      <c r="C85" s="15"/>
      <c r="D85" s="15"/>
      <c r="E85" s="184"/>
      <c r="F85" s="184"/>
      <c r="G85" s="184"/>
      <c r="H85" s="184"/>
      <c r="I85" s="184"/>
      <c r="J85" s="184"/>
      <c r="K85" s="544"/>
      <c r="L85" s="544"/>
      <c r="M85" s="544"/>
      <c r="N85" s="544"/>
      <c r="O85" s="544"/>
      <c r="P85" s="250"/>
      <c r="Q85" s="242"/>
      <c r="R85" s="134"/>
    </row>
    <row r="86" spans="1:18">
      <c r="A86" s="18"/>
      <c r="B86" s="15"/>
      <c r="C86" s="15" t="s">
        <v>28</v>
      </c>
      <c r="D86" s="15"/>
      <c r="E86" s="84">
        <v>0.73</v>
      </c>
      <c r="F86" s="84">
        <v>0.55000000000000004</v>
      </c>
      <c r="G86" s="84">
        <v>0.47</v>
      </c>
      <c r="H86" s="84">
        <v>0.5</v>
      </c>
      <c r="I86" s="84">
        <v>0.8</v>
      </c>
      <c r="J86" s="84">
        <v>0.62</v>
      </c>
      <c r="K86" s="545">
        <v>0.43</v>
      </c>
      <c r="L86" s="545">
        <v>0.91</v>
      </c>
      <c r="M86" s="545">
        <v>0.79</v>
      </c>
      <c r="N86" s="545">
        <v>0.53</v>
      </c>
      <c r="O86" s="545">
        <v>0.38</v>
      </c>
      <c r="P86" s="251">
        <v>0.62</v>
      </c>
      <c r="Q86" s="268"/>
      <c r="R86" s="134"/>
    </row>
    <row r="87" spans="1:18">
      <c r="A87" s="18"/>
      <c r="B87" s="15"/>
      <c r="C87" s="15" t="s">
        <v>29</v>
      </c>
      <c r="D87" s="15"/>
      <c r="E87" s="84">
        <v>0.72</v>
      </c>
      <c r="F87" s="84">
        <v>0.55000000000000004</v>
      </c>
      <c r="G87" s="84">
        <v>0.47</v>
      </c>
      <c r="H87" s="84">
        <v>0.49</v>
      </c>
      <c r="I87" s="84">
        <v>0.78</v>
      </c>
      <c r="J87" s="84">
        <v>0.62</v>
      </c>
      <c r="K87" s="545">
        <v>0.42</v>
      </c>
      <c r="L87" s="545">
        <v>0.9</v>
      </c>
      <c r="M87" s="545">
        <v>0.78</v>
      </c>
      <c r="N87" s="545">
        <v>0.53</v>
      </c>
      <c r="O87" s="545">
        <v>0.38</v>
      </c>
      <c r="P87" s="251">
        <v>0.62</v>
      </c>
      <c r="Q87" s="268"/>
      <c r="R87" s="134"/>
    </row>
    <row r="88" spans="1:18" ht="3" customHeight="1">
      <c r="A88" s="18"/>
      <c r="B88" s="15"/>
      <c r="C88" s="15"/>
      <c r="D88" s="15"/>
      <c r="E88" s="84"/>
      <c r="F88" s="84"/>
      <c r="G88" s="84"/>
      <c r="H88" s="84"/>
      <c r="I88" s="84"/>
      <c r="J88" s="84"/>
      <c r="K88" s="545"/>
      <c r="L88" s="545"/>
      <c r="M88" s="545"/>
      <c r="N88" s="545"/>
      <c r="O88" s="545"/>
      <c r="P88" s="251"/>
      <c r="Q88" s="268"/>
      <c r="R88" s="134"/>
    </row>
    <row r="89" spans="1:18">
      <c r="A89" s="18"/>
      <c r="B89" s="15"/>
      <c r="D89" s="15"/>
      <c r="E89" s="471"/>
      <c r="F89" s="471"/>
      <c r="G89" s="471"/>
      <c r="H89" s="471"/>
      <c r="I89" s="471"/>
      <c r="J89" s="471"/>
      <c r="K89" s="549"/>
      <c r="L89" s="549"/>
      <c r="M89" s="549"/>
      <c r="N89" s="549"/>
      <c r="O89" s="549"/>
      <c r="P89" s="255"/>
      <c r="Q89" s="242"/>
      <c r="R89" s="134"/>
    </row>
    <row r="90" spans="1:18">
      <c r="A90" s="10" t="s">
        <v>285</v>
      </c>
      <c r="B90" s="15"/>
      <c r="D90" s="15"/>
      <c r="E90" s="471"/>
      <c r="F90" s="471"/>
      <c r="G90" s="471"/>
      <c r="H90" s="471"/>
      <c r="I90" s="471"/>
      <c r="J90" s="471"/>
      <c r="K90" s="549"/>
      <c r="L90" s="549"/>
      <c r="M90" s="549"/>
      <c r="N90" s="549"/>
      <c r="O90" s="549"/>
      <c r="P90" s="255"/>
      <c r="Q90" s="242"/>
      <c r="R90" s="134"/>
    </row>
    <row r="91" spans="1:18">
      <c r="A91" s="18"/>
      <c r="B91" s="15"/>
      <c r="D91" s="15"/>
      <c r="E91" s="77" t="str">
        <f t="shared" ref="E91:P91" si="54">E63</f>
        <v>Q1</v>
      </c>
      <c r="F91" s="77" t="str">
        <f t="shared" si="54"/>
        <v>Q2</v>
      </c>
      <c r="G91" s="77" t="str">
        <f t="shared" si="54"/>
        <v>Q3</v>
      </c>
      <c r="H91" s="77" t="str">
        <f t="shared" si="54"/>
        <v>Q4</v>
      </c>
      <c r="I91" s="77" t="str">
        <f t="shared" si="54"/>
        <v>Q1</v>
      </c>
      <c r="J91" s="77" t="str">
        <f t="shared" si="54"/>
        <v>Q2</v>
      </c>
      <c r="K91" s="552" t="str">
        <f t="shared" si="54"/>
        <v>Q3</v>
      </c>
      <c r="L91" s="552" t="str">
        <f t="shared" si="54"/>
        <v>Q4</v>
      </c>
      <c r="M91" s="552" t="str">
        <f t="shared" si="54"/>
        <v>Q1</v>
      </c>
      <c r="N91" s="552" t="str">
        <f t="shared" si="54"/>
        <v>Q2</v>
      </c>
      <c r="O91" s="552" t="str">
        <f t="shared" si="54"/>
        <v>Q3</v>
      </c>
      <c r="P91" s="258" t="str">
        <f t="shared" si="54"/>
        <v>Q4</v>
      </c>
      <c r="Q91" s="242"/>
      <c r="R91" s="77"/>
    </row>
    <row r="92" spans="1:18">
      <c r="A92" s="18"/>
      <c r="B92" s="15"/>
      <c r="D92" s="15"/>
      <c r="E92" s="78" t="str">
        <f t="shared" ref="E92:P92" si="55">E64</f>
        <v>CY17</v>
      </c>
      <c r="F92" s="78" t="str">
        <f t="shared" si="55"/>
        <v>CY17</v>
      </c>
      <c r="G92" s="78" t="str">
        <f t="shared" si="55"/>
        <v>CY17</v>
      </c>
      <c r="H92" s="78" t="str">
        <f t="shared" si="55"/>
        <v>CY17</v>
      </c>
      <c r="I92" s="78" t="str">
        <f t="shared" si="55"/>
        <v>CY18</v>
      </c>
      <c r="J92" s="78" t="str">
        <f t="shared" si="55"/>
        <v>CY18</v>
      </c>
      <c r="K92" s="553" t="str">
        <f t="shared" si="55"/>
        <v>CY18</v>
      </c>
      <c r="L92" s="553" t="str">
        <f t="shared" si="55"/>
        <v>CY18</v>
      </c>
      <c r="M92" s="553" t="str">
        <f t="shared" si="55"/>
        <v>CY19</v>
      </c>
      <c r="N92" s="553" t="str">
        <f t="shared" si="55"/>
        <v>CY19</v>
      </c>
      <c r="O92" s="553" t="str">
        <f t="shared" si="55"/>
        <v>CY19</v>
      </c>
      <c r="P92" s="259" t="str">
        <f t="shared" si="55"/>
        <v>CY19</v>
      </c>
      <c r="Q92" s="242"/>
      <c r="R92" s="77"/>
    </row>
    <row r="93" spans="1:18" ht="7.5" customHeight="1">
      <c r="A93" s="18"/>
      <c r="B93" s="15"/>
      <c r="D93" s="15"/>
      <c r="E93" s="85"/>
      <c r="F93" s="85"/>
      <c r="G93" s="85"/>
      <c r="H93" s="85"/>
      <c r="I93" s="85"/>
      <c r="J93" s="85"/>
      <c r="K93" s="554"/>
      <c r="L93" s="554"/>
      <c r="M93" s="554"/>
      <c r="N93" s="554"/>
      <c r="O93" s="554"/>
      <c r="P93" s="260"/>
      <c r="Q93" s="242"/>
      <c r="R93" s="134"/>
    </row>
    <row r="94" spans="1:18" ht="15.75" customHeight="1">
      <c r="A94" s="18"/>
      <c r="B94" s="460" t="s">
        <v>80</v>
      </c>
      <c r="D94" s="15"/>
      <c r="E94" s="85"/>
      <c r="F94" s="85"/>
      <c r="G94" s="85"/>
      <c r="H94" s="85"/>
      <c r="I94" s="85"/>
      <c r="J94" s="85"/>
      <c r="K94" s="554"/>
      <c r="L94" s="554"/>
      <c r="M94" s="554"/>
      <c r="N94" s="554"/>
      <c r="O94" s="554"/>
      <c r="P94" s="260"/>
      <c r="Q94" s="242"/>
      <c r="R94" s="134"/>
    </row>
    <row r="95" spans="1:18" ht="15.75" customHeight="1">
      <c r="A95" s="18"/>
      <c r="B95" s="460"/>
      <c r="C95" s="479" t="s">
        <v>122</v>
      </c>
      <c r="D95" s="124"/>
      <c r="E95" s="85"/>
      <c r="F95" s="85"/>
      <c r="G95" s="85"/>
      <c r="H95" s="85"/>
      <c r="I95" s="85"/>
      <c r="J95" s="85"/>
      <c r="K95" s="554"/>
      <c r="L95" s="554"/>
      <c r="M95" s="554"/>
      <c r="N95" s="554"/>
      <c r="O95" s="554"/>
      <c r="P95" s="260"/>
      <c r="Q95" s="242"/>
      <c r="R95" s="134"/>
    </row>
    <row r="96" spans="1:18">
      <c r="A96" s="2"/>
      <c r="B96" s="465"/>
      <c r="C96" s="480" t="s">
        <v>124</v>
      </c>
      <c r="D96" s="463"/>
      <c r="E96" s="86">
        <f t="shared" ref="E96:P96" si="56">E69/E$66</f>
        <v>8.2850521436848207E-2</v>
      </c>
      <c r="F96" s="86">
        <f t="shared" si="56"/>
        <v>7.9705702023298589E-2</v>
      </c>
      <c r="G96" s="86">
        <f t="shared" si="56"/>
        <v>9.2088998763906055E-2</v>
      </c>
      <c r="H96" s="86">
        <f t="shared" si="56"/>
        <v>0.15173764072442486</v>
      </c>
      <c r="I96" s="86">
        <f t="shared" si="56"/>
        <v>8.2442748091603055E-2</v>
      </c>
      <c r="J96" s="86">
        <f t="shared" si="56"/>
        <v>7.6782449725776969E-2</v>
      </c>
      <c r="K96" s="555">
        <f t="shared" si="56"/>
        <v>8.3994708994708997E-2</v>
      </c>
      <c r="L96" s="555">
        <f t="shared" si="56"/>
        <v>0.12725745485090298</v>
      </c>
      <c r="M96" s="555">
        <f t="shared" si="56"/>
        <v>8.3287671232876712E-2</v>
      </c>
      <c r="N96" s="555">
        <f t="shared" si="56"/>
        <v>7.0916905444126072E-2</v>
      </c>
      <c r="O96" s="555">
        <f t="shared" si="56"/>
        <v>0.10374414976599064</v>
      </c>
      <c r="P96" s="261">
        <f t="shared" si="56"/>
        <v>0.13444108761329304</v>
      </c>
      <c r="Q96" s="242"/>
      <c r="R96" s="134"/>
    </row>
    <row r="97" spans="1:18">
      <c r="A97" s="2"/>
      <c r="B97" s="465"/>
      <c r="C97" s="480" t="s">
        <v>125</v>
      </c>
      <c r="D97" s="463"/>
      <c r="E97" s="86">
        <f t="shared" ref="E97:P97" si="57">E70/E$66</f>
        <v>4.8667439165701043E-2</v>
      </c>
      <c r="F97" s="86">
        <f t="shared" si="57"/>
        <v>4.4144696505211529E-2</v>
      </c>
      <c r="G97" s="86">
        <f t="shared" si="57"/>
        <v>2.2249690976514216E-2</v>
      </c>
      <c r="H97" s="86">
        <f t="shared" si="57"/>
        <v>4.6989720998531569E-2</v>
      </c>
      <c r="I97" s="86">
        <f t="shared" si="57"/>
        <v>7.2264631043256991E-2</v>
      </c>
      <c r="J97" s="86">
        <f t="shared" si="57"/>
        <v>2.8641072516758074E-2</v>
      </c>
      <c r="K97" s="555">
        <f t="shared" si="57"/>
        <v>1.2566137566137565E-2</v>
      </c>
      <c r="L97" s="555">
        <f t="shared" si="57"/>
        <v>6.2998740025199493E-2</v>
      </c>
      <c r="M97" s="555">
        <f t="shared" si="57"/>
        <v>5.5342465753424656E-2</v>
      </c>
      <c r="N97" s="555">
        <f t="shared" si="57"/>
        <v>3.36676217765043E-2</v>
      </c>
      <c r="O97" s="555">
        <f t="shared" si="57"/>
        <v>6.2402496099843996E-3</v>
      </c>
      <c r="P97" s="261">
        <f t="shared" si="57"/>
        <v>3.2729103726082578E-2</v>
      </c>
      <c r="Q97" s="242"/>
      <c r="R97" s="134"/>
    </row>
    <row r="98" spans="1:18">
      <c r="A98" s="2"/>
      <c r="B98" s="465"/>
      <c r="C98" s="479" t="s">
        <v>123</v>
      </c>
      <c r="D98" s="463"/>
      <c r="E98" s="86"/>
      <c r="F98" s="86"/>
      <c r="G98" s="86"/>
      <c r="H98" s="86"/>
      <c r="I98" s="86"/>
      <c r="J98" s="86"/>
      <c r="K98" s="555"/>
      <c r="L98" s="555"/>
      <c r="M98" s="555"/>
      <c r="N98" s="555"/>
      <c r="O98" s="555"/>
      <c r="P98" s="261"/>
      <c r="Q98" s="242"/>
      <c r="R98" s="134"/>
    </row>
    <row r="99" spans="1:18">
      <c r="A99" s="2"/>
      <c r="B99" s="465"/>
      <c r="C99" s="480" t="s">
        <v>126</v>
      </c>
      <c r="D99" s="463"/>
      <c r="E99" s="86">
        <f t="shared" ref="E99:P99" si="58">E72/E$66</f>
        <v>0.13441483198146004</v>
      </c>
      <c r="F99" s="86">
        <f t="shared" si="58"/>
        <v>0.14469650521152666</v>
      </c>
      <c r="G99" s="86">
        <f t="shared" si="58"/>
        <v>0.15389369592089</v>
      </c>
      <c r="H99" s="86">
        <f t="shared" si="58"/>
        <v>0.12628487518355361</v>
      </c>
      <c r="I99" s="86">
        <f t="shared" si="58"/>
        <v>0.13740458015267176</v>
      </c>
      <c r="J99" s="86">
        <f t="shared" si="58"/>
        <v>0.15234613040828762</v>
      </c>
      <c r="K99" s="555">
        <f t="shared" si="58"/>
        <v>0.16997354497354497</v>
      </c>
      <c r="L99" s="555">
        <f t="shared" si="58"/>
        <v>0.10541789164216715</v>
      </c>
      <c r="M99" s="555">
        <f t="shared" si="58"/>
        <v>0.13095890410958905</v>
      </c>
      <c r="N99" s="555">
        <f t="shared" si="58"/>
        <v>0.16475644699140402</v>
      </c>
      <c r="O99" s="555">
        <f t="shared" si="58"/>
        <v>0.19188767550702029</v>
      </c>
      <c r="P99" s="261">
        <f t="shared" si="58"/>
        <v>0.12386706948640483</v>
      </c>
      <c r="Q99" s="242"/>
      <c r="R99" s="134"/>
    </row>
    <row r="100" spans="1:18">
      <c r="A100" s="2"/>
      <c r="B100" s="465"/>
      <c r="C100" s="480" t="s">
        <v>125</v>
      </c>
      <c r="D100" s="463"/>
      <c r="E100" s="86">
        <f t="shared" ref="E100:P100" si="59">E73/E$66</f>
        <v>6.3731170336037077E-3</v>
      </c>
      <c r="F100" s="86">
        <f t="shared" si="59"/>
        <v>3.678724708767627E-3</v>
      </c>
      <c r="G100" s="86">
        <f t="shared" si="59"/>
        <v>4.326328800988875E-3</v>
      </c>
      <c r="H100" s="86">
        <f t="shared" si="59"/>
        <v>8.8105726872246704E-3</v>
      </c>
      <c r="I100" s="86">
        <f t="shared" si="59"/>
        <v>5.5979643765903305E-3</v>
      </c>
      <c r="J100" s="86">
        <f t="shared" si="59"/>
        <v>6.0938452163315053E-3</v>
      </c>
      <c r="K100" s="555">
        <f t="shared" si="59"/>
        <v>1.6534391534391533E-2</v>
      </c>
      <c r="L100" s="555">
        <f t="shared" si="59"/>
        <v>1.3439731205375893E-2</v>
      </c>
      <c r="M100" s="555">
        <f t="shared" si="59"/>
        <v>4.3835616438356161E-3</v>
      </c>
      <c r="N100" s="555">
        <f t="shared" si="59"/>
        <v>5.0143266475644703E-3</v>
      </c>
      <c r="O100" s="555">
        <f t="shared" si="59"/>
        <v>1.5600624024960999E-3</v>
      </c>
      <c r="P100" s="261">
        <f t="shared" si="59"/>
        <v>9.5669687814702916E-3</v>
      </c>
      <c r="Q100" s="242"/>
      <c r="R100" s="134"/>
    </row>
    <row r="101" spans="1:18">
      <c r="A101" s="5"/>
      <c r="B101" s="5"/>
      <c r="C101" s="1" t="s">
        <v>33</v>
      </c>
      <c r="D101" s="5"/>
      <c r="E101" s="86">
        <f t="shared" ref="E101:P101" si="60">E74/E$66</f>
        <v>0.12340672074159907</v>
      </c>
      <c r="F101" s="86">
        <f t="shared" si="60"/>
        <v>0.14592274678111589</v>
      </c>
      <c r="G101" s="86">
        <f t="shared" si="60"/>
        <v>0.15945611866501855</v>
      </c>
      <c r="H101" s="86">
        <f t="shared" si="60"/>
        <v>0.14488497307880568</v>
      </c>
      <c r="I101" s="86">
        <f t="shared" si="60"/>
        <v>0.12417302798982188</v>
      </c>
      <c r="J101" s="86">
        <f t="shared" si="60"/>
        <v>0.14442413162705667</v>
      </c>
      <c r="K101" s="555">
        <f t="shared" si="60"/>
        <v>0.1626984126984127</v>
      </c>
      <c r="L101" s="555">
        <f t="shared" si="60"/>
        <v>0.13145737085258294</v>
      </c>
      <c r="M101" s="555">
        <f t="shared" si="60"/>
        <v>0.12547945205479452</v>
      </c>
      <c r="N101" s="555">
        <f t="shared" si="60"/>
        <v>0.16332378223495703</v>
      </c>
      <c r="O101" s="555">
        <f t="shared" si="60"/>
        <v>0.15834633385335414</v>
      </c>
      <c r="P101" s="261">
        <f t="shared" si="60"/>
        <v>0.14249748237663645</v>
      </c>
      <c r="Q101" s="242"/>
      <c r="R101" s="134"/>
    </row>
    <row r="102" spans="1:18">
      <c r="A102" s="5"/>
      <c r="B102" s="5"/>
      <c r="C102" s="1" t="s">
        <v>34</v>
      </c>
      <c r="D102" s="5"/>
      <c r="E102" s="86">
        <f t="shared" ref="E102:P102" si="61">E75/E$66</f>
        <v>9.5596755504055622E-2</v>
      </c>
      <c r="F102" s="86">
        <f t="shared" si="61"/>
        <v>0.13856529736358061</v>
      </c>
      <c r="G102" s="86">
        <f t="shared" si="61"/>
        <v>0.16440049443757726</v>
      </c>
      <c r="H102" s="86">
        <f t="shared" si="61"/>
        <v>0.18746940773372492</v>
      </c>
      <c r="I102" s="86">
        <f t="shared" si="61"/>
        <v>0.10330788804071246</v>
      </c>
      <c r="J102" s="86">
        <f t="shared" si="61"/>
        <v>0.13467397928092625</v>
      </c>
      <c r="K102" s="555">
        <f t="shared" si="61"/>
        <v>0.17195767195767195</v>
      </c>
      <c r="L102" s="555">
        <f t="shared" si="61"/>
        <v>0.13397732045359093</v>
      </c>
      <c r="M102" s="555">
        <f t="shared" si="61"/>
        <v>0.11123287671232877</v>
      </c>
      <c r="N102" s="555">
        <f t="shared" si="61"/>
        <v>0.1346704871060172</v>
      </c>
      <c r="O102" s="555">
        <f t="shared" si="61"/>
        <v>0.14040561622464898</v>
      </c>
      <c r="P102" s="261">
        <f t="shared" si="61"/>
        <v>0.17069486404833836</v>
      </c>
      <c r="Q102" s="242"/>
      <c r="R102" s="134"/>
    </row>
    <row r="103" spans="1:18" ht="15">
      <c r="A103" s="5"/>
      <c r="B103" s="5"/>
      <c r="C103" s="1" t="s">
        <v>35</v>
      </c>
      <c r="D103" s="5"/>
      <c r="E103" s="87">
        <f t="shared" ref="E103:P103" si="62">E76/E$66</f>
        <v>7.5898030127462338E-2</v>
      </c>
      <c r="F103" s="87">
        <f t="shared" si="62"/>
        <v>9.012875536480687E-2</v>
      </c>
      <c r="G103" s="87">
        <f t="shared" si="62"/>
        <v>9.8887515451174288E-2</v>
      </c>
      <c r="H103" s="87">
        <f t="shared" si="62"/>
        <v>8.3700440528634359E-2</v>
      </c>
      <c r="I103" s="87">
        <f t="shared" si="62"/>
        <v>8.447837150127227E-2</v>
      </c>
      <c r="J103" s="87">
        <f t="shared" si="62"/>
        <v>0.11090798293723339</v>
      </c>
      <c r="K103" s="557">
        <f t="shared" si="62"/>
        <v>0.11574074074074074</v>
      </c>
      <c r="L103" s="557">
        <f t="shared" si="62"/>
        <v>7.3498530029399406E-2</v>
      </c>
      <c r="M103" s="557">
        <f t="shared" si="62"/>
        <v>8.1643835616438357E-2</v>
      </c>
      <c r="N103" s="557">
        <f t="shared" si="62"/>
        <v>0.11031518624641834</v>
      </c>
      <c r="O103" s="557">
        <f t="shared" si="62"/>
        <v>0.12324492979719189</v>
      </c>
      <c r="P103" s="262">
        <f t="shared" si="62"/>
        <v>8.8620342396777449E-2</v>
      </c>
      <c r="Q103" s="242"/>
      <c r="R103" s="134"/>
    </row>
    <row r="104" spans="1:18" ht="15">
      <c r="A104" s="5"/>
      <c r="B104" s="5"/>
      <c r="C104" s="5"/>
      <c r="D104" s="5" t="s">
        <v>79</v>
      </c>
      <c r="E104" s="87">
        <f t="shared" ref="E104:P104" si="63">E77/E$66</f>
        <v>0.56720741599072999</v>
      </c>
      <c r="F104" s="87">
        <f t="shared" si="63"/>
        <v>0.64684242795830782</v>
      </c>
      <c r="G104" s="87">
        <f t="shared" si="63"/>
        <v>0.69530284301606926</v>
      </c>
      <c r="H104" s="87">
        <f t="shared" si="63"/>
        <v>0.74987763093489967</v>
      </c>
      <c r="I104" s="87">
        <f t="shared" si="63"/>
        <v>0.60966921119592876</v>
      </c>
      <c r="J104" s="87">
        <f t="shared" si="63"/>
        <v>0.65386959171237047</v>
      </c>
      <c r="K104" s="557">
        <f t="shared" si="63"/>
        <v>0.73346560846560849</v>
      </c>
      <c r="L104" s="557">
        <f t="shared" si="63"/>
        <v>0.64804703905921879</v>
      </c>
      <c r="M104" s="557">
        <f t="shared" si="63"/>
        <v>0.59232876712328764</v>
      </c>
      <c r="N104" s="557">
        <f t="shared" si="63"/>
        <v>0.68266475644699143</v>
      </c>
      <c r="O104" s="557">
        <f t="shared" si="63"/>
        <v>0.72542901716068642</v>
      </c>
      <c r="P104" s="262">
        <f t="shared" si="63"/>
        <v>0.702416918429003</v>
      </c>
      <c r="Q104" s="242"/>
      <c r="R104" s="134"/>
    </row>
    <row r="105" spans="1:18">
      <c r="A105" s="6"/>
      <c r="B105" s="13" t="s">
        <v>1</v>
      </c>
      <c r="C105" s="462"/>
      <c r="D105" s="6"/>
      <c r="E105" s="88">
        <f t="shared" ref="E105:P105" si="64">E78/E$66</f>
        <v>0.43279258400927001</v>
      </c>
      <c r="F105" s="88">
        <f t="shared" si="64"/>
        <v>0.35315757204169224</v>
      </c>
      <c r="G105" s="88">
        <f t="shared" si="64"/>
        <v>0.30469715698393079</v>
      </c>
      <c r="H105" s="88">
        <f t="shared" si="64"/>
        <v>0.25012236906510033</v>
      </c>
      <c r="I105" s="88">
        <f t="shared" si="64"/>
        <v>0.39033078880407124</v>
      </c>
      <c r="J105" s="88">
        <f t="shared" si="64"/>
        <v>0.34613040828762948</v>
      </c>
      <c r="K105" s="558">
        <f t="shared" si="64"/>
        <v>0.26653439153439151</v>
      </c>
      <c r="L105" s="558">
        <f t="shared" si="64"/>
        <v>0.35195296094078121</v>
      </c>
      <c r="M105" s="558">
        <f t="shared" si="64"/>
        <v>0.40767123287671231</v>
      </c>
      <c r="N105" s="558">
        <f t="shared" si="64"/>
        <v>0.31733524355300857</v>
      </c>
      <c r="O105" s="558">
        <f t="shared" si="64"/>
        <v>0.27457098283931358</v>
      </c>
      <c r="P105" s="263">
        <f t="shared" si="64"/>
        <v>0.297583081570997</v>
      </c>
      <c r="Q105" s="242"/>
      <c r="R105" s="134"/>
    </row>
    <row r="106" spans="1:18">
      <c r="A106" s="7"/>
      <c r="B106" s="132" t="s">
        <v>113</v>
      </c>
      <c r="C106" s="7"/>
      <c r="D106" s="7"/>
      <c r="E106" s="86">
        <f t="shared" ref="E106:P106" si="65">E79/E$66</f>
        <v>2.0278099652375436E-2</v>
      </c>
      <c r="F106" s="86">
        <f t="shared" si="65"/>
        <v>2.023298589822195E-2</v>
      </c>
      <c r="G106" s="86">
        <f t="shared" si="65"/>
        <v>2.2249690976514216E-2</v>
      </c>
      <c r="H106" s="86">
        <f t="shared" si="65"/>
        <v>1.7131669114047968E-2</v>
      </c>
      <c r="I106" s="86">
        <f t="shared" si="65"/>
        <v>1.3740458015267175E-2</v>
      </c>
      <c r="J106" s="86">
        <f t="shared" si="65"/>
        <v>1.5234613040828763E-2</v>
      </c>
      <c r="K106" s="555">
        <f t="shared" si="65"/>
        <v>8.5978835978835974E-3</v>
      </c>
      <c r="L106" s="555">
        <f t="shared" si="65"/>
        <v>1.6799664006719867E-3</v>
      </c>
      <c r="M106" s="555">
        <f t="shared" si="65"/>
        <v>1.6438356164383563E-3</v>
      </c>
      <c r="N106" s="555">
        <f t="shared" si="65"/>
        <v>-2.4355300859598854E-2</v>
      </c>
      <c r="O106" s="555">
        <f t="shared" si="65"/>
        <v>-2.3400936037441498E-3</v>
      </c>
      <c r="P106" s="261">
        <f t="shared" si="65"/>
        <v>3.5246727089627392E-3</v>
      </c>
      <c r="Q106" s="242"/>
      <c r="R106" s="134"/>
    </row>
    <row r="107" spans="1:18" ht="15">
      <c r="A107" s="7"/>
      <c r="B107" s="132" t="s">
        <v>157</v>
      </c>
      <c r="C107" s="7"/>
      <c r="D107" s="7"/>
      <c r="E107" s="87">
        <f t="shared" ref="E107:P107" si="66">E80/E$66</f>
        <v>0</v>
      </c>
      <c r="F107" s="87">
        <f t="shared" si="66"/>
        <v>0</v>
      </c>
      <c r="G107" s="87">
        <f t="shared" si="66"/>
        <v>0</v>
      </c>
      <c r="H107" s="87">
        <f t="shared" si="66"/>
        <v>0</v>
      </c>
      <c r="I107" s="87">
        <f t="shared" si="66"/>
        <v>0</v>
      </c>
      <c r="J107" s="87">
        <f t="shared" si="66"/>
        <v>0</v>
      </c>
      <c r="K107" s="557">
        <f t="shared" si="66"/>
        <v>0</v>
      </c>
      <c r="L107" s="557">
        <f t="shared" si="66"/>
        <v>0</v>
      </c>
      <c r="M107" s="557">
        <f t="shared" si="66"/>
        <v>0</v>
      </c>
      <c r="N107" s="557">
        <f t="shared" si="66"/>
        <v>0</v>
      </c>
      <c r="O107" s="557">
        <f t="shared" si="66"/>
        <v>0</v>
      </c>
      <c r="P107" s="262">
        <f t="shared" si="66"/>
        <v>0</v>
      </c>
      <c r="Q107" s="242"/>
      <c r="R107" s="134"/>
    </row>
    <row r="108" spans="1:18">
      <c r="A108" s="7"/>
      <c r="B108" s="11" t="s">
        <v>108</v>
      </c>
      <c r="C108" s="464"/>
      <c r="D108" s="7"/>
      <c r="E108" s="86">
        <f t="shared" ref="E108:P108" si="67">E81/E$66</f>
        <v>0.41251448435689453</v>
      </c>
      <c r="F108" s="86">
        <f t="shared" si="67"/>
        <v>0.33292458614347026</v>
      </c>
      <c r="G108" s="86">
        <f t="shared" si="67"/>
        <v>0.28244746600741655</v>
      </c>
      <c r="H108" s="86">
        <f t="shared" si="67"/>
        <v>0.23299069995105237</v>
      </c>
      <c r="I108" s="86">
        <f t="shared" si="67"/>
        <v>0.37659033078880405</v>
      </c>
      <c r="J108" s="86">
        <f t="shared" si="67"/>
        <v>0.33089579524680074</v>
      </c>
      <c r="K108" s="555">
        <f t="shared" si="67"/>
        <v>0.25793650793650796</v>
      </c>
      <c r="L108" s="555">
        <f t="shared" si="67"/>
        <v>0.35027299454010918</v>
      </c>
      <c r="M108" s="555">
        <f t="shared" si="67"/>
        <v>0.40602739726027398</v>
      </c>
      <c r="N108" s="555">
        <f t="shared" si="67"/>
        <v>0.34169054441260743</v>
      </c>
      <c r="O108" s="555">
        <f t="shared" si="67"/>
        <v>0.27691107644305774</v>
      </c>
      <c r="P108" s="261">
        <f t="shared" si="67"/>
        <v>0.29405840886203422</v>
      </c>
      <c r="Q108" s="242"/>
      <c r="R108" s="134"/>
    </row>
    <row r="109" spans="1:18" ht="15">
      <c r="A109" s="7"/>
      <c r="B109" s="465" t="s">
        <v>109</v>
      </c>
      <c r="C109" s="464"/>
      <c r="D109" s="7"/>
      <c r="E109" s="87">
        <f t="shared" ref="E109:P109" si="68">E82/E$66</f>
        <v>9.6176129779837777E-2</v>
      </c>
      <c r="F109" s="87">
        <f t="shared" si="68"/>
        <v>7.6640098099325565E-2</v>
      </c>
      <c r="G109" s="87">
        <f t="shared" si="68"/>
        <v>6.1186650185414089E-2</v>
      </c>
      <c r="H109" s="87">
        <f t="shared" si="68"/>
        <v>4.9437102300538424E-2</v>
      </c>
      <c r="I109" s="87">
        <f t="shared" si="68"/>
        <v>6.9211195928753175E-2</v>
      </c>
      <c r="J109" s="87">
        <f t="shared" si="68"/>
        <v>4.2047531992687383E-2</v>
      </c>
      <c r="K109" s="557">
        <f t="shared" si="68"/>
        <v>4.2989417989417987E-2</v>
      </c>
      <c r="L109" s="557">
        <f t="shared" si="68"/>
        <v>5.795884082318354E-2</v>
      </c>
      <c r="M109" s="557">
        <f t="shared" si="68"/>
        <v>7.5616438356164384E-2</v>
      </c>
      <c r="N109" s="557">
        <f t="shared" si="68"/>
        <v>4.8710601719197708E-2</v>
      </c>
      <c r="O109" s="557">
        <f t="shared" si="68"/>
        <v>4.6801872074882997E-2</v>
      </c>
      <c r="P109" s="262">
        <f t="shared" si="68"/>
        <v>5.3877139979859011E-2</v>
      </c>
      <c r="Q109" s="242"/>
      <c r="R109" s="134"/>
    </row>
    <row r="110" spans="1:18" ht="15">
      <c r="A110" s="7"/>
      <c r="B110" s="13" t="s">
        <v>2</v>
      </c>
      <c r="C110" s="464"/>
      <c r="D110" s="4"/>
      <c r="E110" s="23">
        <f t="shared" ref="E110:P110" si="69">E83/E$66</f>
        <v>0.31633835457705678</v>
      </c>
      <c r="F110" s="23">
        <f t="shared" si="69"/>
        <v>0.25628448804414472</v>
      </c>
      <c r="G110" s="23">
        <f t="shared" si="69"/>
        <v>0.22126081582200247</v>
      </c>
      <c r="H110" s="23">
        <f t="shared" si="69"/>
        <v>0.18355359765051396</v>
      </c>
      <c r="I110" s="23">
        <f t="shared" si="69"/>
        <v>0.30737913486005092</v>
      </c>
      <c r="J110" s="23">
        <f t="shared" si="69"/>
        <v>0.28884826325411334</v>
      </c>
      <c r="K110" s="562">
        <f t="shared" si="69"/>
        <v>0.21494708994708994</v>
      </c>
      <c r="L110" s="562">
        <f t="shared" si="69"/>
        <v>0.29231415371692565</v>
      </c>
      <c r="M110" s="562">
        <f t="shared" si="69"/>
        <v>0.3304109589041096</v>
      </c>
      <c r="N110" s="562">
        <f t="shared" si="69"/>
        <v>0.29297994269340977</v>
      </c>
      <c r="O110" s="562">
        <f t="shared" si="69"/>
        <v>0.23010920436817472</v>
      </c>
      <c r="P110" s="269">
        <f t="shared" si="69"/>
        <v>0.24018126888217523</v>
      </c>
      <c r="Q110" s="242"/>
      <c r="R110" s="134"/>
    </row>
    <row r="111" spans="1:18">
      <c r="A111" s="7"/>
      <c r="B111" s="13"/>
      <c r="C111" s="464"/>
      <c r="D111" s="4"/>
      <c r="K111" s="563"/>
      <c r="L111" s="563"/>
      <c r="M111" s="563"/>
      <c r="N111" s="563"/>
      <c r="O111" s="563"/>
      <c r="P111" s="242"/>
      <c r="Q111" s="242"/>
    </row>
    <row r="112" spans="1:18">
      <c r="A112" s="4"/>
      <c r="B112" s="474"/>
      <c r="C112" s="4"/>
      <c r="D112" s="4"/>
      <c r="K112" s="563"/>
      <c r="L112" s="563"/>
      <c r="M112" s="563"/>
      <c r="N112" s="563"/>
      <c r="O112" s="563"/>
      <c r="P112" s="242"/>
      <c r="Q112" s="242"/>
    </row>
    <row r="113" spans="1:43">
      <c r="A113" s="10" t="s">
        <v>133</v>
      </c>
      <c r="K113" s="563"/>
      <c r="L113" s="563"/>
      <c r="M113" s="563"/>
      <c r="N113" s="563"/>
      <c r="O113" s="563"/>
      <c r="P113" s="242"/>
      <c r="Q113" s="242"/>
    </row>
    <row r="114" spans="1:43">
      <c r="E114" s="258" t="str">
        <f t="shared" ref="E114:P114" si="70">E6</f>
        <v>Q1</v>
      </c>
      <c r="F114" s="258" t="str">
        <f t="shared" si="70"/>
        <v>Q2</v>
      </c>
      <c r="G114" s="258" t="str">
        <f t="shared" si="70"/>
        <v>Q3</v>
      </c>
      <c r="H114" s="258" t="str">
        <f t="shared" si="70"/>
        <v>Q4</v>
      </c>
      <c r="I114" s="77" t="str">
        <f t="shared" si="70"/>
        <v>Q1</v>
      </c>
      <c r="J114" s="77" t="str">
        <f t="shared" si="70"/>
        <v>Q2</v>
      </c>
      <c r="K114" s="552" t="str">
        <f t="shared" si="70"/>
        <v>Q3</v>
      </c>
      <c r="L114" s="552" t="str">
        <f t="shared" si="70"/>
        <v>Q4</v>
      </c>
      <c r="M114" s="552" t="str">
        <f t="shared" si="70"/>
        <v>Q1</v>
      </c>
      <c r="N114" s="552" t="str">
        <f t="shared" si="70"/>
        <v>Q2</v>
      </c>
      <c r="O114" s="552" t="str">
        <f t="shared" si="70"/>
        <v>Q3</v>
      </c>
      <c r="P114" s="258" t="str">
        <f t="shared" si="70"/>
        <v>Q4</v>
      </c>
      <c r="Q114" s="242"/>
      <c r="R114" s="77"/>
    </row>
    <row r="115" spans="1:43">
      <c r="E115" s="259" t="str">
        <f t="shared" ref="E115:P115" si="71">E7</f>
        <v>CY17</v>
      </c>
      <c r="F115" s="259" t="str">
        <f t="shared" si="71"/>
        <v>CY17</v>
      </c>
      <c r="G115" s="259" t="str">
        <f t="shared" si="71"/>
        <v>CY17</v>
      </c>
      <c r="H115" s="259" t="str">
        <f t="shared" si="71"/>
        <v>CY17</v>
      </c>
      <c r="I115" s="78" t="str">
        <f t="shared" si="71"/>
        <v>CY18</v>
      </c>
      <c r="J115" s="78" t="str">
        <f t="shared" si="71"/>
        <v>CY18</v>
      </c>
      <c r="K115" s="553" t="str">
        <f t="shared" si="71"/>
        <v>CY18</v>
      </c>
      <c r="L115" s="553" t="str">
        <f t="shared" si="71"/>
        <v>CY18</v>
      </c>
      <c r="M115" s="553" t="str">
        <f t="shared" si="71"/>
        <v>CY19</v>
      </c>
      <c r="N115" s="553" t="str">
        <f t="shared" si="71"/>
        <v>CY19</v>
      </c>
      <c r="O115" s="553" t="str">
        <f t="shared" si="71"/>
        <v>CY19</v>
      </c>
      <c r="P115" s="259" t="str">
        <f t="shared" si="71"/>
        <v>CY19</v>
      </c>
      <c r="Q115" s="242"/>
      <c r="R115" s="77"/>
    </row>
    <row r="116" spans="1:43">
      <c r="B116" s="479" t="s">
        <v>81</v>
      </c>
      <c r="C116" s="124"/>
      <c r="D116" s="124"/>
      <c r="E116" s="160">
        <v>-530</v>
      </c>
      <c r="F116" s="160">
        <v>-213</v>
      </c>
      <c r="G116" s="160">
        <v>284</v>
      </c>
      <c r="H116" s="160">
        <v>597</v>
      </c>
      <c r="I116" s="160">
        <v>-581</v>
      </c>
      <c r="J116" s="160">
        <v>-256</v>
      </c>
      <c r="K116" s="536">
        <v>146</v>
      </c>
      <c r="L116" s="536">
        <v>454</v>
      </c>
      <c r="M116" s="536">
        <v>-567</v>
      </c>
      <c r="N116" s="536">
        <v>-189</v>
      </c>
      <c r="O116" s="536">
        <v>-68</v>
      </c>
      <c r="P116" s="241">
        <v>722</v>
      </c>
      <c r="Q116" s="241"/>
      <c r="R116" s="77"/>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row>
    <row r="117" spans="1:43">
      <c r="B117" s="479" t="s">
        <v>80</v>
      </c>
      <c r="C117" s="124"/>
      <c r="D117" s="124"/>
      <c r="E117" s="160"/>
      <c r="F117" s="160"/>
      <c r="G117" s="160"/>
      <c r="H117" s="160"/>
      <c r="I117" s="160"/>
      <c r="J117" s="160"/>
      <c r="K117" s="536"/>
      <c r="L117" s="536"/>
      <c r="M117" s="536"/>
      <c r="N117" s="536"/>
      <c r="O117" s="536"/>
      <c r="P117" s="241"/>
      <c r="Q117" s="241"/>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row>
    <row r="118" spans="1:43">
      <c r="B118" s="479"/>
      <c r="C118" s="479" t="s">
        <v>122</v>
      </c>
      <c r="D118" s="124"/>
      <c r="E118" s="160"/>
      <c r="F118" s="160"/>
      <c r="G118" s="160"/>
      <c r="H118" s="160"/>
      <c r="I118" s="160"/>
      <c r="J118" s="160"/>
      <c r="K118" s="536"/>
      <c r="L118" s="536"/>
      <c r="M118" s="536"/>
      <c r="N118" s="536"/>
      <c r="O118" s="536"/>
      <c r="P118" s="241"/>
      <c r="Q118" s="241"/>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row>
    <row r="119" spans="1:43">
      <c r="B119"/>
      <c r="C119" s="480" t="s">
        <v>124</v>
      </c>
      <c r="D119" s="463"/>
      <c r="E119" s="79">
        <v>-58</v>
      </c>
      <c r="F119" s="79">
        <v>-44</v>
      </c>
      <c r="G119" s="79">
        <v>30</v>
      </c>
      <c r="H119" s="79">
        <v>95</v>
      </c>
      <c r="I119" s="79">
        <v>-75</v>
      </c>
      <c r="J119" s="79">
        <v>-44</v>
      </c>
      <c r="K119" s="537">
        <v>-3</v>
      </c>
      <c r="L119" s="537">
        <v>74</v>
      </c>
      <c r="M119" s="537">
        <v>-53</v>
      </c>
      <c r="N119" s="537">
        <v>-20</v>
      </c>
      <c r="O119" s="537">
        <v>-7</v>
      </c>
      <c r="P119" s="243">
        <v>59</v>
      </c>
      <c r="Q119" s="243"/>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row>
    <row r="120" spans="1:43">
      <c r="B120"/>
      <c r="C120" s="480" t="s">
        <v>125</v>
      </c>
      <c r="D120" s="463"/>
      <c r="E120" s="79">
        <v>-68</v>
      </c>
      <c r="F120" s="79">
        <v>-68</v>
      </c>
      <c r="G120" s="79">
        <v>120</v>
      </c>
      <c r="H120" s="79">
        <v>52</v>
      </c>
      <c r="I120" s="79">
        <v>-120</v>
      </c>
      <c r="J120" s="79">
        <v>-46</v>
      </c>
      <c r="K120" s="537">
        <v>63</v>
      </c>
      <c r="L120" s="537">
        <v>26</v>
      </c>
      <c r="M120" s="537">
        <v>-66</v>
      </c>
      <c r="N120" s="537">
        <v>-34</v>
      </c>
      <c r="O120" s="537">
        <v>-6</v>
      </c>
      <c r="P120" s="243">
        <v>81</v>
      </c>
      <c r="Q120" s="243"/>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row>
    <row r="121" spans="1:43">
      <c r="B121"/>
      <c r="C121" s="479" t="s">
        <v>123</v>
      </c>
      <c r="D121" s="463"/>
      <c r="E121" s="79"/>
      <c r="F121" s="79"/>
      <c r="G121" s="79"/>
      <c r="H121" s="79"/>
      <c r="I121" s="79"/>
      <c r="J121" s="79"/>
      <c r="K121" s="537"/>
      <c r="L121" s="537"/>
      <c r="M121" s="537"/>
      <c r="N121" s="537"/>
      <c r="O121" s="537"/>
      <c r="P121" s="243"/>
      <c r="Q121" s="243"/>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row>
    <row r="122" spans="1:43">
      <c r="B122"/>
      <c r="C122" s="480" t="s">
        <v>126</v>
      </c>
      <c r="D122" s="463"/>
      <c r="E122" s="79">
        <v>-4</v>
      </c>
      <c r="F122" s="79">
        <v>1</v>
      </c>
      <c r="G122" s="79">
        <v>3</v>
      </c>
      <c r="H122" s="79">
        <v>0</v>
      </c>
      <c r="I122" s="79">
        <v>-5</v>
      </c>
      <c r="J122" s="79">
        <v>-1</v>
      </c>
      <c r="K122" s="537">
        <v>5</v>
      </c>
      <c r="L122" s="537">
        <v>-1</v>
      </c>
      <c r="M122" s="537">
        <v>-6</v>
      </c>
      <c r="N122" s="537">
        <v>1</v>
      </c>
      <c r="O122" s="537">
        <v>-1</v>
      </c>
      <c r="P122" s="243">
        <v>3</v>
      </c>
      <c r="Q122" s="243"/>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row>
    <row r="123" spans="1:43">
      <c r="B123"/>
      <c r="C123" s="480" t="s">
        <v>125</v>
      </c>
      <c r="D123" s="463"/>
      <c r="E123" s="79">
        <v>-4</v>
      </c>
      <c r="F123" s="79">
        <v>3</v>
      </c>
      <c r="G123" s="79">
        <v>-1</v>
      </c>
      <c r="H123" s="79">
        <v>9</v>
      </c>
      <c r="I123" s="79">
        <v>-8</v>
      </c>
      <c r="J123" s="79">
        <v>17</v>
      </c>
      <c r="K123" s="537">
        <v>-8</v>
      </c>
      <c r="L123" s="537">
        <v>-13</v>
      </c>
      <c r="M123" s="537">
        <v>-1</v>
      </c>
      <c r="N123" s="537">
        <v>-1</v>
      </c>
      <c r="O123" s="537">
        <v>-1</v>
      </c>
      <c r="P123" s="243">
        <v>2</v>
      </c>
      <c r="Q123" s="243"/>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row>
    <row r="124" spans="1:43">
      <c r="B124" s="463"/>
      <c r="C124" s="85" t="s">
        <v>33</v>
      </c>
      <c r="D124" s="463"/>
      <c r="E124" s="80">
        <v>0</v>
      </c>
      <c r="F124" s="80">
        <v>0</v>
      </c>
      <c r="G124" s="80">
        <v>0</v>
      </c>
      <c r="H124" s="80">
        <v>0</v>
      </c>
      <c r="I124" s="80">
        <v>0</v>
      </c>
      <c r="J124" s="80">
        <v>0</v>
      </c>
      <c r="K124" s="538">
        <v>0</v>
      </c>
      <c r="L124" s="538">
        <v>0</v>
      </c>
      <c r="M124" s="538">
        <v>0</v>
      </c>
      <c r="N124" s="538">
        <v>0</v>
      </c>
      <c r="O124" s="538">
        <v>0</v>
      </c>
      <c r="P124" s="244">
        <v>0</v>
      </c>
      <c r="Q124" s="24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row>
    <row r="125" spans="1:43">
      <c r="B125" s="463"/>
      <c r="C125" s="85" t="s">
        <v>34</v>
      </c>
      <c r="D125" s="463"/>
      <c r="E125" s="80">
        <v>0</v>
      </c>
      <c r="F125" s="80">
        <v>0</v>
      </c>
      <c r="G125" s="80">
        <v>0</v>
      </c>
      <c r="H125" s="80">
        <v>0</v>
      </c>
      <c r="I125" s="80">
        <v>0</v>
      </c>
      <c r="J125" s="80">
        <v>0</v>
      </c>
      <c r="K125" s="538">
        <v>0</v>
      </c>
      <c r="L125" s="538">
        <v>0</v>
      </c>
      <c r="M125" s="538">
        <v>0</v>
      </c>
      <c r="N125" s="538">
        <v>0</v>
      </c>
      <c r="O125" s="538">
        <v>0</v>
      </c>
      <c r="P125" s="244">
        <v>0</v>
      </c>
      <c r="Q125" s="24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row>
    <row r="126" spans="1:43" ht="15">
      <c r="B126" s="5"/>
      <c r="C126" s="1" t="s">
        <v>35</v>
      </c>
      <c r="D126" s="5"/>
      <c r="E126" s="81">
        <v>0</v>
      </c>
      <c r="F126" s="81">
        <v>0</v>
      </c>
      <c r="G126" s="81">
        <v>0</v>
      </c>
      <c r="H126" s="81">
        <v>0</v>
      </c>
      <c r="I126" s="81">
        <v>0</v>
      </c>
      <c r="J126" s="81">
        <v>0</v>
      </c>
      <c r="K126" s="539">
        <v>0</v>
      </c>
      <c r="L126" s="539">
        <v>0</v>
      </c>
      <c r="M126" s="539">
        <v>0</v>
      </c>
      <c r="N126" s="539">
        <v>0</v>
      </c>
      <c r="O126" s="539">
        <v>0</v>
      </c>
      <c r="P126" s="245">
        <v>0</v>
      </c>
      <c r="Q126" s="245"/>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row>
    <row r="127" spans="1:43" ht="15">
      <c r="B127" s="5"/>
      <c r="C127" s="5"/>
      <c r="D127" s="5" t="s">
        <v>79</v>
      </c>
      <c r="E127" s="81">
        <f t="shared" ref="E127:G127" si="72">SUM(E119:E126)</f>
        <v>-134</v>
      </c>
      <c r="F127" s="81">
        <f t="shared" si="72"/>
        <v>-108</v>
      </c>
      <c r="G127" s="81">
        <f t="shared" si="72"/>
        <v>152</v>
      </c>
      <c r="H127" s="81">
        <f t="shared" ref="H127:I127" si="73">SUM(H119:H126)</f>
        <v>156</v>
      </c>
      <c r="I127" s="81">
        <f t="shared" si="73"/>
        <v>-208</v>
      </c>
      <c r="J127" s="81">
        <f t="shared" ref="J127:K127" si="74">SUM(J119:J126)</f>
        <v>-74</v>
      </c>
      <c r="K127" s="539">
        <f t="shared" si="74"/>
        <v>57</v>
      </c>
      <c r="L127" s="539">
        <f t="shared" ref="L127:M127" si="75">SUM(L119:L126)</f>
        <v>86</v>
      </c>
      <c r="M127" s="539">
        <f t="shared" si="75"/>
        <v>-126</v>
      </c>
      <c r="N127" s="539">
        <f t="shared" ref="N127:O127" si="76">SUM(N119:N126)</f>
        <v>-54</v>
      </c>
      <c r="O127" s="539">
        <f t="shared" si="76"/>
        <v>-15</v>
      </c>
      <c r="P127" s="245">
        <f t="shared" ref="P127" si="77">SUM(P119:P126)</f>
        <v>145</v>
      </c>
      <c r="Q127" s="245"/>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row>
    <row r="128" spans="1:43">
      <c r="B128" s="13" t="s">
        <v>1</v>
      </c>
      <c r="C128" s="462"/>
      <c r="D128" s="6"/>
      <c r="E128" s="82">
        <f t="shared" ref="E128:F128" si="78">E116-E127</f>
        <v>-396</v>
      </c>
      <c r="F128" s="82">
        <f t="shared" si="78"/>
        <v>-105</v>
      </c>
      <c r="G128" s="82">
        <f t="shared" ref="G128:H128" si="79">G116-G127</f>
        <v>132</v>
      </c>
      <c r="H128" s="82">
        <f t="shared" si="79"/>
        <v>441</v>
      </c>
      <c r="I128" s="82">
        <f t="shared" ref="I128:J128" si="80">I116-I127</f>
        <v>-373</v>
      </c>
      <c r="J128" s="82">
        <f t="shared" si="80"/>
        <v>-182</v>
      </c>
      <c r="K128" s="540">
        <f t="shared" ref="K128:L128" si="81">K116-K127</f>
        <v>89</v>
      </c>
      <c r="L128" s="540">
        <f t="shared" si="81"/>
        <v>368</v>
      </c>
      <c r="M128" s="540">
        <f t="shared" ref="M128:N128" si="82">M116-M127</f>
        <v>-441</v>
      </c>
      <c r="N128" s="540">
        <f t="shared" si="82"/>
        <v>-135</v>
      </c>
      <c r="O128" s="540">
        <f t="shared" ref="O128:P128" si="83">O116-O127</f>
        <v>-53</v>
      </c>
      <c r="P128" s="246">
        <f t="shared" si="83"/>
        <v>577</v>
      </c>
      <c r="Q128" s="246"/>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row>
    <row r="129" spans="1:43" ht="15">
      <c r="B129" s="132" t="s">
        <v>113</v>
      </c>
      <c r="C129" s="463"/>
      <c r="D129" s="463"/>
      <c r="E129" s="80">
        <v>0</v>
      </c>
      <c r="F129" s="80">
        <v>0</v>
      </c>
      <c r="G129" s="80">
        <v>0</v>
      </c>
      <c r="H129" s="80">
        <v>0</v>
      </c>
      <c r="I129" s="80">
        <v>0</v>
      </c>
      <c r="J129" s="80">
        <v>0</v>
      </c>
      <c r="K129" s="538">
        <v>0</v>
      </c>
      <c r="L129" s="538">
        <v>0</v>
      </c>
      <c r="M129" s="538">
        <v>0</v>
      </c>
      <c r="N129" s="538">
        <v>0</v>
      </c>
      <c r="O129" s="538">
        <v>0</v>
      </c>
      <c r="P129" s="244">
        <v>0</v>
      </c>
      <c r="Q129" s="245"/>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row>
    <row r="130" spans="1:43" ht="15">
      <c r="B130" s="132" t="s">
        <v>157</v>
      </c>
      <c r="C130" s="463"/>
      <c r="D130" s="463"/>
      <c r="E130" s="81">
        <v>0</v>
      </c>
      <c r="F130" s="81">
        <v>0</v>
      </c>
      <c r="G130" s="81">
        <v>0</v>
      </c>
      <c r="H130" s="81">
        <v>0</v>
      </c>
      <c r="I130" s="81">
        <v>0</v>
      </c>
      <c r="J130" s="81">
        <v>0</v>
      </c>
      <c r="K130" s="539">
        <v>0</v>
      </c>
      <c r="L130" s="539">
        <v>0</v>
      </c>
      <c r="M130" s="539">
        <v>0</v>
      </c>
      <c r="N130" s="539">
        <v>0</v>
      </c>
      <c r="O130" s="539">
        <v>0</v>
      </c>
      <c r="P130" s="245">
        <v>0</v>
      </c>
      <c r="Q130" s="245"/>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row>
    <row r="131" spans="1:43">
      <c r="B131" s="11" t="s">
        <v>108</v>
      </c>
      <c r="C131" s="481"/>
      <c r="D131" s="26"/>
      <c r="E131" s="80">
        <f t="shared" ref="E131:F131" si="84">E128-E129-E130</f>
        <v>-396</v>
      </c>
      <c r="F131" s="80">
        <f t="shared" si="84"/>
        <v>-105</v>
      </c>
      <c r="G131" s="80">
        <f t="shared" ref="G131:H131" si="85">G128-G129-G130</f>
        <v>132</v>
      </c>
      <c r="H131" s="80">
        <f t="shared" si="85"/>
        <v>441</v>
      </c>
      <c r="I131" s="80">
        <f t="shared" ref="I131:J131" si="86">I128-I129-I130</f>
        <v>-373</v>
      </c>
      <c r="J131" s="80">
        <f t="shared" si="86"/>
        <v>-182</v>
      </c>
      <c r="K131" s="538">
        <f t="shared" ref="K131:L131" si="87">K128-K129-K130</f>
        <v>89</v>
      </c>
      <c r="L131" s="538">
        <f t="shared" si="87"/>
        <v>368</v>
      </c>
      <c r="M131" s="538">
        <f t="shared" ref="M131:N131" si="88">M128-M129-M130</f>
        <v>-441</v>
      </c>
      <c r="N131" s="538">
        <f t="shared" si="88"/>
        <v>-135</v>
      </c>
      <c r="O131" s="538">
        <f t="shared" ref="O131:P131" si="89">O128-O129-O130</f>
        <v>-53</v>
      </c>
      <c r="P131" s="244">
        <f t="shared" si="89"/>
        <v>577</v>
      </c>
      <c r="Q131" s="24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row>
    <row r="132" spans="1:43" ht="15">
      <c r="B132" s="465" t="s">
        <v>109</v>
      </c>
      <c r="C132" s="481"/>
      <c r="D132" s="26"/>
      <c r="E132" s="81">
        <v>-86</v>
      </c>
      <c r="F132" s="81">
        <v>-19</v>
      </c>
      <c r="G132" s="81">
        <v>32</v>
      </c>
      <c r="H132" s="81">
        <v>94</v>
      </c>
      <c r="I132" s="81">
        <v>-64</v>
      </c>
      <c r="J132" s="81">
        <v>-23</v>
      </c>
      <c r="K132" s="539">
        <v>15</v>
      </c>
      <c r="L132" s="539">
        <v>70</v>
      </c>
      <c r="M132" s="539">
        <v>-80</v>
      </c>
      <c r="N132" s="539">
        <v>-20</v>
      </c>
      <c r="O132" s="539">
        <v>-5</v>
      </c>
      <c r="P132" s="245">
        <v>101</v>
      </c>
      <c r="Q132" s="245"/>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row>
    <row r="133" spans="1:43" ht="15">
      <c r="B133" s="482" t="s">
        <v>2</v>
      </c>
      <c r="C133" s="28"/>
      <c r="D133" s="28"/>
      <c r="E133" s="83">
        <f t="shared" ref="E133:F133" si="90">E131-E132</f>
        <v>-310</v>
      </c>
      <c r="F133" s="83">
        <f t="shared" si="90"/>
        <v>-86</v>
      </c>
      <c r="G133" s="83">
        <f t="shared" ref="G133:H133" si="91">G131-G132</f>
        <v>100</v>
      </c>
      <c r="H133" s="83">
        <f t="shared" si="91"/>
        <v>347</v>
      </c>
      <c r="I133" s="83">
        <f t="shared" ref="I133:J133" si="92">I131-I132</f>
        <v>-309</v>
      </c>
      <c r="J133" s="83">
        <f t="shared" si="92"/>
        <v>-159</v>
      </c>
      <c r="K133" s="541">
        <f t="shared" ref="K133:L133" si="93">K131-K132</f>
        <v>74</v>
      </c>
      <c r="L133" s="541">
        <f t="shared" si="93"/>
        <v>298</v>
      </c>
      <c r="M133" s="541">
        <f t="shared" ref="M133:N133" si="94">M131-M132</f>
        <v>-361</v>
      </c>
      <c r="N133" s="541">
        <f t="shared" si="94"/>
        <v>-115</v>
      </c>
      <c r="O133" s="541">
        <f t="shared" ref="O133:P133" si="95">O131-O132</f>
        <v>-48</v>
      </c>
      <c r="P133" s="247">
        <f t="shared" si="95"/>
        <v>476</v>
      </c>
      <c r="Q133" s="270"/>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row>
    <row r="134" spans="1:43">
      <c r="B134" s="483"/>
      <c r="C134" s="483"/>
      <c r="K134" s="563"/>
      <c r="L134" s="563"/>
      <c r="M134" s="563"/>
      <c r="N134" s="563"/>
      <c r="O134" s="563"/>
      <c r="P134" s="242"/>
      <c r="Q134" s="242"/>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row>
    <row r="135" spans="1:43">
      <c r="B135" s="483"/>
      <c r="C135" s="483" t="s">
        <v>28</v>
      </c>
      <c r="E135" s="484">
        <v>-0.41</v>
      </c>
      <c r="F135" s="484">
        <v>-0.11</v>
      </c>
      <c r="G135" s="484">
        <v>0.14000000000000001</v>
      </c>
      <c r="H135" s="484">
        <v>0.45</v>
      </c>
      <c r="I135" s="484">
        <v>-0.41</v>
      </c>
      <c r="J135" s="484">
        <v>-0.21</v>
      </c>
      <c r="K135" s="564">
        <v>0.09</v>
      </c>
      <c r="L135" s="564">
        <v>0.39</v>
      </c>
      <c r="M135" s="564">
        <v>-0.47</v>
      </c>
      <c r="N135" s="564">
        <v>-0.15</v>
      </c>
      <c r="O135" s="564">
        <v>-0.06</v>
      </c>
      <c r="P135" s="271">
        <v>0.62</v>
      </c>
      <c r="Q135" s="242"/>
      <c r="S135" s="135"/>
      <c r="T135" s="135"/>
      <c r="U135" s="135"/>
      <c r="V135" s="135"/>
      <c r="W135" s="135"/>
      <c r="X135" s="135"/>
      <c r="Y135" s="135"/>
      <c r="Z135" s="135"/>
      <c r="AA135" s="135"/>
      <c r="AB135" s="135"/>
      <c r="AC135" s="135"/>
      <c r="AD135" s="135"/>
      <c r="AE135" s="135"/>
      <c r="AF135" s="134"/>
      <c r="AG135" s="134"/>
      <c r="AH135" s="134"/>
      <c r="AI135" s="134"/>
      <c r="AJ135" s="134"/>
      <c r="AK135" s="134"/>
      <c r="AL135" s="134"/>
      <c r="AM135" s="134"/>
      <c r="AN135" s="134"/>
      <c r="AO135" s="134"/>
      <c r="AP135" s="134"/>
      <c r="AQ135" s="134"/>
    </row>
    <row r="136" spans="1:43">
      <c r="B136" s="483"/>
      <c r="C136" s="483" t="s">
        <v>29</v>
      </c>
      <c r="E136" s="484">
        <v>-0.41</v>
      </c>
      <c r="F136" s="484">
        <v>-0.12</v>
      </c>
      <c r="G136" s="484">
        <v>0.13</v>
      </c>
      <c r="H136" s="484">
        <v>0.45</v>
      </c>
      <c r="I136" s="484">
        <v>-0.4</v>
      </c>
      <c r="J136" s="484">
        <v>-0.21</v>
      </c>
      <c r="K136" s="564">
        <v>0.1</v>
      </c>
      <c r="L136" s="564">
        <v>0.39</v>
      </c>
      <c r="M136" s="564">
        <v>-0.47</v>
      </c>
      <c r="N136" s="564">
        <v>-0.15</v>
      </c>
      <c r="O136" s="564">
        <v>-0.06</v>
      </c>
      <c r="P136" s="271">
        <v>0.61</v>
      </c>
      <c r="Q136" s="242"/>
      <c r="S136" s="135"/>
      <c r="T136" s="135"/>
      <c r="U136" s="135"/>
      <c r="V136" s="135"/>
      <c r="W136" s="135"/>
      <c r="X136" s="135"/>
      <c r="Y136" s="135"/>
      <c r="Z136" s="135"/>
      <c r="AA136" s="135"/>
      <c r="AB136" s="135"/>
      <c r="AC136" s="135"/>
      <c r="AD136" s="135"/>
      <c r="AE136" s="135"/>
      <c r="AF136" s="134"/>
      <c r="AG136" s="134"/>
      <c r="AH136" s="134"/>
      <c r="AI136" s="134"/>
      <c r="AJ136" s="134"/>
      <c r="AK136" s="134"/>
      <c r="AL136" s="134"/>
      <c r="AM136" s="134"/>
      <c r="AN136" s="134"/>
      <c r="AO136" s="134"/>
      <c r="AP136" s="134"/>
      <c r="AQ136" s="134"/>
    </row>
    <row r="137" spans="1:43">
      <c r="E137" s="159"/>
      <c r="F137" s="159"/>
      <c r="G137" s="159"/>
      <c r="H137" s="159"/>
      <c r="I137" s="159"/>
      <c r="J137" s="159"/>
      <c r="K137" s="565"/>
      <c r="L137" s="565"/>
      <c r="M137" s="565"/>
      <c r="N137" s="565"/>
      <c r="O137" s="565"/>
      <c r="P137" s="159"/>
    </row>
    <row r="138" spans="1:43">
      <c r="K138" s="563"/>
      <c r="L138" s="563"/>
      <c r="M138" s="563"/>
      <c r="N138" s="563"/>
      <c r="O138" s="563"/>
    </row>
    <row r="140" spans="1:43" ht="20.45" customHeight="1">
      <c r="B140" s="218"/>
      <c r="C140" s="774"/>
      <c r="D140" s="774"/>
      <c r="E140" s="774"/>
      <c r="F140" s="774"/>
      <c r="G140" s="774"/>
      <c r="H140" s="774"/>
      <c r="I140" s="774"/>
      <c r="J140" s="507"/>
      <c r="K140" s="507"/>
      <c r="L140" s="507"/>
      <c r="M140" s="519"/>
      <c r="N140" s="531"/>
      <c r="O140" s="671"/>
      <c r="P140" s="720"/>
    </row>
    <row r="141" spans="1:43" ht="20.45" customHeight="1">
      <c r="C141" s="774"/>
      <c r="D141" s="774"/>
      <c r="E141" s="774"/>
      <c r="F141" s="774"/>
      <c r="G141" s="774"/>
      <c r="H141" s="774"/>
      <c r="I141" s="774"/>
      <c r="J141" s="507"/>
      <c r="K141" s="507"/>
      <c r="L141" s="507"/>
      <c r="M141" s="519"/>
      <c r="N141" s="531"/>
      <c r="O141" s="671"/>
      <c r="P141" s="720"/>
    </row>
    <row r="142" spans="1:43" ht="20.45" customHeight="1">
      <c r="C142" s="774"/>
      <c r="D142" s="774"/>
      <c r="E142" s="774"/>
      <c r="F142" s="774"/>
      <c r="G142" s="774"/>
      <c r="H142" s="774"/>
      <c r="I142" s="774"/>
      <c r="J142" s="507"/>
      <c r="K142" s="507"/>
      <c r="L142" s="507"/>
      <c r="M142" s="519"/>
      <c r="N142" s="531"/>
      <c r="O142" s="671"/>
      <c r="P142" s="720"/>
      <c r="Q142" s="160">
        <f>Q66-Q116</f>
        <v>0</v>
      </c>
    </row>
    <row r="143" spans="1:43" s="242" customFormat="1">
      <c r="A143" s="284"/>
      <c r="B143" s="348"/>
      <c r="C143" s="349" t="s">
        <v>155</v>
      </c>
      <c r="D143" s="350"/>
      <c r="E143" s="352"/>
      <c r="F143" s="352"/>
      <c r="G143" s="352"/>
      <c r="H143" s="352"/>
      <c r="I143" s="352"/>
      <c r="J143" s="352"/>
      <c r="K143" s="352"/>
      <c r="L143" s="352"/>
      <c r="M143" s="352"/>
      <c r="N143" s="352"/>
      <c r="O143" s="352"/>
    </row>
    <row r="144" spans="1:43" s="242" customFormat="1" ht="13.5">
      <c r="A144" s="284"/>
      <c r="B144" s="351"/>
      <c r="C144" s="349"/>
      <c r="D144" s="284"/>
      <c r="E144" s="352"/>
      <c r="F144" s="352"/>
      <c r="G144" s="352"/>
      <c r="H144" s="352"/>
      <c r="I144" s="352"/>
      <c r="J144" s="352"/>
      <c r="K144" s="352"/>
      <c r="L144" s="352"/>
      <c r="M144" s="352"/>
      <c r="N144" s="352"/>
      <c r="O144" s="352"/>
    </row>
    <row r="145" spans="1:17" s="242" customFormat="1">
      <c r="A145" s="284"/>
      <c r="B145" s="353"/>
      <c r="C145" s="353"/>
      <c r="D145" s="284"/>
      <c r="E145" s="352"/>
      <c r="F145" s="352"/>
      <c r="G145" s="352"/>
      <c r="H145" s="352"/>
      <c r="I145" s="352"/>
      <c r="J145" s="352"/>
      <c r="K145" s="352"/>
      <c r="L145" s="352"/>
      <c r="M145" s="352"/>
      <c r="N145" s="352"/>
      <c r="O145" s="352"/>
    </row>
    <row r="146" spans="1:17" s="242" customFormat="1">
      <c r="A146" s="284"/>
      <c r="C146" s="354"/>
      <c r="D146" s="284"/>
      <c r="E146" s="355"/>
      <c r="F146" s="355"/>
      <c r="G146" s="355"/>
      <c r="H146" s="355"/>
      <c r="I146" s="355"/>
      <c r="J146" s="355"/>
      <c r="K146" s="355"/>
      <c r="L146" s="355"/>
      <c r="M146" s="355"/>
      <c r="N146" s="355"/>
      <c r="O146" s="355"/>
    </row>
    <row r="147" spans="1:17" s="242" customFormat="1">
      <c r="A147" s="284"/>
      <c r="C147" s="354"/>
      <c r="D147" s="284"/>
      <c r="E147" s="355"/>
      <c r="F147" s="355"/>
      <c r="G147" s="355"/>
      <c r="H147" s="355"/>
      <c r="I147" s="355"/>
      <c r="J147" s="355"/>
      <c r="K147" s="355"/>
      <c r="L147" s="355"/>
      <c r="M147" s="355"/>
      <c r="N147" s="355"/>
      <c r="O147" s="355"/>
    </row>
    <row r="148" spans="1:17" s="242" customFormat="1">
      <c r="A148" s="284"/>
      <c r="C148" s="353"/>
      <c r="D148" s="284"/>
      <c r="E148" s="355"/>
      <c r="F148" s="355"/>
      <c r="G148" s="355"/>
      <c r="H148" s="355"/>
      <c r="I148" s="355"/>
      <c r="J148" s="355"/>
      <c r="K148" s="355"/>
      <c r="L148" s="355"/>
      <c r="M148" s="355"/>
      <c r="N148" s="355"/>
      <c r="O148" s="355"/>
    </row>
    <row r="149" spans="1:17" s="242" customFormat="1">
      <c r="A149" s="284"/>
      <c r="C149" s="354"/>
      <c r="D149" s="284"/>
      <c r="E149" s="355"/>
      <c r="F149" s="355"/>
      <c r="G149" s="355"/>
      <c r="H149" s="355"/>
      <c r="I149" s="355"/>
      <c r="J149" s="355"/>
      <c r="K149" s="355"/>
      <c r="L149" s="355"/>
      <c r="M149" s="355"/>
      <c r="N149" s="355"/>
      <c r="O149" s="355"/>
    </row>
    <row r="150" spans="1:17" s="242" customFormat="1">
      <c r="A150" s="284"/>
      <c r="C150" s="354"/>
      <c r="D150" s="284"/>
      <c r="E150" s="355"/>
      <c r="F150" s="355"/>
      <c r="G150" s="355"/>
      <c r="H150" s="355"/>
      <c r="I150" s="355"/>
      <c r="J150" s="355"/>
      <c r="K150" s="355"/>
      <c r="L150" s="355"/>
      <c r="M150" s="355"/>
      <c r="N150" s="355"/>
      <c r="O150" s="355"/>
    </row>
    <row r="151" spans="1:17" s="242" customFormat="1">
      <c r="A151" s="284"/>
      <c r="B151" s="356"/>
      <c r="C151" s="284"/>
      <c r="D151" s="284"/>
      <c r="E151" s="355"/>
      <c r="F151" s="355"/>
      <c r="G151" s="355"/>
      <c r="H151" s="355"/>
      <c r="I151" s="355"/>
      <c r="J151" s="355"/>
      <c r="K151" s="355"/>
      <c r="L151" s="355"/>
      <c r="M151" s="355"/>
      <c r="N151" s="355"/>
      <c r="O151" s="355"/>
    </row>
    <row r="152" spans="1:17" s="242" customFormat="1">
      <c r="A152" s="284"/>
      <c r="B152" s="356"/>
      <c r="C152" s="284"/>
      <c r="D152" s="284"/>
      <c r="E152" s="355"/>
      <c r="F152" s="355"/>
      <c r="G152" s="355"/>
      <c r="H152" s="355"/>
      <c r="I152" s="355"/>
      <c r="J152" s="355"/>
      <c r="K152" s="355"/>
      <c r="L152" s="355"/>
      <c r="M152" s="355"/>
      <c r="N152" s="355"/>
      <c r="O152" s="355"/>
    </row>
    <row r="153" spans="1:17" s="242" customFormat="1">
      <c r="A153" s="284"/>
      <c r="B153" s="356"/>
      <c r="C153" s="284"/>
      <c r="D153" s="284"/>
      <c r="E153" s="355"/>
      <c r="F153" s="355"/>
      <c r="G153" s="355"/>
      <c r="H153" s="355"/>
      <c r="I153" s="355"/>
      <c r="J153" s="355"/>
      <c r="K153" s="355"/>
      <c r="L153" s="355"/>
      <c r="M153" s="355"/>
      <c r="N153" s="355"/>
      <c r="O153" s="355"/>
    </row>
    <row r="154" spans="1:17" s="242" customFormat="1">
      <c r="A154" s="284"/>
      <c r="B154" s="356"/>
      <c r="C154" s="356"/>
      <c r="D154" s="356"/>
      <c r="E154" s="355"/>
      <c r="F154" s="355"/>
      <c r="G154" s="355"/>
      <c r="H154" s="355"/>
      <c r="I154" s="355"/>
      <c r="J154" s="355"/>
      <c r="K154" s="355"/>
      <c r="L154" s="355"/>
      <c r="M154" s="355"/>
      <c r="N154" s="355"/>
      <c r="O154" s="355"/>
    </row>
    <row r="155" spans="1:17" s="242" customFormat="1">
      <c r="A155" s="284"/>
      <c r="B155" s="357"/>
      <c r="C155" s="358"/>
      <c r="D155" s="359"/>
      <c r="E155" s="355"/>
      <c r="F155" s="355"/>
      <c r="G155" s="355"/>
      <c r="H155" s="355"/>
      <c r="I155" s="355"/>
      <c r="J155" s="355"/>
      <c r="K155" s="355"/>
      <c r="L155" s="355"/>
      <c r="M155" s="355"/>
      <c r="N155" s="355"/>
      <c r="O155" s="355"/>
    </row>
    <row r="156" spans="1:17" s="242" customFormat="1">
      <c r="A156" s="284"/>
      <c r="B156" s="360"/>
      <c r="C156" s="361"/>
      <c r="D156" s="361"/>
      <c r="E156" s="355"/>
      <c r="F156" s="355"/>
      <c r="G156" s="355"/>
      <c r="H156" s="355"/>
      <c r="I156" s="355"/>
      <c r="J156" s="355"/>
      <c r="K156" s="355"/>
      <c r="L156" s="355"/>
      <c r="M156" s="355"/>
      <c r="N156" s="355"/>
      <c r="O156" s="355"/>
      <c r="Q156" s="241"/>
    </row>
    <row r="157" spans="1:17" s="242" customFormat="1">
      <c r="A157" s="284"/>
      <c r="B157" s="362"/>
      <c r="C157" s="363"/>
      <c r="D157" s="364"/>
      <c r="E157" s="355"/>
      <c r="F157" s="355"/>
      <c r="G157" s="355"/>
      <c r="H157" s="355"/>
      <c r="I157" s="355"/>
      <c r="J157" s="355"/>
      <c r="K157" s="355"/>
      <c r="L157" s="355"/>
      <c r="M157" s="355"/>
      <c r="N157" s="355"/>
      <c r="O157" s="355"/>
      <c r="Q157" s="241"/>
    </row>
    <row r="158" spans="1:17" s="242" customFormat="1">
      <c r="A158" s="284"/>
      <c r="B158" s="353"/>
      <c r="C158" s="363"/>
      <c r="D158" s="364"/>
      <c r="E158" s="355"/>
      <c r="F158" s="355"/>
      <c r="G158" s="355"/>
      <c r="H158" s="355"/>
      <c r="I158" s="355"/>
      <c r="J158" s="355"/>
      <c r="K158" s="355"/>
      <c r="L158" s="355"/>
      <c r="M158" s="355"/>
      <c r="N158" s="355"/>
      <c r="O158" s="355"/>
      <c r="Q158" s="241"/>
    </row>
    <row r="159" spans="1:17" s="242" customFormat="1">
      <c r="A159" s="284"/>
      <c r="B159" s="357"/>
      <c r="C159" s="365"/>
      <c r="D159" s="365"/>
      <c r="E159" s="355"/>
      <c r="F159" s="355"/>
      <c r="G159" s="355"/>
      <c r="H159" s="355"/>
      <c r="I159" s="355"/>
      <c r="J159" s="355"/>
      <c r="K159" s="355"/>
      <c r="L159" s="355"/>
      <c r="M159" s="355"/>
      <c r="N159" s="355"/>
      <c r="O159" s="355"/>
      <c r="Q159" s="241"/>
    </row>
    <row r="160" spans="1:17" s="242" customFormat="1" ht="13.15" customHeight="1">
      <c r="A160" s="284"/>
      <c r="B160" s="773"/>
      <c r="C160" s="773"/>
      <c r="D160" s="773"/>
      <c r="E160" s="355"/>
      <c r="F160" s="355"/>
      <c r="G160" s="355"/>
      <c r="H160" s="355"/>
      <c r="I160" s="355"/>
      <c r="J160" s="355"/>
      <c r="K160" s="355"/>
      <c r="L160" s="355"/>
      <c r="M160" s="355"/>
      <c r="N160" s="355"/>
      <c r="O160" s="355"/>
      <c r="Q160" s="241"/>
    </row>
    <row r="161" spans="1:17" s="242" customFormat="1">
      <c r="A161" s="284"/>
      <c r="B161" s="357"/>
      <c r="C161" s="365"/>
      <c r="D161" s="365"/>
      <c r="E161" s="352"/>
      <c r="F161" s="352"/>
      <c r="G161" s="352"/>
      <c r="H161" s="352"/>
      <c r="I161" s="352"/>
      <c r="J161" s="352"/>
      <c r="K161" s="352"/>
      <c r="L161" s="352"/>
      <c r="M161" s="352"/>
      <c r="N161" s="352"/>
      <c r="O161" s="352"/>
      <c r="Q161" s="241"/>
    </row>
    <row r="162" spans="1:17" s="242" customFormat="1">
      <c r="A162" s="284"/>
      <c r="B162" s="366"/>
      <c r="C162" s="366"/>
      <c r="D162" s="366"/>
      <c r="E162" s="368"/>
      <c r="F162" s="368"/>
      <c r="G162" s="368"/>
      <c r="H162" s="368"/>
      <c r="I162" s="368"/>
      <c r="J162" s="368"/>
      <c r="K162" s="368"/>
      <c r="L162" s="368"/>
      <c r="M162" s="368"/>
      <c r="N162" s="368"/>
      <c r="O162" s="368"/>
      <c r="Q162" s="241"/>
    </row>
    <row r="163" spans="1:17" s="242" customFormat="1">
      <c r="A163" s="284"/>
      <c r="B163" s="366"/>
      <c r="C163" s="366"/>
      <c r="D163" s="366"/>
      <c r="E163" s="369"/>
      <c r="F163" s="369"/>
      <c r="G163" s="369"/>
      <c r="H163" s="369"/>
      <c r="I163" s="369"/>
      <c r="J163" s="369"/>
      <c r="K163" s="369"/>
      <c r="L163" s="369"/>
      <c r="M163" s="369"/>
      <c r="N163" s="369"/>
      <c r="O163" s="369"/>
      <c r="Q163" s="241"/>
    </row>
    <row r="164" spans="1:17" s="242" customFormat="1">
      <c r="A164" s="284"/>
      <c r="B164" s="366"/>
      <c r="C164" s="366"/>
      <c r="D164" s="366"/>
      <c r="E164" s="268"/>
      <c r="F164" s="268"/>
      <c r="G164" s="268"/>
      <c r="H164" s="268"/>
      <c r="I164" s="268"/>
      <c r="J164" s="268"/>
      <c r="K164" s="268"/>
      <c r="L164" s="268"/>
      <c r="M164" s="268"/>
      <c r="N164" s="268"/>
      <c r="O164" s="268"/>
      <c r="Q164" s="241"/>
    </row>
    <row r="165" spans="1:17" s="242" customFormat="1">
      <c r="A165" s="284"/>
      <c r="B165" s="366"/>
      <c r="C165" s="366"/>
      <c r="D165" s="366"/>
      <c r="E165" s="268"/>
      <c r="F165" s="268"/>
      <c r="G165" s="268"/>
      <c r="H165" s="268"/>
      <c r="I165" s="268"/>
      <c r="J165" s="268"/>
      <c r="K165" s="268"/>
      <c r="L165" s="268"/>
      <c r="M165" s="268"/>
      <c r="N165" s="268"/>
      <c r="O165" s="268"/>
      <c r="Q165" s="241"/>
    </row>
    <row r="166" spans="1:17" s="242" customFormat="1">
      <c r="A166" s="284"/>
      <c r="B166" s="284"/>
      <c r="C166" s="370"/>
      <c r="D166" s="366"/>
      <c r="E166" s="268"/>
      <c r="F166" s="268"/>
      <c r="G166" s="268"/>
      <c r="H166" s="268"/>
      <c r="I166" s="268"/>
      <c r="J166" s="268"/>
      <c r="K166" s="268"/>
      <c r="L166" s="268"/>
      <c r="M166" s="268"/>
      <c r="N166" s="268"/>
      <c r="O166" s="268"/>
      <c r="Q166" s="241"/>
    </row>
    <row r="167" spans="1:17" s="242" customFormat="1">
      <c r="A167" s="284"/>
      <c r="B167" s="366"/>
      <c r="C167" s="284"/>
      <c r="D167" s="366"/>
      <c r="Q167" s="241"/>
    </row>
    <row r="168" spans="1:17" s="242" customFormat="1">
      <c r="A168" s="284"/>
      <c r="B168" s="366"/>
      <c r="C168" s="284"/>
      <c r="D168" s="366"/>
      <c r="E168" s="268"/>
      <c r="F168" s="268"/>
      <c r="G168" s="268"/>
      <c r="H168" s="268"/>
      <c r="I168" s="268"/>
      <c r="J168" s="268"/>
      <c r="K168" s="268"/>
      <c r="L168" s="268"/>
      <c r="M168" s="268"/>
      <c r="N168" s="268"/>
      <c r="O168" s="268"/>
      <c r="Q168" s="241"/>
    </row>
    <row r="169" spans="1:17" s="242" customFormat="1">
      <c r="A169" s="284"/>
      <c r="B169" s="366"/>
      <c r="C169" s="284"/>
      <c r="D169" s="366"/>
      <c r="E169" s="371"/>
      <c r="F169" s="371"/>
      <c r="G169" s="371"/>
      <c r="H169" s="371"/>
      <c r="I169" s="371"/>
      <c r="J169" s="371"/>
      <c r="K169" s="371"/>
      <c r="L169" s="371"/>
      <c r="M169" s="371"/>
      <c r="N169" s="371"/>
      <c r="O169" s="371"/>
      <c r="Q169" s="241"/>
    </row>
    <row r="170" spans="1:17" s="242" customFormat="1">
      <c r="A170" s="284"/>
      <c r="B170" s="366"/>
      <c r="C170" s="284"/>
      <c r="D170" s="366"/>
      <c r="E170" s="371"/>
      <c r="F170" s="371"/>
      <c r="G170" s="371"/>
      <c r="H170" s="371"/>
      <c r="I170" s="371"/>
      <c r="J170" s="371"/>
      <c r="K170" s="371"/>
      <c r="L170" s="371"/>
      <c r="M170" s="371"/>
      <c r="N170" s="371"/>
      <c r="O170" s="371"/>
      <c r="Q170" s="241"/>
    </row>
    <row r="171" spans="1:17" s="242" customFormat="1">
      <c r="A171" s="284"/>
      <c r="B171" s="366"/>
      <c r="C171" s="284"/>
      <c r="D171" s="366"/>
      <c r="E171" s="371"/>
      <c r="F171" s="371"/>
      <c r="G171" s="371"/>
      <c r="H171" s="371"/>
      <c r="I171" s="371"/>
      <c r="J171" s="371"/>
      <c r="K171" s="371"/>
      <c r="L171" s="371"/>
      <c r="M171" s="371"/>
      <c r="N171" s="371"/>
      <c r="O171" s="371"/>
      <c r="Q171" s="241"/>
    </row>
    <row r="172" spans="1:17" s="242" customFormat="1">
      <c r="A172" s="284"/>
      <c r="B172" s="366"/>
      <c r="C172" s="284"/>
      <c r="D172" s="366"/>
      <c r="E172" s="371"/>
      <c r="F172" s="371"/>
      <c r="G172" s="371"/>
      <c r="H172" s="371"/>
      <c r="I172" s="371"/>
      <c r="J172" s="371"/>
      <c r="K172" s="371"/>
      <c r="L172" s="371"/>
      <c r="M172" s="371"/>
      <c r="N172" s="371"/>
      <c r="O172" s="371"/>
      <c r="Q172" s="241"/>
    </row>
    <row r="173" spans="1:17" s="242" customFormat="1">
      <c r="A173" s="284"/>
      <c r="B173" s="366"/>
      <c r="C173" s="284"/>
      <c r="D173" s="366"/>
      <c r="E173" s="371"/>
      <c r="F173" s="371"/>
      <c r="G173" s="371"/>
      <c r="H173" s="371"/>
      <c r="I173" s="371"/>
      <c r="J173" s="371"/>
      <c r="K173" s="371"/>
      <c r="L173" s="371"/>
      <c r="M173" s="371"/>
      <c r="N173" s="371"/>
      <c r="O173" s="371"/>
    </row>
    <row r="174" spans="1:17" s="242" customFormat="1">
      <c r="A174" s="284"/>
      <c r="B174" s="366"/>
      <c r="C174" s="284"/>
      <c r="D174" s="366"/>
      <c r="E174" s="373"/>
      <c r="F174" s="373"/>
      <c r="G174" s="373"/>
      <c r="H174" s="373"/>
      <c r="I174" s="373"/>
      <c r="J174" s="373"/>
      <c r="K174" s="373"/>
      <c r="L174" s="373"/>
      <c r="M174" s="373"/>
      <c r="N174" s="373"/>
      <c r="O174" s="373"/>
    </row>
    <row r="175" spans="1:17" s="242" customFormat="1">
      <c r="A175" s="284"/>
      <c r="B175" s="366"/>
      <c r="C175" s="284"/>
      <c r="D175" s="366"/>
    </row>
    <row r="176" spans="1:17" s="242" customFormat="1">
      <c r="A176" s="284"/>
      <c r="B176" s="366"/>
      <c r="C176" s="284"/>
      <c r="D176" s="366"/>
    </row>
    <row r="177" spans="1:15" s="242" customFormat="1">
      <c r="A177" s="284"/>
      <c r="B177" s="348"/>
      <c r="C177" s="284"/>
      <c r="D177" s="366"/>
    </row>
    <row r="178" spans="1:15" s="242" customFormat="1">
      <c r="A178" s="284"/>
      <c r="B178" s="348"/>
      <c r="C178" s="348"/>
      <c r="D178" s="350"/>
    </row>
    <row r="179" spans="1:15" s="242" customFormat="1">
      <c r="A179" s="284"/>
      <c r="C179" s="354"/>
      <c r="D179" s="356"/>
    </row>
    <row r="180" spans="1:15" s="242" customFormat="1">
      <c r="A180" s="284"/>
      <c r="C180" s="354"/>
      <c r="D180" s="356"/>
    </row>
    <row r="181" spans="1:15" s="242" customFormat="1">
      <c r="A181" s="284"/>
      <c r="C181" s="348"/>
      <c r="D181" s="356"/>
      <c r="E181" s="374"/>
      <c r="F181" s="374"/>
      <c r="G181" s="374"/>
      <c r="H181" s="374"/>
      <c r="I181" s="374"/>
      <c r="J181" s="374"/>
      <c r="K181" s="374"/>
      <c r="L181" s="374"/>
      <c r="M181" s="374"/>
      <c r="N181" s="374"/>
      <c r="O181" s="374"/>
    </row>
    <row r="182" spans="1:15" s="242" customFormat="1">
      <c r="A182" s="284"/>
      <c r="C182" s="354"/>
      <c r="D182" s="356"/>
      <c r="E182" s="374"/>
      <c r="F182" s="374"/>
      <c r="G182" s="374"/>
      <c r="H182" s="374"/>
      <c r="I182" s="374"/>
      <c r="J182" s="374"/>
      <c r="K182" s="374"/>
      <c r="L182" s="374"/>
      <c r="M182" s="374"/>
      <c r="N182" s="374"/>
      <c r="O182" s="374"/>
    </row>
    <row r="183" spans="1:15" s="242" customFormat="1">
      <c r="A183" s="284"/>
      <c r="C183" s="354"/>
      <c r="D183" s="356"/>
      <c r="E183" s="374"/>
      <c r="F183" s="374"/>
      <c r="G183" s="374"/>
      <c r="H183" s="374"/>
      <c r="I183" s="374"/>
      <c r="J183" s="374"/>
      <c r="K183" s="374"/>
      <c r="L183" s="374"/>
      <c r="M183" s="374"/>
      <c r="N183" s="374"/>
      <c r="O183" s="374"/>
    </row>
    <row r="184" spans="1:15" s="242" customFormat="1">
      <c r="A184" s="284"/>
      <c r="B184" s="356"/>
      <c r="C184" s="284"/>
      <c r="D184" s="356"/>
      <c r="E184" s="374"/>
      <c r="F184" s="374"/>
      <c r="G184" s="374"/>
      <c r="H184" s="374"/>
      <c r="I184" s="374"/>
      <c r="J184" s="374"/>
      <c r="K184" s="374"/>
      <c r="L184" s="374"/>
      <c r="M184" s="374"/>
      <c r="N184" s="374"/>
      <c r="O184" s="374"/>
    </row>
    <row r="185" spans="1:15" s="242" customFormat="1">
      <c r="A185" s="284"/>
      <c r="B185" s="356"/>
      <c r="C185" s="284"/>
      <c r="D185" s="356"/>
      <c r="E185" s="374"/>
      <c r="F185" s="374"/>
      <c r="G185" s="374"/>
      <c r="H185" s="374"/>
      <c r="I185" s="374"/>
      <c r="J185" s="374"/>
      <c r="K185" s="374"/>
      <c r="L185" s="374"/>
      <c r="M185" s="374"/>
      <c r="N185" s="374"/>
      <c r="O185" s="374"/>
    </row>
    <row r="186" spans="1:15" s="242" customFormat="1">
      <c r="A186" s="284"/>
      <c r="B186" s="356"/>
      <c r="C186" s="284"/>
      <c r="D186" s="356"/>
      <c r="E186" s="374"/>
      <c r="F186" s="374"/>
      <c r="G186" s="374"/>
      <c r="H186" s="374"/>
      <c r="I186" s="374"/>
      <c r="J186" s="374"/>
      <c r="K186" s="374"/>
      <c r="L186" s="374"/>
      <c r="M186" s="374"/>
      <c r="N186" s="374"/>
      <c r="O186" s="374"/>
    </row>
    <row r="187" spans="1:15" s="242" customFormat="1">
      <c r="A187" s="284"/>
      <c r="B187" s="356"/>
      <c r="C187" s="356"/>
      <c r="D187" s="356"/>
      <c r="E187" s="374"/>
      <c r="F187" s="374"/>
      <c r="G187" s="374"/>
      <c r="H187" s="374"/>
      <c r="I187" s="374"/>
      <c r="J187" s="374"/>
      <c r="K187" s="374"/>
      <c r="L187" s="374"/>
      <c r="M187" s="374"/>
      <c r="N187" s="374"/>
      <c r="O187" s="374"/>
    </row>
    <row r="188" spans="1:15" s="242" customFormat="1">
      <c r="A188" s="284"/>
      <c r="B188" s="357"/>
      <c r="C188" s="358"/>
      <c r="D188" s="359"/>
      <c r="E188" s="374"/>
      <c r="F188" s="374"/>
      <c r="G188" s="374"/>
      <c r="H188" s="374"/>
      <c r="I188" s="374"/>
      <c r="J188" s="374"/>
      <c r="K188" s="374"/>
      <c r="L188" s="374"/>
      <c r="M188" s="374"/>
      <c r="N188" s="374"/>
      <c r="O188" s="374"/>
    </row>
    <row r="189" spans="1:15" s="242" customFormat="1">
      <c r="A189" s="284"/>
      <c r="B189" s="360"/>
      <c r="C189" s="364"/>
      <c r="D189" s="364"/>
      <c r="E189" s="374"/>
      <c r="F189" s="374"/>
      <c r="G189" s="374"/>
      <c r="H189" s="374"/>
      <c r="I189" s="374"/>
      <c r="J189" s="374"/>
      <c r="K189" s="374"/>
      <c r="L189" s="374"/>
      <c r="M189" s="374"/>
      <c r="N189" s="374"/>
      <c r="O189" s="374"/>
    </row>
    <row r="190" spans="1:15" s="242" customFormat="1">
      <c r="A190" s="284"/>
      <c r="B190" s="362"/>
      <c r="C190" s="363"/>
      <c r="D190" s="364"/>
      <c r="E190" s="374"/>
      <c r="F190" s="374"/>
      <c r="G190" s="374"/>
      <c r="H190" s="374"/>
      <c r="I190" s="374"/>
      <c r="J190" s="374"/>
      <c r="K190" s="374"/>
      <c r="L190" s="374"/>
      <c r="M190" s="374"/>
      <c r="N190" s="374"/>
      <c r="O190" s="374"/>
    </row>
    <row r="191" spans="1:15" s="242" customFormat="1">
      <c r="A191" s="284"/>
      <c r="B191" s="353"/>
      <c r="C191" s="363"/>
      <c r="D191" s="364"/>
      <c r="E191" s="374"/>
      <c r="F191" s="374"/>
      <c r="G191" s="374"/>
      <c r="H191" s="374"/>
      <c r="I191" s="374"/>
      <c r="J191" s="374"/>
      <c r="K191" s="374"/>
      <c r="L191" s="374"/>
      <c r="M191" s="374"/>
      <c r="N191" s="374"/>
      <c r="O191" s="374"/>
    </row>
    <row r="192" spans="1:15" s="242" customFormat="1">
      <c r="A192" s="284"/>
      <c r="B192" s="357"/>
      <c r="C192" s="365"/>
      <c r="D192" s="365"/>
      <c r="E192" s="374"/>
      <c r="F192" s="374"/>
      <c r="G192" s="374"/>
      <c r="H192" s="374"/>
      <c r="I192" s="374"/>
      <c r="J192" s="374"/>
      <c r="K192" s="374"/>
      <c r="L192" s="374"/>
      <c r="M192" s="374"/>
      <c r="N192" s="374"/>
      <c r="O192" s="374"/>
    </row>
    <row r="193" spans="1:15" s="242" customFormat="1">
      <c r="A193" s="284"/>
      <c r="B193" s="357"/>
      <c r="C193" s="365"/>
      <c r="D193" s="365"/>
      <c r="E193" s="374"/>
      <c r="F193" s="374"/>
      <c r="G193" s="374"/>
      <c r="H193" s="374"/>
      <c r="I193" s="374"/>
      <c r="J193" s="374"/>
      <c r="K193" s="374"/>
      <c r="L193" s="374"/>
      <c r="M193" s="374"/>
      <c r="N193" s="374"/>
      <c r="O193" s="374"/>
    </row>
    <row r="194" spans="1:15" s="242" customFormat="1">
      <c r="A194" s="284"/>
      <c r="B194" s="375"/>
      <c r="C194" s="365"/>
      <c r="D194" s="365"/>
      <c r="E194" s="374"/>
      <c r="F194" s="374"/>
      <c r="G194" s="374"/>
      <c r="H194" s="374"/>
      <c r="I194" s="374"/>
      <c r="J194" s="374"/>
      <c r="K194" s="374"/>
      <c r="L194" s="374"/>
      <c r="M194" s="374"/>
      <c r="N194" s="374"/>
      <c r="O194" s="374"/>
    </row>
    <row r="195" spans="1:15" s="242" customFormat="1">
      <c r="A195" s="284"/>
      <c r="B195" s="376"/>
      <c r="C195" s="377"/>
      <c r="D195" s="376"/>
      <c r="E195" s="374"/>
      <c r="F195" s="374"/>
      <c r="G195" s="374"/>
      <c r="H195" s="374"/>
      <c r="I195" s="374"/>
      <c r="J195" s="374"/>
      <c r="K195" s="374"/>
      <c r="L195" s="374"/>
      <c r="M195" s="374"/>
      <c r="N195" s="374"/>
      <c r="O195" s="374"/>
    </row>
    <row r="196" spans="1:15" s="242" customFormat="1">
      <c r="A196" s="284"/>
      <c r="B196" s="377"/>
      <c r="C196" s="377"/>
      <c r="D196" s="376"/>
      <c r="E196" s="374"/>
      <c r="F196" s="374"/>
      <c r="G196" s="374"/>
      <c r="H196" s="374"/>
      <c r="I196" s="374"/>
      <c r="J196" s="374"/>
      <c r="K196" s="374"/>
      <c r="L196" s="374"/>
      <c r="M196" s="374"/>
      <c r="N196" s="374"/>
      <c r="O196" s="374"/>
    </row>
    <row r="197" spans="1:15" s="242" customFormat="1">
      <c r="A197" s="284"/>
      <c r="B197" s="378"/>
      <c r="C197" s="378"/>
      <c r="D197" s="376"/>
      <c r="E197" s="374"/>
      <c r="F197" s="374"/>
      <c r="G197" s="374"/>
      <c r="H197" s="374"/>
      <c r="I197" s="374"/>
      <c r="J197" s="374"/>
      <c r="K197" s="374"/>
      <c r="L197" s="374"/>
      <c r="M197" s="374"/>
      <c r="N197" s="374"/>
      <c r="O197" s="374"/>
    </row>
    <row r="198" spans="1:15" s="242" customFormat="1">
      <c r="A198" s="284"/>
      <c r="B198" s="362"/>
      <c r="C198" s="362"/>
      <c r="D198" s="362"/>
      <c r="E198" s="374"/>
      <c r="F198" s="374"/>
      <c r="G198" s="374"/>
      <c r="H198" s="374"/>
      <c r="I198" s="374"/>
      <c r="J198" s="374"/>
      <c r="K198" s="374"/>
      <c r="L198" s="374"/>
      <c r="M198" s="374"/>
      <c r="N198" s="374"/>
      <c r="O198" s="374"/>
    </row>
    <row r="199" spans="1:15" s="242" customFormat="1">
      <c r="A199" s="284"/>
      <c r="B199" s="348"/>
      <c r="C199" s="365"/>
      <c r="D199" s="350"/>
    </row>
    <row r="200" spans="1:15" s="242" customFormat="1">
      <c r="A200" s="284"/>
      <c r="B200" s="379"/>
      <c r="C200" s="285"/>
      <c r="D200" s="285"/>
    </row>
    <row r="201" spans="1:15" s="242" customFormat="1">
      <c r="A201" s="284"/>
      <c r="B201" s="379"/>
      <c r="C201" s="379"/>
      <c r="D201" s="285"/>
    </row>
    <row r="202" spans="1:15" s="242" customFormat="1">
      <c r="A202" s="284"/>
      <c r="B202" s="380"/>
      <c r="C202" s="381"/>
      <c r="D202" s="361"/>
    </row>
    <row r="203" spans="1:15" s="242" customFormat="1">
      <c r="A203" s="284"/>
      <c r="B203" s="380"/>
      <c r="C203" s="381"/>
      <c r="D203" s="361"/>
      <c r="E203" s="352"/>
      <c r="F203" s="352"/>
      <c r="G203" s="352"/>
      <c r="H203" s="352"/>
      <c r="I203" s="352"/>
      <c r="J203" s="352"/>
      <c r="K203" s="352"/>
      <c r="L203" s="352"/>
      <c r="M203" s="352"/>
      <c r="N203" s="352"/>
      <c r="O203" s="352"/>
    </row>
    <row r="204" spans="1:15" s="242" customFormat="1">
      <c r="A204" s="284"/>
      <c r="B204" s="380"/>
      <c r="C204" s="379"/>
      <c r="D204" s="361"/>
      <c r="E204" s="352"/>
      <c r="F204" s="352"/>
      <c r="G204" s="352"/>
      <c r="H204" s="352"/>
      <c r="I204" s="352"/>
      <c r="J204" s="352"/>
      <c r="K204" s="352"/>
      <c r="L204" s="352"/>
      <c r="M204" s="352"/>
      <c r="N204" s="352"/>
      <c r="O204" s="352"/>
    </row>
    <row r="205" spans="1:15" s="242" customFormat="1">
      <c r="A205" s="284"/>
      <c r="B205" s="380"/>
      <c r="C205" s="381"/>
      <c r="D205" s="361"/>
      <c r="E205" s="352"/>
      <c r="F205" s="352"/>
      <c r="G205" s="352"/>
      <c r="H205" s="352"/>
      <c r="I205" s="352"/>
      <c r="J205" s="352"/>
      <c r="K205" s="352"/>
      <c r="L205" s="352"/>
      <c r="M205" s="352"/>
      <c r="N205" s="352"/>
      <c r="O205" s="352"/>
    </row>
    <row r="206" spans="1:15" s="242" customFormat="1">
      <c r="A206" s="284"/>
      <c r="B206" s="380"/>
      <c r="C206" s="381"/>
      <c r="D206" s="361"/>
      <c r="E206" s="355"/>
      <c r="F206" s="355"/>
      <c r="G206" s="355"/>
      <c r="H206" s="355"/>
      <c r="I206" s="355"/>
      <c r="J206" s="355"/>
      <c r="K206" s="355"/>
      <c r="L206" s="355"/>
      <c r="M206" s="355"/>
      <c r="N206" s="355"/>
      <c r="O206" s="355"/>
    </row>
    <row r="207" spans="1:15" s="242" customFormat="1">
      <c r="A207" s="284"/>
      <c r="B207" s="361"/>
      <c r="C207" s="260"/>
      <c r="D207" s="361"/>
      <c r="E207" s="355"/>
      <c r="F207" s="355"/>
      <c r="G207" s="355"/>
      <c r="H207" s="355"/>
      <c r="I207" s="355"/>
      <c r="J207" s="355"/>
      <c r="K207" s="355"/>
      <c r="L207" s="355"/>
      <c r="M207" s="355"/>
      <c r="N207" s="355"/>
      <c r="O207" s="355"/>
    </row>
    <row r="208" spans="1:15" s="242" customFormat="1">
      <c r="A208" s="284"/>
      <c r="B208" s="356"/>
      <c r="C208" s="284"/>
      <c r="D208" s="356"/>
      <c r="E208" s="355"/>
      <c r="F208" s="355"/>
      <c r="G208" s="355"/>
      <c r="H208" s="355"/>
      <c r="I208" s="355"/>
      <c r="J208" s="355"/>
      <c r="K208" s="355"/>
      <c r="L208" s="355"/>
      <c r="M208" s="355"/>
      <c r="N208" s="355"/>
      <c r="O208" s="355"/>
    </row>
    <row r="209" spans="1:15" s="242" customFormat="1">
      <c r="A209" s="284"/>
      <c r="B209" s="356"/>
      <c r="C209" s="284"/>
      <c r="D209" s="356"/>
      <c r="E209" s="355"/>
      <c r="F209" s="355"/>
      <c r="G209" s="355"/>
      <c r="H209" s="355"/>
      <c r="I209" s="355"/>
      <c r="J209" s="355"/>
      <c r="K209" s="355"/>
      <c r="L209" s="355"/>
      <c r="M209" s="355"/>
      <c r="N209" s="355"/>
      <c r="O209" s="355"/>
    </row>
    <row r="210" spans="1:15" s="242" customFormat="1">
      <c r="A210" s="284"/>
      <c r="B210" s="356"/>
      <c r="C210" s="356"/>
      <c r="D210" s="356"/>
      <c r="E210" s="355"/>
      <c r="F210" s="355"/>
      <c r="G210" s="355"/>
      <c r="H210" s="355"/>
      <c r="I210" s="355"/>
      <c r="J210" s="355"/>
      <c r="K210" s="355"/>
      <c r="L210" s="355"/>
      <c r="M210" s="355"/>
      <c r="N210" s="355"/>
      <c r="O210" s="355"/>
    </row>
    <row r="211" spans="1:15" s="242" customFormat="1">
      <c r="A211" s="284"/>
      <c r="B211" s="357"/>
      <c r="C211" s="358"/>
      <c r="D211" s="359"/>
      <c r="E211" s="355"/>
      <c r="F211" s="355"/>
      <c r="G211" s="355"/>
      <c r="H211" s="355"/>
      <c r="I211" s="355"/>
      <c r="J211" s="355"/>
      <c r="K211" s="355"/>
      <c r="L211" s="355"/>
      <c r="M211" s="355"/>
      <c r="N211" s="355"/>
      <c r="O211" s="355"/>
    </row>
    <row r="212" spans="1:15" s="242" customFormat="1">
      <c r="A212" s="284"/>
      <c r="B212" s="360"/>
      <c r="C212" s="361"/>
      <c r="D212" s="361"/>
      <c r="E212" s="355"/>
      <c r="F212" s="355"/>
      <c r="G212" s="355"/>
      <c r="H212" s="355"/>
      <c r="I212" s="355"/>
      <c r="J212" s="355"/>
      <c r="K212" s="355"/>
      <c r="L212" s="355"/>
      <c r="M212" s="355"/>
      <c r="N212" s="355"/>
      <c r="O212" s="355"/>
    </row>
    <row r="213" spans="1:15" s="242" customFormat="1">
      <c r="A213" s="284"/>
      <c r="B213" s="362"/>
      <c r="C213" s="382"/>
      <c r="D213" s="383"/>
      <c r="E213" s="355"/>
      <c r="F213" s="355"/>
      <c r="G213" s="355"/>
      <c r="H213" s="355"/>
      <c r="I213" s="355"/>
      <c r="J213" s="355"/>
      <c r="K213" s="355"/>
      <c r="L213" s="355"/>
      <c r="M213" s="355"/>
      <c r="N213" s="355"/>
      <c r="O213" s="355"/>
    </row>
    <row r="214" spans="1:15" s="242" customFormat="1">
      <c r="A214" s="284"/>
      <c r="B214" s="353"/>
      <c r="C214" s="382"/>
      <c r="D214" s="383"/>
      <c r="E214" s="355"/>
      <c r="F214" s="355"/>
      <c r="G214" s="355"/>
      <c r="H214" s="355"/>
      <c r="I214" s="355"/>
      <c r="J214" s="355"/>
      <c r="K214" s="355"/>
      <c r="L214" s="355"/>
      <c r="M214" s="355"/>
      <c r="N214" s="355"/>
      <c r="O214" s="355"/>
    </row>
    <row r="215" spans="1:15" s="242" customFormat="1">
      <c r="A215" s="284"/>
      <c r="B215" s="384"/>
      <c r="C215" s="385"/>
      <c r="D215" s="385"/>
      <c r="E215" s="355"/>
      <c r="F215" s="355"/>
      <c r="G215" s="355"/>
      <c r="H215" s="355"/>
      <c r="I215" s="355"/>
      <c r="J215" s="355"/>
      <c r="K215" s="355"/>
      <c r="L215" s="355"/>
      <c r="M215" s="355"/>
      <c r="N215" s="355"/>
      <c r="O215" s="355"/>
    </row>
    <row r="216" spans="1:15" s="242" customFormat="1">
      <c r="A216" s="284"/>
      <c r="B216" s="773"/>
      <c r="C216" s="773"/>
      <c r="D216" s="773"/>
      <c r="E216" s="355"/>
      <c r="F216" s="355"/>
      <c r="G216" s="355"/>
      <c r="H216" s="355"/>
      <c r="I216" s="355"/>
      <c r="J216" s="355"/>
      <c r="K216" s="355"/>
      <c r="L216" s="355"/>
      <c r="M216" s="355"/>
      <c r="N216" s="355"/>
      <c r="O216" s="355"/>
    </row>
    <row r="217" spans="1:15" s="242" customFormat="1">
      <c r="A217" s="284"/>
      <c r="B217" s="357"/>
      <c r="C217" s="365"/>
      <c r="D217" s="365"/>
      <c r="E217" s="355"/>
      <c r="F217" s="355"/>
      <c r="G217" s="355"/>
      <c r="H217" s="355"/>
      <c r="I217" s="355"/>
      <c r="J217" s="355"/>
      <c r="K217" s="355"/>
      <c r="L217" s="355"/>
      <c r="M217" s="355"/>
      <c r="N217" s="355"/>
      <c r="O217" s="355"/>
    </row>
    <row r="218" spans="1:15" s="242" customFormat="1">
      <c r="A218" s="284"/>
      <c r="B218" s="366"/>
      <c r="C218" s="366"/>
      <c r="D218" s="366"/>
      <c r="E218" s="355"/>
      <c r="F218" s="355"/>
      <c r="G218" s="355"/>
      <c r="H218" s="355"/>
      <c r="I218" s="355"/>
      <c r="J218" s="355"/>
      <c r="K218" s="355"/>
      <c r="L218" s="355"/>
      <c r="M218" s="355"/>
      <c r="N218" s="355"/>
      <c r="O218" s="355"/>
    </row>
    <row r="219" spans="1:15" s="242" customFormat="1">
      <c r="A219" s="284"/>
      <c r="B219" s="366"/>
      <c r="C219" s="366"/>
      <c r="D219" s="366"/>
      <c r="E219" s="355"/>
      <c r="F219" s="355"/>
      <c r="G219" s="355"/>
      <c r="H219" s="355"/>
      <c r="I219" s="355"/>
      <c r="J219" s="355"/>
      <c r="K219" s="355"/>
      <c r="L219" s="355"/>
      <c r="M219" s="355"/>
      <c r="N219" s="355"/>
      <c r="O219" s="355"/>
    </row>
    <row r="220" spans="1:15" s="242" customFormat="1">
      <c r="A220" s="284"/>
      <c r="B220" s="366"/>
      <c r="C220" s="366"/>
      <c r="D220" s="366"/>
      <c r="E220" s="352"/>
      <c r="F220" s="352"/>
      <c r="G220" s="352"/>
      <c r="H220" s="352"/>
      <c r="I220" s="352"/>
      <c r="J220" s="352"/>
      <c r="K220" s="352"/>
      <c r="L220" s="352"/>
      <c r="M220" s="352"/>
      <c r="N220" s="352"/>
      <c r="O220" s="352"/>
    </row>
    <row r="221" spans="1:15" s="242" customFormat="1">
      <c r="A221" s="284"/>
      <c r="B221" s="366"/>
      <c r="C221" s="366"/>
      <c r="D221" s="366"/>
      <c r="E221" s="371"/>
      <c r="F221" s="371"/>
      <c r="G221" s="371"/>
      <c r="H221" s="371"/>
      <c r="I221" s="371"/>
      <c r="J221" s="371"/>
      <c r="K221" s="371"/>
      <c r="L221" s="371"/>
      <c r="M221" s="371"/>
      <c r="N221" s="371"/>
      <c r="O221" s="371"/>
    </row>
    <row r="222" spans="1:15" s="242" customFormat="1">
      <c r="A222" s="284"/>
      <c r="B222" s="366"/>
      <c r="C222" s="284"/>
      <c r="D222" s="366"/>
      <c r="E222" s="369"/>
      <c r="F222" s="369"/>
      <c r="G222" s="369"/>
      <c r="H222" s="369"/>
      <c r="I222" s="369"/>
      <c r="J222" s="369"/>
      <c r="K222" s="369"/>
      <c r="L222" s="369"/>
      <c r="M222" s="369"/>
      <c r="N222" s="369"/>
      <c r="O222" s="369"/>
    </row>
    <row r="223" spans="1:15" s="242" customFormat="1">
      <c r="A223" s="284"/>
      <c r="B223" s="366"/>
      <c r="C223" s="284"/>
      <c r="D223" s="366"/>
      <c r="E223" s="268"/>
      <c r="F223" s="268"/>
      <c r="G223" s="268"/>
      <c r="H223" s="268"/>
      <c r="I223" s="268"/>
      <c r="J223" s="268"/>
      <c r="K223" s="268"/>
      <c r="L223" s="268"/>
      <c r="M223" s="268"/>
      <c r="N223" s="268"/>
      <c r="O223" s="268"/>
    </row>
    <row r="224" spans="1:15" s="242" customFormat="1">
      <c r="A224" s="284"/>
      <c r="B224" s="366"/>
      <c r="C224" s="284"/>
      <c r="D224" s="366"/>
      <c r="E224" s="268"/>
      <c r="F224" s="268"/>
      <c r="G224" s="268"/>
      <c r="H224" s="268"/>
      <c r="I224" s="268"/>
      <c r="J224" s="268"/>
      <c r="K224" s="268"/>
      <c r="L224" s="268"/>
      <c r="M224" s="268"/>
      <c r="N224" s="268"/>
      <c r="O224" s="268"/>
    </row>
    <row r="225" spans="1:15" s="242" customFormat="1">
      <c r="A225" s="284"/>
      <c r="B225" s="366"/>
      <c r="C225" s="284"/>
      <c r="D225" s="366"/>
      <c r="E225" s="268"/>
      <c r="F225" s="268"/>
      <c r="G225" s="268"/>
      <c r="H225" s="268"/>
      <c r="I225" s="268"/>
      <c r="J225" s="268"/>
      <c r="K225" s="268"/>
      <c r="L225" s="268"/>
      <c r="M225" s="268"/>
      <c r="N225" s="268"/>
      <c r="O225" s="268"/>
    </row>
    <row r="226" spans="1:15" s="242" customFormat="1">
      <c r="A226" s="284"/>
      <c r="B226" s="366"/>
      <c r="C226" s="284"/>
      <c r="D226" s="366"/>
      <c r="E226" s="268"/>
      <c r="F226" s="268"/>
      <c r="G226" s="268"/>
      <c r="H226" s="268"/>
      <c r="I226" s="268"/>
      <c r="J226" s="268"/>
      <c r="K226" s="268"/>
      <c r="L226" s="268"/>
      <c r="M226" s="268"/>
      <c r="N226" s="268"/>
      <c r="O226" s="268"/>
    </row>
    <row r="227" spans="1:15" s="242" customFormat="1">
      <c r="A227" s="284"/>
      <c r="B227" s="348"/>
      <c r="C227" s="284"/>
      <c r="D227" s="366"/>
      <c r="E227" s="371"/>
      <c r="F227" s="371"/>
      <c r="G227" s="371"/>
      <c r="H227" s="371"/>
      <c r="I227" s="371"/>
      <c r="J227" s="371"/>
      <c r="K227" s="371"/>
      <c r="L227" s="371"/>
      <c r="M227" s="371"/>
      <c r="N227" s="371"/>
      <c r="O227" s="371"/>
    </row>
    <row r="228" spans="1:15" s="242" customFormat="1">
      <c r="A228" s="284"/>
      <c r="B228" s="348"/>
      <c r="C228" s="379"/>
      <c r="D228" s="285"/>
      <c r="E228" s="371"/>
      <c r="F228" s="371"/>
      <c r="G228" s="371"/>
      <c r="H228" s="371"/>
      <c r="I228" s="371"/>
      <c r="J228" s="371"/>
      <c r="K228" s="371"/>
      <c r="L228" s="371"/>
      <c r="M228" s="371"/>
      <c r="N228" s="371"/>
      <c r="O228" s="371"/>
    </row>
    <row r="229" spans="1:15" s="242" customFormat="1">
      <c r="A229" s="284"/>
      <c r="B229" s="353"/>
      <c r="C229" s="381"/>
      <c r="D229" s="361"/>
    </row>
    <row r="230" spans="1:15" s="242" customFormat="1">
      <c r="A230" s="284"/>
      <c r="B230" s="353"/>
      <c r="C230" s="381"/>
      <c r="D230" s="361"/>
    </row>
    <row r="231" spans="1:15" s="242" customFormat="1">
      <c r="A231" s="284"/>
      <c r="B231" s="353"/>
      <c r="C231" s="379"/>
      <c r="D231" s="361"/>
    </row>
    <row r="232" spans="1:15" s="242" customFormat="1">
      <c r="A232" s="284"/>
      <c r="B232" s="353"/>
      <c r="C232" s="381"/>
      <c r="D232" s="361"/>
    </row>
    <row r="233" spans="1:15" s="242" customFormat="1">
      <c r="A233" s="284"/>
      <c r="B233" s="353"/>
      <c r="C233" s="381"/>
      <c r="D233" s="361"/>
    </row>
    <row r="234" spans="1:15" s="242" customFormat="1">
      <c r="A234" s="284"/>
      <c r="B234" s="356"/>
      <c r="C234" s="284"/>
      <c r="D234" s="356"/>
      <c r="E234" s="374"/>
      <c r="F234" s="374"/>
      <c r="G234" s="374"/>
      <c r="H234" s="374"/>
      <c r="I234" s="374"/>
      <c r="J234" s="374"/>
      <c r="K234" s="374"/>
      <c r="L234" s="374"/>
      <c r="M234" s="374"/>
      <c r="N234" s="374"/>
      <c r="O234" s="374"/>
    </row>
    <row r="235" spans="1:15" s="242" customFormat="1">
      <c r="A235" s="284"/>
      <c r="B235" s="356"/>
      <c r="C235" s="284"/>
      <c r="D235" s="356"/>
      <c r="E235" s="374"/>
      <c r="F235" s="374"/>
      <c r="G235" s="374"/>
      <c r="H235" s="374"/>
      <c r="I235" s="374"/>
      <c r="J235" s="374"/>
      <c r="K235" s="374"/>
      <c r="L235" s="374"/>
      <c r="M235" s="374"/>
      <c r="N235" s="374"/>
      <c r="O235" s="374"/>
    </row>
    <row r="236" spans="1:15" s="242" customFormat="1">
      <c r="A236" s="284"/>
      <c r="B236" s="356"/>
      <c r="C236" s="284"/>
      <c r="D236" s="356"/>
      <c r="E236" s="374"/>
      <c r="F236" s="374"/>
      <c r="G236" s="374"/>
      <c r="H236" s="374"/>
      <c r="I236" s="374"/>
      <c r="J236" s="374"/>
      <c r="K236" s="374"/>
      <c r="L236" s="374"/>
      <c r="M236" s="374"/>
      <c r="N236" s="374"/>
      <c r="O236" s="374"/>
    </row>
    <row r="237" spans="1:15" s="242" customFormat="1">
      <c r="A237" s="284"/>
      <c r="B237" s="356"/>
      <c r="C237" s="356"/>
      <c r="D237" s="356"/>
      <c r="E237" s="374"/>
      <c r="F237" s="374"/>
      <c r="G237" s="374"/>
      <c r="H237" s="374"/>
      <c r="I237" s="374"/>
      <c r="J237" s="374"/>
      <c r="K237" s="374"/>
      <c r="L237" s="374"/>
      <c r="M237" s="374"/>
      <c r="N237" s="374"/>
      <c r="O237" s="374"/>
    </row>
    <row r="238" spans="1:15" s="242" customFormat="1">
      <c r="A238" s="284"/>
      <c r="B238" s="357"/>
      <c r="C238" s="358"/>
      <c r="D238" s="359"/>
      <c r="E238" s="374"/>
      <c r="F238" s="374"/>
      <c r="G238" s="374"/>
      <c r="H238" s="374"/>
      <c r="I238" s="374"/>
      <c r="J238" s="374"/>
      <c r="K238" s="374"/>
      <c r="L238" s="374"/>
      <c r="M238" s="374"/>
      <c r="N238" s="374"/>
      <c r="O238" s="374"/>
    </row>
    <row r="239" spans="1:15" s="242" customFormat="1">
      <c r="A239" s="284"/>
      <c r="B239" s="360"/>
      <c r="C239" s="364"/>
      <c r="D239" s="364"/>
      <c r="E239" s="374"/>
      <c r="F239" s="374"/>
      <c r="G239" s="374"/>
      <c r="H239" s="374"/>
      <c r="I239" s="374"/>
      <c r="J239" s="374"/>
      <c r="K239" s="374"/>
      <c r="L239" s="374"/>
      <c r="M239" s="374"/>
      <c r="N239" s="374"/>
      <c r="O239" s="374"/>
    </row>
    <row r="240" spans="1:15" s="242" customFormat="1">
      <c r="A240" s="284"/>
      <c r="B240" s="362"/>
      <c r="C240" s="363"/>
      <c r="D240" s="364"/>
      <c r="E240" s="374"/>
      <c r="F240" s="374"/>
      <c r="G240" s="374"/>
      <c r="H240" s="374"/>
      <c r="I240" s="374"/>
      <c r="J240" s="374"/>
      <c r="K240" s="374"/>
      <c r="L240" s="374"/>
      <c r="M240" s="374"/>
      <c r="N240" s="374"/>
      <c r="O240" s="374"/>
    </row>
    <row r="241" spans="1:15" s="242" customFormat="1">
      <c r="A241" s="284"/>
      <c r="B241" s="353"/>
      <c r="C241" s="363"/>
      <c r="D241" s="364"/>
      <c r="E241" s="374"/>
      <c r="F241" s="374"/>
      <c r="G241" s="374"/>
      <c r="H241" s="374"/>
      <c r="I241" s="374"/>
      <c r="J241" s="374"/>
      <c r="K241" s="374"/>
      <c r="L241" s="374"/>
      <c r="M241" s="374"/>
      <c r="N241" s="374"/>
      <c r="O241" s="374"/>
    </row>
    <row r="242" spans="1:15" s="242" customFormat="1">
      <c r="A242" s="284"/>
      <c r="B242" s="357"/>
      <c r="C242" s="363"/>
      <c r="D242" s="365"/>
      <c r="E242" s="374"/>
      <c r="F242" s="374"/>
      <c r="G242" s="374"/>
      <c r="H242" s="374"/>
      <c r="I242" s="374"/>
      <c r="J242" s="374"/>
      <c r="K242" s="374"/>
      <c r="L242" s="374"/>
      <c r="M242" s="374"/>
      <c r="N242" s="374"/>
      <c r="O242" s="374"/>
    </row>
    <row r="243" spans="1:15" s="242" customFormat="1">
      <c r="A243" s="284"/>
      <c r="B243" s="357"/>
      <c r="C243" s="363"/>
      <c r="D243" s="365"/>
      <c r="E243" s="374"/>
      <c r="F243" s="374"/>
      <c r="G243" s="374"/>
      <c r="H243" s="374"/>
      <c r="I243" s="374"/>
      <c r="J243" s="374"/>
      <c r="K243" s="374"/>
      <c r="L243" s="374"/>
      <c r="M243" s="374"/>
      <c r="N243" s="374"/>
      <c r="O243" s="374"/>
    </row>
    <row r="244" spans="1:15" s="242" customFormat="1">
      <c r="A244" s="284"/>
      <c r="B244" s="375"/>
      <c r="C244" s="365"/>
      <c r="D244" s="365"/>
      <c r="E244" s="374"/>
      <c r="F244" s="374"/>
      <c r="G244" s="374"/>
      <c r="H244" s="374"/>
      <c r="I244" s="374"/>
      <c r="J244" s="374"/>
      <c r="K244" s="374"/>
      <c r="L244" s="374"/>
      <c r="M244" s="374"/>
      <c r="N244" s="374"/>
      <c r="O244" s="374"/>
    </row>
    <row r="245" spans="1:15" s="242" customFormat="1">
      <c r="A245" s="284"/>
      <c r="B245" s="284"/>
      <c r="C245" s="284"/>
      <c r="D245" s="284"/>
      <c r="E245" s="374"/>
      <c r="F245" s="374"/>
      <c r="G245" s="374"/>
      <c r="H245" s="374"/>
      <c r="I245" s="374"/>
      <c r="J245" s="374"/>
      <c r="K245" s="374"/>
      <c r="L245" s="374"/>
      <c r="M245" s="374"/>
      <c r="N245" s="374"/>
      <c r="O245" s="374"/>
    </row>
    <row r="246" spans="1:15" s="242" customFormat="1">
      <c r="A246" s="284"/>
      <c r="B246" s="284"/>
      <c r="C246" s="284"/>
      <c r="D246" s="284"/>
      <c r="E246" s="374"/>
      <c r="F246" s="374"/>
      <c r="G246" s="374"/>
      <c r="H246" s="374"/>
      <c r="I246" s="374"/>
      <c r="J246" s="374"/>
      <c r="K246" s="374"/>
      <c r="L246" s="374"/>
      <c r="M246" s="374"/>
      <c r="N246" s="374"/>
      <c r="O246" s="374"/>
    </row>
    <row r="247" spans="1:15" s="242" customFormat="1">
      <c r="A247" s="284"/>
      <c r="B247" s="284"/>
      <c r="C247" s="284"/>
      <c r="D247" s="284"/>
      <c r="E247" s="374"/>
      <c r="F247" s="374"/>
      <c r="G247" s="374"/>
      <c r="H247" s="374"/>
      <c r="I247" s="374"/>
      <c r="J247" s="374"/>
      <c r="K247" s="374"/>
      <c r="L247" s="374"/>
      <c r="M247" s="374"/>
      <c r="N247" s="374"/>
      <c r="O247" s="374"/>
    </row>
    <row r="248" spans="1:15" s="242" customFormat="1">
      <c r="A248" s="284"/>
      <c r="B248" s="379"/>
      <c r="C248" s="285"/>
      <c r="D248" s="285"/>
      <c r="E248" s="374"/>
      <c r="F248" s="374"/>
      <c r="G248" s="374"/>
      <c r="H248" s="374"/>
      <c r="I248" s="374"/>
      <c r="J248" s="374"/>
      <c r="K248" s="374"/>
      <c r="L248" s="374"/>
      <c r="M248" s="374"/>
      <c r="N248" s="374"/>
      <c r="O248" s="374"/>
    </row>
    <row r="249" spans="1:15" s="242" customFormat="1">
      <c r="A249" s="284"/>
      <c r="B249" s="379"/>
      <c r="C249" s="285"/>
      <c r="D249" s="285"/>
    </row>
    <row r="250" spans="1:15" s="242" customFormat="1">
      <c r="A250" s="284"/>
      <c r="B250" s="379"/>
      <c r="C250" s="379"/>
      <c r="D250" s="285"/>
    </row>
    <row r="251" spans="1:15" s="242" customFormat="1">
      <c r="A251" s="284"/>
      <c r="B251" s="380"/>
      <c r="C251" s="381"/>
      <c r="D251" s="361"/>
    </row>
    <row r="252" spans="1:15" s="242" customFormat="1">
      <c r="A252" s="284"/>
      <c r="B252" s="380"/>
      <c r="C252" s="381"/>
      <c r="D252" s="361"/>
    </row>
    <row r="253" spans="1:15" s="242" customFormat="1">
      <c r="A253" s="284"/>
      <c r="B253" s="380"/>
      <c r="C253" s="379"/>
      <c r="D253" s="361"/>
    </row>
    <row r="254" spans="1:15" s="242" customFormat="1">
      <c r="A254" s="284"/>
      <c r="B254" s="380"/>
      <c r="C254" s="381"/>
      <c r="D254" s="361"/>
      <c r="E254" s="352"/>
      <c r="F254" s="352"/>
      <c r="G254" s="352"/>
      <c r="H254" s="352"/>
      <c r="I254" s="352"/>
      <c r="J254" s="352"/>
      <c r="K254" s="352"/>
      <c r="L254" s="352"/>
      <c r="M254" s="352"/>
      <c r="N254" s="352"/>
      <c r="O254" s="352"/>
    </row>
    <row r="255" spans="1:15" s="242" customFormat="1">
      <c r="A255" s="284"/>
      <c r="B255" s="380"/>
      <c r="C255" s="381"/>
      <c r="D255" s="361"/>
      <c r="E255" s="352"/>
      <c r="F255" s="352"/>
      <c r="G255" s="352"/>
      <c r="H255" s="352"/>
      <c r="I255" s="352"/>
      <c r="J255" s="352"/>
      <c r="K255" s="352"/>
      <c r="L255" s="352"/>
      <c r="M255" s="352"/>
      <c r="N255" s="352"/>
      <c r="O255" s="352"/>
    </row>
    <row r="256" spans="1:15" s="242" customFormat="1">
      <c r="A256" s="284"/>
      <c r="B256" s="361"/>
      <c r="C256" s="260"/>
      <c r="D256" s="361"/>
      <c r="E256" s="352"/>
      <c r="F256" s="352"/>
      <c r="G256" s="352"/>
      <c r="H256" s="352"/>
      <c r="I256" s="352"/>
      <c r="J256" s="352"/>
      <c r="K256" s="352"/>
      <c r="L256" s="352"/>
      <c r="M256" s="352"/>
      <c r="N256" s="352"/>
      <c r="O256" s="352"/>
    </row>
    <row r="257" spans="1:15" s="242" customFormat="1">
      <c r="A257" s="284"/>
      <c r="B257" s="361"/>
      <c r="C257" s="260"/>
      <c r="D257" s="361"/>
      <c r="E257" s="355"/>
      <c r="F257" s="355"/>
      <c r="G257" s="355"/>
      <c r="H257" s="355"/>
      <c r="I257" s="355"/>
      <c r="J257" s="355"/>
      <c r="K257" s="355"/>
      <c r="L257" s="355"/>
      <c r="M257" s="355"/>
      <c r="N257" s="355"/>
      <c r="O257" s="355"/>
    </row>
    <row r="258" spans="1:15" s="242" customFormat="1">
      <c r="A258" s="284"/>
      <c r="B258" s="356"/>
      <c r="C258" s="284"/>
      <c r="D258" s="356"/>
      <c r="E258" s="355"/>
      <c r="F258" s="355"/>
      <c r="G258" s="355"/>
      <c r="H258" s="355"/>
      <c r="I258" s="355"/>
      <c r="J258" s="355"/>
      <c r="K258" s="355"/>
      <c r="L258" s="355"/>
      <c r="M258" s="355"/>
      <c r="N258" s="355"/>
      <c r="O258" s="355"/>
    </row>
    <row r="259" spans="1:15" s="242" customFormat="1">
      <c r="A259" s="284"/>
      <c r="B259" s="356"/>
      <c r="C259" s="356"/>
      <c r="D259" s="356"/>
      <c r="E259" s="355"/>
      <c r="F259" s="355"/>
      <c r="G259" s="355"/>
      <c r="H259" s="355"/>
      <c r="I259" s="355"/>
      <c r="J259" s="355"/>
      <c r="K259" s="355"/>
      <c r="L259" s="355"/>
      <c r="M259" s="355"/>
      <c r="N259" s="355"/>
      <c r="O259" s="355"/>
    </row>
    <row r="260" spans="1:15" s="242" customFormat="1">
      <c r="A260" s="284"/>
      <c r="B260" s="357"/>
      <c r="C260" s="358"/>
      <c r="D260" s="359"/>
      <c r="E260" s="355"/>
      <c r="F260" s="355"/>
      <c r="G260" s="355"/>
      <c r="H260" s="355"/>
      <c r="I260" s="355"/>
      <c r="J260" s="355"/>
      <c r="K260" s="355"/>
      <c r="L260" s="355"/>
      <c r="M260" s="355"/>
      <c r="N260" s="355"/>
      <c r="O260" s="355"/>
    </row>
    <row r="261" spans="1:15" s="242" customFormat="1">
      <c r="A261" s="284"/>
      <c r="B261" s="360"/>
      <c r="C261" s="361"/>
      <c r="D261" s="361"/>
      <c r="E261" s="355"/>
      <c r="F261" s="355"/>
      <c r="G261" s="355"/>
      <c r="H261" s="355"/>
      <c r="I261" s="355"/>
      <c r="J261" s="355"/>
      <c r="K261" s="355"/>
      <c r="L261" s="355"/>
      <c r="M261" s="355"/>
      <c r="N261" s="355"/>
      <c r="O261" s="355"/>
    </row>
    <row r="262" spans="1:15" s="242" customFormat="1">
      <c r="A262" s="284"/>
      <c r="B262" s="362"/>
      <c r="C262" s="382"/>
      <c r="D262" s="383"/>
      <c r="E262" s="355"/>
      <c r="F262" s="355"/>
      <c r="G262" s="355"/>
      <c r="H262" s="355"/>
      <c r="I262" s="355"/>
      <c r="J262" s="355"/>
      <c r="K262" s="355"/>
      <c r="L262" s="355"/>
      <c r="M262" s="355"/>
      <c r="N262" s="355"/>
      <c r="O262" s="355"/>
    </row>
    <row r="263" spans="1:15" s="242" customFormat="1">
      <c r="A263" s="284"/>
      <c r="B263" s="353"/>
      <c r="C263" s="382"/>
      <c r="D263" s="383"/>
      <c r="E263" s="355"/>
      <c r="F263" s="355"/>
      <c r="G263" s="355"/>
      <c r="H263" s="355"/>
      <c r="I263" s="355"/>
      <c r="J263" s="355"/>
      <c r="K263" s="355"/>
      <c r="L263" s="355"/>
      <c r="M263" s="355"/>
      <c r="N263" s="355"/>
      <c r="O263" s="355"/>
    </row>
    <row r="264" spans="1:15" s="242" customFormat="1">
      <c r="A264" s="284"/>
      <c r="B264" s="384"/>
      <c r="C264" s="385"/>
      <c r="D264" s="385"/>
      <c r="E264" s="355"/>
      <c r="F264" s="355"/>
      <c r="G264" s="355"/>
      <c r="H264" s="355"/>
      <c r="I264" s="355"/>
      <c r="J264" s="355"/>
      <c r="K264" s="355"/>
      <c r="L264" s="355"/>
      <c r="M264" s="355"/>
      <c r="N264" s="355"/>
      <c r="O264" s="355"/>
    </row>
    <row r="265" spans="1:15" s="242" customFormat="1">
      <c r="A265" s="284"/>
      <c r="B265" s="386"/>
      <c r="C265" s="386"/>
      <c r="D265" s="284"/>
      <c r="E265" s="355"/>
      <c r="F265" s="355"/>
      <c r="G265" s="355"/>
      <c r="H265" s="355"/>
      <c r="I265" s="355"/>
      <c r="J265" s="355"/>
      <c r="K265" s="355"/>
      <c r="L265" s="355"/>
      <c r="M265" s="355"/>
      <c r="N265" s="355"/>
      <c r="O265" s="355"/>
    </row>
    <row r="266" spans="1:15" s="242" customFormat="1">
      <c r="A266" s="284"/>
      <c r="B266" s="386"/>
      <c r="C266" s="386"/>
      <c r="D266" s="284"/>
      <c r="E266" s="355"/>
      <c r="F266" s="355"/>
      <c r="G266" s="355"/>
      <c r="H266" s="355"/>
      <c r="I266" s="355"/>
      <c r="J266" s="355"/>
      <c r="K266" s="355"/>
      <c r="L266" s="355"/>
      <c r="M266" s="355"/>
      <c r="N266" s="355"/>
      <c r="O266" s="355"/>
    </row>
    <row r="267" spans="1:15" s="242" customFormat="1">
      <c r="A267" s="284"/>
      <c r="B267" s="386"/>
      <c r="C267" s="386"/>
      <c r="D267" s="284"/>
      <c r="E267" s="355"/>
      <c r="F267" s="355"/>
      <c r="G267" s="355"/>
      <c r="H267" s="355"/>
      <c r="I267" s="355"/>
      <c r="J267" s="355"/>
      <c r="K267" s="355"/>
      <c r="L267" s="355"/>
      <c r="M267" s="355"/>
      <c r="N267" s="355"/>
      <c r="O267" s="355"/>
    </row>
    <row r="268" spans="1:15" s="242" customFormat="1">
      <c r="A268" s="284"/>
      <c r="B268" s="284"/>
      <c r="C268" s="284"/>
      <c r="D268" s="284"/>
      <c r="E268" s="355"/>
      <c r="F268" s="355"/>
      <c r="G268" s="355"/>
      <c r="H268" s="355"/>
      <c r="I268" s="355"/>
      <c r="J268" s="355"/>
      <c r="K268" s="355"/>
      <c r="L268" s="355"/>
      <c r="M268" s="355"/>
      <c r="N268" s="355"/>
      <c r="O268" s="355"/>
    </row>
    <row r="269" spans="1:15" s="242" customFormat="1">
      <c r="A269" s="284"/>
      <c r="B269" s="284"/>
      <c r="C269" s="284"/>
      <c r="D269" s="284"/>
      <c r="E269" s="355"/>
      <c r="F269" s="355"/>
      <c r="G269" s="355"/>
      <c r="H269" s="355"/>
      <c r="I269" s="355"/>
      <c r="J269" s="355"/>
      <c r="K269" s="355"/>
      <c r="L269" s="355"/>
      <c r="M269" s="355"/>
      <c r="N269" s="355"/>
      <c r="O269" s="355"/>
    </row>
    <row r="270" spans="1:15" s="242" customFormat="1">
      <c r="A270" s="284"/>
      <c r="B270" s="387"/>
      <c r="C270" s="387"/>
      <c r="D270" s="387"/>
      <c r="E270" s="355"/>
      <c r="F270" s="355"/>
      <c r="G270" s="355"/>
      <c r="H270" s="355"/>
      <c r="I270" s="355"/>
      <c r="J270" s="355"/>
      <c r="K270" s="355"/>
      <c r="L270" s="355"/>
      <c r="M270" s="355"/>
      <c r="N270" s="355"/>
      <c r="O270" s="355"/>
    </row>
    <row r="271" spans="1:15" s="242" customFormat="1">
      <c r="A271" s="284"/>
      <c r="B271" s="387"/>
      <c r="C271" s="387"/>
      <c r="D271" s="387"/>
      <c r="E271" s="352"/>
      <c r="F271" s="352"/>
      <c r="G271" s="352"/>
      <c r="H271" s="352"/>
      <c r="I271" s="352"/>
      <c r="J271" s="352"/>
      <c r="K271" s="352"/>
      <c r="L271" s="352"/>
      <c r="M271" s="352"/>
      <c r="N271" s="352"/>
      <c r="O271" s="352"/>
    </row>
    <row r="272" spans="1:15" s="242" customFormat="1">
      <c r="A272" s="284"/>
      <c r="B272" s="387"/>
      <c r="C272" s="387"/>
      <c r="D272" s="387"/>
    </row>
    <row r="273" spans="1:15" s="242" customFormat="1">
      <c r="A273" s="284"/>
      <c r="B273" s="388"/>
      <c r="C273" s="389"/>
      <c r="D273" s="389"/>
      <c r="E273" s="268"/>
      <c r="F273" s="268"/>
      <c r="G273" s="268"/>
      <c r="H273" s="268"/>
      <c r="I273" s="268"/>
      <c r="J273" s="268"/>
      <c r="K273" s="268"/>
      <c r="L273" s="268"/>
      <c r="M273" s="268"/>
      <c r="N273" s="268"/>
      <c r="O273" s="268"/>
    </row>
    <row r="274" spans="1:15" s="242" customFormat="1">
      <c r="A274" s="284"/>
      <c r="B274" s="388"/>
      <c r="C274" s="389"/>
      <c r="D274" s="389"/>
      <c r="E274" s="268"/>
      <c r="F274" s="268"/>
      <c r="G274" s="268"/>
      <c r="H274" s="268"/>
      <c r="I274" s="268"/>
      <c r="J274" s="268"/>
      <c r="K274" s="268"/>
      <c r="L274" s="268"/>
      <c r="M274" s="268"/>
      <c r="N274" s="268"/>
      <c r="O274" s="268"/>
    </row>
    <row r="275" spans="1:15" s="242" customFormat="1">
      <c r="A275" s="284"/>
      <c r="B275" s="388"/>
      <c r="C275" s="388"/>
      <c r="D275" s="389"/>
      <c r="E275" s="390"/>
      <c r="F275" s="390"/>
      <c r="G275" s="390"/>
      <c r="H275" s="390"/>
      <c r="I275" s="390"/>
      <c r="J275" s="390"/>
      <c r="K275" s="390"/>
      <c r="L275" s="744"/>
      <c r="M275" s="744"/>
      <c r="N275" s="744"/>
      <c r="O275" s="744"/>
    </row>
    <row r="276" spans="1:15" s="242" customFormat="1">
      <c r="A276" s="284"/>
      <c r="B276" s="391"/>
      <c r="C276" s="392"/>
      <c r="D276" s="393"/>
      <c r="E276" s="745"/>
      <c r="F276" s="745"/>
      <c r="G276" s="745"/>
      <c r="H276" s="745"/>
      <c r="I276" s="745"/>
      <c r="J276" s="745"/>
      <c r="K276" s="745"/>
    </row>
    <row r="277" spans="1:15" s="242" customFormat="1">
      <c r="A277" s="284"/>
      <c r="B277" s="391"/>
      <c r="C277" s="392"/>
      <c r="D277" s="393"/>
      <c r="E277" s="745"/>
      <c r="F277" s="745"/>
      <c r="G277" s="745"/>
      <c r="H277" s="745"/>
      <c r="I277" s="745"/>
      <c r="J277" s="745"/>
      <c r="K277" s="745"/>
    </row>
    <row r="278" spans="1:15" s="242" customFormat="1">
      <c r="A278" s="284"/>
      <c r="B278" s="391"/>
      <c r="C278" s="388"/>
      <c r="D278" s="393"/>
      <c r="E278" s="745"/>
      <c r="F278" s="745"/>
      <c r="G278" s="745"/>
      <c r="H278" s="745"/>
      <c r="I278" s="745"/>
      <c r="J278" s="745"/>
      <c r="K278" s="745"/>
    </row>
    <row r="279" spans="1:15" s="242" customFormat="1">
      <c r="A279" s="284"/>
      <c r="B279" s="391"/>
      <c r="C279" s="392"/>
      <c r="D279" s="393"/>
      <c r="E279" s="745"/>
      <c r="F279" s="745"/>
      <c r="G279" s="745"/>
      <c r="H279" s="745"/>
      <c r="I279" s="745"/>
      <c r="J279" s="745"/>
      <c r="K279" s="745"/>
      <c r="L279" s="745"/>
      <c r="M279" s="745"/>
    </row>
    <row r="280" spans="1:15" s="242" customFormat="1">
      <c r="A280" s="284"/>
      <c r="B280" s="391"/>
      <c r="C280" s="392"/>
      <c r="D280" s="393"/>
      <c r="E280" s="746"/>
      <c r="F280" s="746"/>
      <c r="G280" s="746"/>
      <c r="H280" s="746"/>
      <c r="I280" s="746"/>
      <c r="J280" s="746"/>
      <c r="K280" s="746"/>
      <c r="L280" s="746"/>
      <c r="M280" s="746"/>
      <c r="N280" s="352"/>
      <c r="O280" s="352"/>
    </row>
    <row r="281" spans="1:15" s="242" customFormat="1">
      <c r="A281" s="284"/>
      <c r="B281" s="393"/>
      <c r="C281" s="387"/>
      <c r="D281" s="393"/>
      <c r="E281" s="746"/>
      <c r="F281" s="746"/>
      <c r="G281" s="746"/>
      <c r="H281" s="746"/>
      <c r="I281" s="746"/>
      <c r="J281" s="746"/>
      <c r="K281" s="746"/>
      <c r="L281" s="746"/>
      <c r="M281" s="746"/>
      <c r="N281" s="352"/>
      <c r="O281" s="352"/>
    </row>
    <row r="282" spans="1:15" s="242" customFormat="1">
      <c r="A282" s="284"/>
      <c r="B282" s="393"/>
      <c r="C282" s="387"/>
      <c r="D282" s="393"/>
      <c r="E282" s="746"/>
      <c r="F282" s="746"/>
      <c r="G282" s="746"/>
      <c r="H282" s="746"/>
      <c r="I282" s="746"/>
      <c r="J282" s="746"/>
      <c r="K282" s="746"/>
      <c r="L282" s="746"/>
      <c r="M282" s="746"/>
      <c r="N282" s="352"/>
      <c r="O282" s="352"/>
    </row>
    <row r="283" spans="1:15" s="242" customFormat="1">
      <c r="A283" s="284"/>
      <c r="B283" s="393"/>
      <c r="C283" s="387"/>
      <c r="D283" s="393"/>
      <c r="E283" s="747"/>
      <c r="F283" s="747"/>
      <c r="G283" s="747"/>
      <c r="H283" s="747"/>
      <c r="I283" s="747"/>
      <c r="J283" s="747"/>
      <c r="K283" s="747"/>
      <c r="L283" s="747"/>
      <c r="M283" s="747"/>
      <c r="N283" s="355"/>
      <c r="O283" s="355"/>
    </row>
    <row r="284" spans="1:15" s="242" customFormat="1">
      <c r="A284" s="284"/>
      <c r="B284" s="393"/>
      <c r="C284" s="393"/>
      <c r="D284" s="393"/>
      <c r="E284" s="747"/>
      <c r="F284" s="747"/>
      <c r="G284" s="747"/>
      <c r="H284" s="747"/>
      <c r="I284" s="747"/>
      <c r="J284" s="747"/>
      <c r="K284" s="747"/>
      <c r="L284" s="747"/>
      <c r="M284" s="747"/>
      <c r="N284" s="355"/>
      <c r="O284" s="355"/>
    </row>
    <row r="285" spans="1:15" s="242" customFormat="1">
      <c r="A285" s="284"/>
      <c r="B285" s="394"/>
      <c r="C285" s="395"/>
      <c r="D285" s="396"/>
      <c r="E285" s="747"/>
      <c r="F285" s="747"/>
      <c r="G285" s="747"/>
      <c r="H285" s="747"/>
      <c r="I285" s="747"/>
      <c r="J285" s="747"/>
      <c r="K285" s="747"/>
      <c r="L285" s="747"/>
      <c r="M285" s="747"/>
      <c r="N285" s="355"/>
      <c r="O285" s="355"/>
    </row>
    <row r="286" spans="1:15" s="242" customFormat="1">
      <c r="A286" s="284"/>
      <c r="B286" s="397"/>
      <c r="C286" s="393"/>
      <c r="D286" s="393"/>
      <c r="E286" s="747"/>
      <c r="F286" s="747"/>
      <c r="G286" s="747"/>
      <c r="H286" s="747"/>
      <c r="I286" s="747"/>
      <c r="J286" s="747"/>
      <c r="K286" s="747"/>
      <c r="L286" s="747"/>
      <c r="M286" s="747"/>
      <c r="N286" s="355"/>
      <c r="O286" s="355"/>
    </row>
    <row r="287" spans="1:15" s="242" customFormat="1">
      <c r="A287" s="284"/>
      <c r="B287" s="398"/>
      <c r="C287" s="399"/>
      <c r="D287" s="393"/>
      <c r="E287" s="747"/>
      <c r="F287" s="747"/>
      <c r="G287" s="747"/>
      <c r="H287" s="747"/>
      <c r="I287" s="747"/>
      <c r="J287" s="747"/>
      <c r="K287" s="747"/>
      <c r="L287" s="747"/>
      <c r="M287" s="747"/>
      <c r="N287" s="355"/>
      <c r="O287" s="355"/>
    </row>
    <row r="288" spans="1:15" s="242" customFormat="1">
      <c r="A288" s="284"/>
      <c r="B288" s="397"/>
      <c r="C288" s="399"/>
      <c r="D288" s="393"/>
      <c r="E288" s="747"/>
      <c r="F288" s="747"/>
      <c r="G288" s="747"/>
      <c r="H288" s="747"/>
      <c r="I288" s="747"/>
      <c r="J288" s="747"/>
      <c r="K288" s="747"/>
      <c r="L288" s="747"/>
      <c r="M288" s="747"/>
      <c r="N288" s="355"/>
      <c r="O288" s="355"/>
    </row>
    <row r="289" spans="1:15" s="242" customFormat="1">
      <c r="A289" s="284"/>
      <c r="B289" s="394"/>
      <c r="C289" s="389"/>
      <c r="D289" s="389"/>
      <c r="E289" s="747"/>
      <c r="F289" s="747"/>
      <c r="G289" s="747"/>
      <c r="H289" s="747"/>
      <c r="I289" s="747"/>
      <c r="J289" s="747"/>
      <c r="K289" s="747"/>
      <c r="L289" s="747"/>
      <c r="M289" s="747"/>
      <c r="N289" s="355"/>
      <c r="O289" s="355"/>
    </row>
    <row r="290" spans="1:15" s="242" customFormat="1">
      <c r="A290" s="284"/>
      <c r="B290" s="771"/>
      <c r="C290" s="771"/>
      <c r="D290" s="771"/>
      <c r="E290" s="747"/>
      <c r="F290" s="747"/>
      <c r="G290" s="747"/>
      <c r="H290" s="747"/>
      <c r="I290" s="747"/>
      <c r="J290" s="747"/>
      <c r="K290" s="747"/>
      <c r="L290" s="747"/>
      <c r="M290" s="747"/>
      <c r="N290" s="355"/>
      <c r="O290" s="355"/>
    </row>
    <row r="291" spans="1:15" s="242" customFormat="1">
      <c r="A291" s="284"/>
      <c r="B291" s="387"/>
      <c r="C291" s="387"/>
      <c r="D291" s="387"/>
      <c r="E291" s="747"/>
      <c r="F291" s="747"/>
      <c r="G291" s="747"/>
      <c r="H291" s="747"/>
      <c r="I291" s="747"/>
      <c r="J291" s="747"/>
      <c r="K291" s="747"/>
      <c r="L291" s="747"/>
      <c r="M291" s="747"/>
      <c r="N291" s="355"/>
      <c r="O291" s="355"/>
    </row>
    <row r="292" spans="1:15" s="242" customFormat="1">
      <c r="A292" s="284"/>
      <c r="B292" s="400"/>
      <c r="C292" s="400"/>
      <c r="D292" s="400"/>
      <c r="E292" s="747"/>
      <c r="F292" s="747"/>
      <c r="G292" s="747"/>
      <c r="H292" s="747"/>
      <c r="I292" s="747"/>
      <c r="J292" s="747"/>
      <c r="K292" s="747"/>
      <c r="L292" s="747"/>
      <c r="M292" s="747"/>
      <c r="N292" s="355"/>
      <c r="O292" s="355"/>
    </row>
    <row r="293" spans="1:15" s="242" customFormat="1">
      <c r="A293" s="284"/>
      <c r="B293" s="400"/>
      <c r="C293" s="400"/>
      <c r="D293" s="400"/>
      <c r="E293" s="747"/>
      <c r="F293" s="747"/>
      <c r="G293" s="747"/>
      <c r="H293" s="747"/>
      <c r="I293" s="747"/>
      <c r="J293" s="747"/>
      <c r="K293" s="747"/>
      <c r="L293" s="747"/>
      <c r="M293" s="747"/>
      <c r="N293" s="355"/>
      <c r="O293" s="355"/>
    </row>
    <row r="294" spans="1:15" s="242" customFormat="1">
      <c r="A294" s="284"/>
      <c r="B294" s="400"/>
      <c r="C294" s="400"/>
      <c r="D294" s="400"/>
      <c r="E294" s="747"/>
      <c r="F294" s="747"/>
      <c r="G294" s="747"/>
      <c r="H294" s="747"/>
      <c r="I294" s="747"/>
      <c r="J294" s="747"/>
      <c r="K294" s="747"/>
      <c r="L294" s="747"/>
      <c r="M294" s="747"/>
      <c r="N294" s="355"/>
      <c r="O294" s="355"/>
    </row>
    <row r="295" spans="1:15" s="242" customFormat="1">
      <c r="A295" s="284"/>
      <c r="B295" s="400"/>
      <c r="C295" s="400"/>
      <c r="D295" s="400"/>
      <c r="E295" s="747"/>
      <c r="F295" s="747"/>
      <c r="G295" s="747"/>
      <c r="H295" s="747"/>
      <c r="I295" s="747"/>
      <c r="J295" s="747"/>
      <c r="K295" s="747"/>
      <c r="L295" s="747"/>
      <c r="M295" s="747"/>
      <c r="N295" s="355"/>
      <c r="O295" s="355"/>
    </row>
    <row r="296" spans="1:15" s="242" customFormat="1">
      <c r="A296" s="284"/>
      <c r="B296" s="387"/>
      <c r="C296" s="387"/>
      <c r="D296" s="387"/>
      <c r="E296" s="747"/>
      <c r="F296" s="747"/>
      <c r="G296" s="747"/>
      <c r="H296" s="747"/>
      <c r="I296" s="747"/>
      <c r="J296" s="747"/>
      <c r="K296" s="747"/>
      <c r="L296" s="747"/>
      <c r="M296" s="747"/>
      <c r="N296" s="355"/>
      <c r="O296" s="355"/>
    </row>
    <row r="297" spans="1:15" s="242" customFormat="1">
      <c r="A297" s="284"/>
      <c r="B297" s="401"/>
      <c r="C297" s="387"/>
      <c r="D297" s="401"/>
      <c r="E297" s="746"/>
      <c r="F297" s="746"/>
      <c r="G297" s="746"/>
      <c r="H297" s="746"/>
      <c r="I297" s="746"/>
      <c r="J297" s="746"/>
      <c r="K297" s="746"/>
      <c r="L297" s="746"/>
      <c r="M297" s="746"/>
      <c r="N297" s="352"/>
      <c r="O297" s="352"/>
    </row>
    <row r="298" spans="1:15" s="242" customFormat="1">
      <c r="A298" s="284"/>
      <c r="B298" s="401"/>
      <c r="C298" s="387"/>
      <c r="D298" s="401"/>
      <c r="E298" s="748"/>
      <c r="F298" s="748"/>
      <c r="G298" s="748"/>
      <c r="H298" s="748"/>
      <c r="I298" s="748"/>
      <c r="J298" s="748"/>
      <c r="K298" s="748"/>
      <c r="L298" s="748"/>
      <c r="M298" s="748"/>
      <c r="N298" s="368"/>
      <c r="O298" s="368"/>
    </row>
    <row r="299" spans="1:15" s="242" customFormat="1">
      <c r="A299" s="284"/>
      <c r="B299" s="401"/>
      <c r="C299" s="387"/>
      <c r="D299" s="401"/>
      <c r="E299" s="745"/>
      <c r="F299" s="745"/>
      <c r="G299" s="745"/>
      <c r="H299" s="745"/>
      <c r="I299" s="745"/>
      <c r="J299" s="745"/>
      <c r="K299" s="745"/>
      <c r="L299" s="745"/>
      <c r="M299" s="745"/>
    </row>
    <row r="300" spans="1:15" s="242" customFormat="1">
      <c r="A300" s="284"/>
      <c r="B300" s="401"/>
      <c r="C300" s="387"/>
      <c r="D300" s="401"/>
      <c r="E300" s="665"/>
      <c r="F300" s="665"/>
      <c r="G300" s="665"/>
      <c r="H300" s="665"/>
      <c r="I300" s="665"/>
      <c r="J300" s="665"/>
      <c r="K300" s="665"/>
      <c r="L300" s="665"/>
      <c r="M300" s="665"/>
      <c r="N300" s="268"/>
      <c r="O300" s="268"/>
    </row>
    <row r="301" spans="1:15" s="242" customFormat="1">
      <c r="A301" s="284"/>
      <c r="B301" s="388"/>
      <c r="C301" s="387"/>
      <c r="D301" s="401"/>
      <c r="E301" s="665"/>
      <c r="F301" s="665"/>
      <c r="G301" s="665"/>
      <c r="H301" s="665"/>
      <c r="I301" s="665"/>
      <c r="J301" s="665"/>
      <c r="K301" s="665"/>
      <c r="L301" s="665"/>
      <c r="M301" s="665"/>
      <c r="N301" s="268"/>
      <c r="O301" s="268"/>
    </row>
    <row r="302" spans="1:15" s="242" customFormat="1">
      <c r="A302" s="284"/>
      <c r="B302" s="388"/>
      <c r="C302" s="388"/>
      <c r="D302" s="389"/>
      <c r="E302" s="665"/>
      <c r="F302" s="665"/>
      <c r="G302" s="665"/>
      <c r="H302" s="665"/>
      <c r="I302" s="665"/>
      <c r="J302" s="665"/>
      <c r="K302" s="665"/>
      <c r="L302" s="665"/>
      <c r="M302" s="665"/>
      <c r="N302" s="268"/>
      <c r="O302" s="268"/>
    </row>
    <row r="303" spans="1:15" s="242" customFormat="1">
      <c r="A303" s="284"/>
      <c r="B303" s="397"/>
      <c r="C303" s="392"/>
      <c r="D303" s="393"/>
      <c r="E303" s="665"/>
      <c r="F303" s="665"/>
      <c r="G303" s="665"/>
      <c r="H303" s="665"/>
      <c r="I303" s="665"/>
      <c r="J303" s="665"/>
      <c r="K303" s="665"/>
      <c r="L303" s="665"/>
      <c r="M303" s="665"/>
      <c r="N303" s="268"/>
      <c r="O303" s="268"/>
    </row>
    <row r="304" spans="1:15" s="242" customFormat="1">
      <c r="A304" s="284"/>
      <c r="B304" s="397"/>
      <c r="C304" s="392"/>
      <c r="D304" s="393"/>
      <c r="E304" s="745"/>
      <c r="F304" s="745"/>
      <c r="G304" s="745"/>
      <c r="H304" s="745"/>
      <c r="I304" s="745"/>
      <c r="J304" s="745"/>
      <c r="K304" s="745"/>
      <c r="L304" s="745"/>
      <c r="M304" s="745"/>
    </row>
    <row r="305" spans="1:15" s="242" customFormat="1">
      <c r="A305" s="284"/>
      <c r="B305" s="397"/>
      <c r="C305" s="388"/>
      <c r="D305" s="393"/>
      <c r="E305" s="745"/>
      <c r="F305" s="745"/>
      <c r="G305" s="745"/>
      <c r="H305" s="745"/>
      <c r="I305" s="745"/>
      <c r="J305" s="745"/>
      <c r="K305" s="745"/>
      <c r="L305" s="745"/>
      <c r="M305" s="745"/>
    </row>
    <row r="306" spans="1:15" s="242" customFormat="1">
      <c r="A306" s="284"/>
      <c r="B306" s="397"/>
      <c r="C306" s="392"/>
      <c r="D306" s="393"/>
      <c r="E306" s="745"/>
      <c r="F306" s="745"/>
      <c r="G306" s="745"/>
      <c r="H306" s="745"/>
      <c r="I306" s="745"/>
      <c r="J306" s="745"/>
      <c r="K306" s="745"/>
      <c r="L306" s="745"/>
      <c r="M306" s="745"/>
    </row>
    <row r="307" spans="1:15" s="242" customFormat="1">
      <c r="A307" s="284"/>
      <c r="B307" s="397"/>
      <c r="C307" s="392"/>
      <c r="D307" s="393"/>
      <c r="E307" s="745"/>
      <c r="F307" s="745"/>
      <c r="G307" s="745"/>
      <c r="H307" s="745"/>
      <c r="I307" s="745"/>
      <c r="J307" s="745"/>
      <c r="K307" s="745"/>
      <c r="L307" s="745"/>
      <c r="M307" s="745"/>
    </row>
    <row r="308" spans="1:15" s="242" customFormat="1">
      <c r="A308" s="284"/>
      <c r="B308" s="393"/>
      <c r="C308" s="387"/>
      <c r="D308" s="393"/>
      <c r="E308" s="745"/>
      <c r="F308" s="745"/>
      <c r="G308" s="745"/>
      <c r="H308" s="745"/>
      <c r="I308" s="745"/>
      <c r="J308" s="745"/>
      <c r="K308" s="745"/>
      <c r="L308" s="745"/>
      <c r="M308" s="745"/>
    </row>
    <row r="309" spans="1:15" s="242" customFormat="1">
      <c r="A309" s="284"/>
      <c r="B309" s="393"/>
      <c r="C309" s="387"/>
      <c r="D309" s="393"/>
      <c r="E309" s="745"/>
      <c r="F309" s="745"/>
      <c r="G309" s="745"/>
      <c r="H309" s="745"/>
      <c r="I309" s="745"/>
      <c r="J309" s="745"/>
      <c r="K309" s="745"/>
      <c r="L309" s="745"/>
      <c r="M309" s="745"/>
    </row>
    <row r="310" spans="1:15" s="242" customFormat="1">
      <c r="A310" s="284"/>
      <c r="B310" s="393"/>
      <c r="C310" s="387"/>
      <c r="D310" s="393"/>
      <c r="E310" s="745"/>
      <c r="F310" s="745"/>
      <c r="G310" s="745"/>
      <c r="H310" s="745"/>
      <c r="I310" s="745"/>
      <c r="J310" s="745"/>
      <c r="K310" s="745"/>
      <c r="L310" s="745"/>
      <c r="M310" s="745"/>
    </row>
    <row r="311" spans="1:15" s="242" customFormat="1">
      <c r="A311" s="284"/>
      <c r="B311" s="393"/>
      <c r="C311" s="393"/>
      <c r="D311" s="393"/>
      <c r="E311" s="749"/>
      <c r="F311" s="749"/>
      <c r="G311" s="749"/>
      <c r="H311" s="749"/>
      <c r="I311" s="749"/>
      <c r="J311" s="749"/>
      <c r="K311" s="749"/>
      <c r="L311" s="749"/>
      <c r="M311" s="749"/>
      <c r="N311" s="374"/>
      <c r="O311" s="374"/>
    </row>
    <row r="312" spans="1:15" s="242" customFormat="1">
      <c r="A312" s="284"/>
      <c r="B312" s="394"/>
      <c r="C312" s="395"/>
      <c r="D312" s="396"/>
      <c r="E312" s="749"/>
      <c r="F312" s="749"/>
      <c r="G312" s="749"/>
      <c r="H312" s="749"/>
      <c r="I312" s="749"/>
      <c r="J312" s="749"/>
      <c r="K312" s="749"/>
      <c r="L312" s="749"/>
      <c r="M312" s="749"/>
      <c r="N312" s="374"/>
      <c r="O312" s="374"/>
    </row>
    <row r="313" spans="1:15" s="242" customFormat="1">
      <c r="A313" s="284"/>
      <c r="B313" s="397"/>
      <c r="C313" s="393"/>
      <c r="D313" s="393"/>
      <c r="E313" s="749"/>
      <c r="F313" s="749"/>
      <c r="G313" s="749"/>
      <c r="H313" s="749"/>
      <c r="I313" s="749"/>
      <c r="J313" s="749"/>
      <c r="K313" s="749"/>
      <c r="L313" s="749"/>
      <c r="M313" s="749"/>
      <c r="N313" s="374"/>
      <c r="O313" s="374"/>
    </row>
    <row r="314" spans="1:15" s="242" customFormat="1">
      <c r="A314" s="284"/>
      <c r="B314" s="398"/>
      <c r="C314" s="399"/>
      <c r="D314" s="393"/>
      <c r="E314" s="749"/>
      <c r="F314" s="749"/>
      <c r="G314" s="749"/>
      <c r="H314" s="749"/>
      <c r="I314" s="749"/>
      <c r="J314" s="749"/>
      <c r="K314" s="749"/>
      <c r="L314" s="749"/>
      <c r="M314" s="749"/>
      <c r="N314" s="374"/>
      <c r="O314" s="374"/>
    </row>
    <row r="315" spans="1:15" s="242" customFormat="1">
      <c r="A315" s="284"/>
      <c r="B315" s="397"/>
      <c r="C315" s="399"/>
      <c r="D315" s="393"/>
      <c r="E315" s="749"/>
      <c r="F315" s="749"/>
      <c r="G315" s="749"/>
      <c r="H315" s="749"/>
      <c r="I315" s="749"/>
      <c r="J315" s="749"/>
      <c r="K315" s="749"/>
      <c r="L315" s="749"/>
      <c r="M315" s="749"/>
      <c r="N315" s="374"/>
      <c r="O315" s="374"/>
    </row>
    <row r="316" spans="1:15" s="242" customFormat="1">
      <c r="A316" s="284"/>
      <c r="B316" s="394"/>
      <c r="C316" s="399"/>
      <c r="D316" s="389"/>
      <c r="E316" s="749"/>
      <c r="F316" s="749"/>
      <c r="G316" s="749"/>
      <c r="H316" s="749"/>
      <c r="I316" s="749"/>
      <c r="J316" s="749"/>
      <c r="K316" s="749"/>
      <c r="L316" s="749"/>
      <c r="M316" s="749"/>
      <c r="N316" s="374"/>
      <c r="O316" s="374"/>
    </row>
    <row r="317" spans="1:15" s="242" customFormat="1">
      <c r="A317" s="284"/>
      <c r="B317" s="284"/>
      <c r="C317" s="284"/>
      <c r="D317" s="284"/>
      <c r="E317" s="749"/>
      <c r="F317" s="749"/>
      <c r="G317" s="749"/>
      <c r="H317" s="749"/>
      <c r="I317" s="749"/>
      <c r="J317" s="749"/>
      <c r="K317" s="749"/>
      <c r="L317" s="749"/>
      <c r="M317" s="749"/>
      <c r="N317" s="374"/>
      <c r="O317" s="374"/>
    </row>
    <row r="318" spans="1:15" s="242" customFormat="1">
      <c r="A318" s="284"/>
      <c r="B318" s="284"/>
      <c r="C318" s="284"/>
      <c r="D318" s="284"/>
      <c r="E318" s="749"/>
      <c r="F318" s="749"/>
      <c r="G318" s="749"/>
      <c r="H318" s="749"/>
      <c r="I318" s="749"/>
      <c r="J318" s="749"/>
      <c r="K318" s="749"/>
      <c r="L318" s="749"/>
      <c r="M318" s="749"/>
      <c r="N318" s="374"/>
      <c r="O318" s="374"/>
    </row>
    <row r="319" spans="1:15" s="242" customFormat="1">
      <c r="A319" s="284"/>
      <c r="B319" s="284"/>
      <c r="C319" s="284"/>
      <c r="D319" s="284"/>
      <c r="E319" s="749"/>
      <c r="F319" s="749"/>
      <c r="G319" s="749"/>
      <c r="H319" s="749"/>
      <c r="I319" s="749"/>
      <c r="J319" s="749"/>
      <c r="K319" s="749"/>
      <c r="L319" s="749"/>
      <c r="M319" s="749"/>
      <c r="N319" s="374"/>
      <c r="O319" s="374"/>
    </row>
    <row r="320" spans="1:15" s="242" customFormat="1">
      <c r="A320" s="284"/>
      <c r="B320" s="284"/>
      <c r="C320" s="284"/>
      <c r="D320" s="284"/>
      <c r="E320" s="749"/>
      <c r="F320" s="749"/>
      <c r="G320" s="749"/>
      <c r="H320" s="749"/>
      <c r="I320" s="749"/>
      <c r="J320" s="749"/>
      <c r="K320" s="749"/>
      <c r="L320" s="749"/>
      <c r="M320" s="749"/>
      <c r="N320" s="374"/>
      <c r="O320" s="374"/>
    </row>
    <row r="321" spans="1:15" s="242" customFormat="1">
      <c r="A321" s="284"/>
      <c r="B321" s="284"/>
      <c r="C321" s="284"/>
      <c r="D321" s="284"/>
      <c r="E321" s="749"/>
      <c r="F321" s="749"/>
      <c r="G321" s="749"/>
      <c r="H321" s="749"/>
      <c r="I321" s="749"/>
      <c r="J321" s="749"/>
      <c r="K321" s="749"/>
      <c r="L321" s="749"/>
      <c r="M321" s="749"/>
      <c r="N321" s="374"/>
      <c r="O321" s="374"/>
    </row>
    <row r="322" spans="1:15" s="242" customFormat="1">
      <c r="A322" s="284"/>
      <c r="B322" s="284"/>
      <c r="C322" s="284"/>
      <c r="D322" s="284"/>
      <c r="E322" s="749"/>
      <c r="F322" s="749"/>
      <c r="G322" s="749"/>
      <c r="H322" s="749"/>
      <c r="I322" s="749"/>
      <c r="J322" s="749"/>
      <c r="K322" s="749"/>
      <c r="L322" s="749"/>
      <c r="M322" s="749"/>
      <c r="N322" s="374"/>
      <c r="O322" s="374"/>
    </row>
    <row r="323" spans="1:15" s="242" customFormat="1">
      <c r="A323" s="284"/>
      <c r="B323" s="284"/>
      <c r="C323" s="284"/>
      <c r="D323" s="284"/>
      <c r="E323" s="749"/>
      <c r="F323" s="749"/>
      <c r="G323" s="749"/>
      <c r="H323" s="749"/>
      <c r="I323" s="749"/>
      <c r="J323" s="749"/>
      <c r="K323" s="749"/>
      <c r="L323" s="749"/>
      <c r="M323" s="749"/>
      <c r="N323" s="374"/>
      <c r="O323" s="374"/>
    </row>
    <row r="324" spans="1:15" s="242" customFormat="1">
      <c r="A324" s="284"/>
      <c r="B324" s="284"/>
      <c r="C324" s="284"/>
      <c r="D324" s="284"/>
      <c r="E324" s="749"/>
      <c r="F324" s="749"/>
      <c r="G324" s="749"/>
      <c r="H324" s="749"/>
      <c r="I324" s="749"/>
      <c r="J324" s="749"/>
      <c r="K324" s="749"/>
      <c r="L324" s="749"/>
      <c r="M324" s="749"/>
      <c r="N324" s="374"/>
      <c r="O324" s="374"/>
    </row>
    <row r="325" spans="1:15" s="242" customFormat="1">
      <c r="A325" s="284"/>
      <c r="B325" s="284"/>
      <c r="C325" s="284"/>
      <c r="D325" s="284"/>
      <c r="E325" s="749"/>
      <c r="F325" s="749"/>
      <c r="G325" s="749"/>
      <c r="H325" s="749"/>
      <c r="I325" s="749"/>
      <c r="J325" s="749"/>
      <c r="K325" s="749"/>
      <c r="L325" s="749"/>
      <c r="M325" s="749"/>
      <c r="N325" s="374"/>
      <c r="O325" s="374"/>
    </row>
    <row r="326" spans="1:15" s="242" customFormat="1">
      <c r="A326" s="284"/>
      <c r="B326" s="284"/>
      <c r="C326" s="284"/>
      <c r="D326" s="284"/>
      <c r="E326" s="390"/>
      <c r="F326" s="390"/>
      <c r="G326" s="390"/>
      <c r="H326" s="390"/>
      <c r="I326" s="390"/>
      <c r="J326" s="390"/>
      <c r="K326" s="390"/>
      <c r="L326" s="390"/>
      <c r="M326" s="390"/>
    </row>
    <row r="327" spans="1:15" s="242" customFormat="1">
      <c r="A327" s="284"/>
      <c r="B327" s="284"/>
      <c r="C327" s="284"/>
      <c r="D327" s="284"/>
      <c r="E327" s="390"/>
      <c r="F327" s="390"/>
      <c r="G327" s="390"/>
      <c r="H327" s="390"/>
      <c r="I327" s="390"/>
      <c r="J327" s="390"/>
      <c r="K327" s="390"/>
      <c r="L327" s="390"/>
      <c r="M327" s="390"/>
    </row>
    <row r="328" spans="1:15" s="242" customFormat="1">
      <c r="A328" s="284"/>
      <c r="B328" s="284"/>
      <c r="C328" s="284"/>
      <c r="D328" s="284"/>
      <c r="E328" s="390"/>
      <c r="F328" s="390"/>
      <c r="G328" s="390"/>
      <c r="H328" s="390"/>
      <c r="I328" s="390"/>
      <c r="J328" s="390"/>
      <c r="K328" s="390"/>
      <c r="L328" s="390"/>
      <c r="M328" s="390"/>
      <c r="N328" s="390"/>
      <c r="O328" s="390"/>
    </row>
    <row r="329" spans="1:15" s="242" customFormat="1">
      <c r="A329" s="284"/>
      <c r="B329" s="284"/>
      <c r="C329" s="284"/>
      <c r="D329" s="284"/>
      <c r="E329" s="390"/>
      <c r="F329" s="390"/>
      <c r="G329" s="390"/>
      <c r="H329" s="390"/>
      <c r="I329" s="390"/>
      <c r="J329" s="390"/>
      <c r="K329" s="390"/>
      <c r="L329" s="390"/>
      <c r="M329" s="390"/>
      <c r="N329" s="390"/>
      <c r="O329" s="390"/>
    </row>
    <row r="330" spans="1:15" s="242" customFormat="1">
      <c r="A330" s="284"/>
      <c r="B330" s="284"/>
      <c r="C330" s="284"/>
      <c r="D330" s="284"/>
      <c r="E330" s="390"/>
      <c r="F330" s="390"/>
      <c r="G330" s="390"/>
      <c r="H330" s="390"/>
      <c r="I330" s="390"/>
      <c r="J330" s="390"/>
      <c r="K330" s="390"/>
      <c r="L330" s="390"/>
      <c r="M330" s="390"/>
      <c r="N330" s="390"/>
      <c r="O330" s="390"/>
    </row>
    <row r="331" spans="1:15" s="242" customFormat="1">
      <c r="A331" s="284"/>
      <c r="B331" s="284"/>
      <c r="C331" s="284"/>
      <c r="D331" s="284"/>
      <c r="E331" s="390"/>
      <c r="F331" s="390"/>
      <c r="G331" s="390"/>
      <c r="H331" s="390"/>
      <c r="I331" s="390"/>
      <c r="J331" s="390"/>
      <c r="K331" s="390"/>
      <c r="L331" s="390"/>
      <c r="M331" s="390"/>
      <c r="N331" s="390"/>
      <c r="O331" s="390"/>
    </row>
    <row r="332" spans="1:15" s="242" customFormat="1">
      <c r="A332" s="284"/>
      <c r="B332" s="284"/>
      <c r="C332" s="284"/>
      <c r="D332" s="284"/>
      <c r="E332" s="390"/>
      <c r="F332" s="390"/>
      <c r="G332" s="390"/>
      <c r="H332" s="390"/>
      <c r="I332" s="390"/>
      <c r="J332" s="390"/>
      <c r="K332" s="390"/>
      <c r="L332" s="390"/>
      <c r="M332" s="390"/>
      <c r="N332" s="390"/>
      <c r="O332" s="390"/>
    </row>
    <row r="333" spans="1:15" s="242" customFormat="1">
      <c r="A333" s="284"/>
      <c r="B333" s="284"/>
      <c r="C333" s="284"/>
      <c r="D333" s="284"/>
      <c r="E333" s="390"/>
      <c r="F333" s="390"/>
      <c r="G333" s="390"/>
      <c r="H333" s="390"/>
      <c r="I333" s="390"/>
      <c r="J333" s="390"/>
      <c r="K333" s="390"/>
      <c r="L333" s="390"/>
      <c r="M333" s="390"/>
      <c r="N333" s="390"/>
      <c r="O333" s="390"/>
    </row>
    <row r="334" spans="1:15" s="242" customFormat="1">
      <c r="A334" s="284"/>
      <c r="B334" s="284"/>
      <c r="C334" s="284"/>
      <c r="D334" s="284"/>
      <c r="E334" s="390"/>
      <c r="F334" s="390"/>
      <c r="G334" s="390"/>
      <c r="H334" s="390"/>
      <c r="I334" s="390"/>
      <c r="J334" s="390"/>
      <c r="K334" s="390"/>
      <c r="L334" s="390"/>
      <c r="M334" s="390"/>
      <c r="N334" s="390"/>
      <c r="O334" s="390"/>
    </row>
    <row r="335" spans="1:15" s="242" customFormat="1">
      <c r="A335" s="284"/>
      <c r="B335" s="284"/>
      <c r="C335" s="284"/>
      <c r="D335" s="284"/>
      <c r="E335" s="390"/>
      <c r="F335" s="390"/>
      <c r="G335" s="390"/>
      <c r="H335" s="390"/>
      <c r="I335" s="390"/>
      <c r="J335" s="390"/>
      <c r="K335" s="390"/>
      <c r="L335" s="390"/>
      <c r="M335" s="390"/>
      <c r="N335" s="390"/>
      <c r="O335" s="390"/>
    </row>
    <row r="336" spans="1:15" s="242" customFormat="1">
      <c r="A336" s="284"/>
      <c r="B336" s="284"/>
      <c r="C336" s="284"/>
      <c r="D336" s="284"/>
      <c r="E336" s="390"/>
      <c r="F336" s="390"/>
      <c r="G336" s="390"/>
      <c r="H336" s="390"/>
      <c r="I336" s="390"/>
      <c r="J336" s="390"/>
      <c r="K336" s="390"/>
      <c r="L336" s="390"/>
      <c r="M336" s="390"/>
      <c r="N336" s="390"/>
      <c r="O336" s="390"/>
    </row>
    <row r="337" spans="1:15" s="242" customFormat="1">
      <c r="A337" s="284"/>
      <c r="B337" s="284"/>
      <c r="C337" s="284"/>
      <c r="D337" s="284"/>
      <c r="E337" s="390"/>
      <c r="F337" s="390"/>
      <c r="G337" s="390"/>
      <c r="H337" s="390"/>
      <c r="I337" s="390"/>
      <c r="J337" s="390"/>
      <c r="K337" s="390"/>
      <c r="L337" s="390"/>
      <c r="M337" s="390"/>
      <c r="N337" s="390"/>
      <c r="O337" s="390"/>
    </row>
    <row r="338" spans="1:15" s="242" customFormat="1">
      <c r="A338" s="284"/>
      <c r="B338" s="284"/>
      <c r="C338" s="284"/>
      <c r="D338" s="284"/>
      <c r="E338" s="390"/>
      <c r="F338" s="390"/>
      <c r="G338" s="390"/>
      <c r="H338" s="390"/>
      <c r="I338" s="390"/>
      <c r="J338" s="390"/>
      <c r="K338" s="390"/>
      <c r="L338" s="390"/>
      <c r="M338" s="390"/>
      <c r="N338" s="390"/>
      <c r="O338" s="390"/>
    </row>
    <row r="339" spans="1:15" s="242" customFormat="1">
      <c r="A339" s="284"/>
      <c r="B339" s="284"/>
      <c r="C339" s="284"/>
      <c r="D339" s="284"/>
      <c r="E339" s="390"/>
      <c r="F339" s="390"/>
      <c r="G339" s="390"/>
      <c r="H339" s="390"/>
      <c r="I339" s="390"/>
      <c r="J339" s="390"/>
      <c r="K339" s="390"/>
      <c r="L339" s="390"/>
      <c r="M339" s="390"/>
      <c r="N339" s="390"/>
      <c r="O339" s="390"/>
    </row>
    <row r="340" spans="1:15" s="242" customFormat="1">
      <c r="A340" s="284"/>
      <c r="B340" s="284"/>
      <c r="C340" s="284"/>
      <c r="D340" s="284"/>
      <c r="E340" s="390"/>
      <c r="F340" s="390"/>
      <c r="G340" s="390"/>
      <c r="H340" s="390"/>
      <c r="I340" s="390"/>
      <c r="J340" s="390"/>
      <c r="K340" s="390"/>
      <c r="L340" s="390"/>
      <c r="M340" s="390"/>
      <c r="N340" s="390"/>
      <c r="O340" s="390"/>
    </row>
    <row r="341" spans="1:15" s="242" customFormat="1">
      <c r="A341" s="284"/>
      <c r="B341" s="284"/>
      <c r="C341" s="284"/>
      <c r="D341" s="284"/>
      <c r="E341" s="390"/>
      <c r="F341" s="390"/>
      <c r="G341" s="390"/>
      <c r="H341" s="390"/>
      <c r="I341" s="390"/>
      <c r="J341" s="390"/>
      <c r="K341" s="390"/>
      <c r="L341" s="390"/>
      <c r="M341" s="390"/>
      <c r="N341" s="390"/>
      <c r="O341" s="390"/>
    </row>
    <row r="342" spans="1:15" s="242" customFormat="1">
      <c r="A342" s="284"/>
      <c r="B342" s="284"/>
      <c r="C342" s="284"/>
      <c r="D342" s="284"/>
      <c r="E342" s="390"/>
      <c r="F342" s="390"/>
      <c r="G342" s="390"/>
      <c r="H342" s="390"/>
      <c r="I342" s="390"/>
      <c r="J342" s="390"/>
      <c r="K342" s="390"/>
      <c r="L342" s="390"/>
      <c r="M342" s="390"/>
      <c r="N342" s="390"/>
      <c r="O342" s="390"/>
    </row>
    <row r="343" spans="1:15" s="242" customFormat="1">
      <c r="A343" s="284"/>
      <c r="B343" s="284"/>
      <c r="C343" s="284"/>
      <c r="D343" s="284"/>
      <c r="E343" s="390"/>
      <c r="F343" s="390"/>
      <c r="G343" s="390"/>
      <c r="H343" s="390"/>
      <c r="I343" s="390"/>
      <c r="J343" s="390"/>
      <c r="K343" s="390"/>
      <c r="L343" s="390"/>
      <c r="M343" s="390"/>
      <c r="N343" s="390"/>
      <c r="O343" s="390"/>
    </row>
    <row r="344" spans="1:15" s="242" customFormat="1">
      <c r="A344" s="284"/>
      <c r="B344" s="284"/>
      <c r="C344" s="284"/>
      <c r="D344" s="284"/>
      <c r="E344" s="390"/>
      <c r="F344" s="390"/>
      <c r="G344" s="390"/>
      <c r="H344" s="390"/>
      <c r="I344" s="390"/>
      <c r="J344" s="390"/>
      <c r="K344" s="390"/>
      <c r="L344" s="390"/>
      <c r="M344" s="390"/>
      <c r="N344" s="390"/>
      <c r="O344" s="390"/>
    </row>
    <row r="345" spans="1:15" s="242" customFormat="1">
      <c r="A345" s="284"/>
      <c r="B345" s="284"/>
      <c r="C345" s="284"/>
      <c r="D345" s="284"/>
      <c r="E345" s="390"/>
      <c r="F345" s="390"/>
      <c r="G345" s="390"/>
      <c r="H345" s="390"/>
      <c r="I345" s="390"/>
      <c r="J345" s="390"/>
      <c r="K345" s="390"/>
      <c r="L345" s="390"/>
      <c r="M345" s="390"/>
      <c r="N345" s="390"/>
      <c r="O345" s="390"/>
    </row>
    <row r="346" spans="1:15" s="242" customFormat="1">
      <c r="A346" s="284"/>
      <c r="B346" s="284"/>
      <c r="C346" s="284"/>
      <c r="D346" s="284"/>
      <c r="E346" s="390"/>
      <c r="F346" s="390"/>
      <c r="G346" s="390"/>
      <c r="H346" s="390"/>
      <c r="I346" s="390"/>
      <c r="J346" s="390"/>
      <c r="K346" s="390"/>
      <c r="L346" s="390"/>
      <c r="M346" s="390"/>
      <c r="N346" s="390"/>
      <c r="O346" s="390"/>
    </row>
    <row r="347" spans="1:15" s="242" customFormat="1">
      <c r="A347" s="284"/>
      <c r="B347" s="284"/>
      <c r="C347" s="284"/>
      <c r="D347" s="284"/>
      <c r="E347" s="390"/>
      <c r="F347" s="390"/>
      <c r="G347" s="390"/>
      <c r="H347" s="390"/>
      <c r="I347" s="390"/>
      <c r="J347" s="390"/>
      <c r="K347" s="390"/>
      <c r="L347" s="390"/>
      <c r="M347" s="390"/>
      <c r="N347" s="390"/>
      <c r="O347" s="390"/>
    </row>
    <row r="348" spans="1:15" s="242" customFormat="1">
      <c r="A348" s="284"/>
      <c r="B348" s="284"/>
      <c r="C348" s="284"/>
      <c r="D348" s="284"/>
      <c r="E348" s="390"/>
      <c r="F348" s="390"/>
      <c r="G348" s="390"/>
      <c r="H348" s="390"/>
      <c r="I348" s="390"/>
      <c r="J348" s="390"/>
      <c r="K348" s="390"/>
      <c r="L348" s="390"/>
      <c r="M348" s="390"/>
      <c r="N348" s="390"/>
      <c r="O348" s="390"/>
    </row>
    <row r="349" spans="1:15" s="242" customFormat="1">
      <c r="A349" s="284"/>
      <c r="B349" s="284"/>
      <c r="C349" s="284"/>
      <c r="D349" s="284"/>
      <c r="E349" s="390"/>
      <c r="F349" s="390"/>
      <c r="G349" s="390"/>
      <c r="H349" s="390"/>
      <c r="I349" s="390"/>
      <c r="J349" s="390"/>
      <c r="K349" s="390"/>
      <c r="L349" s="390"/>
      <c r="M349" s="390"/>
      <c r="N349" s="390"/>
      <c r="O349" s="390"/>
    </row>
    <row r="350" spans="1:15" s="242" customFormat="1">
      <c r="A350" s="284"/>
      <c r="B350" s="284"/>
      <c r="C350" s="284"/>
      <c r="D350" s="284"/>
      <c r="E350" s="390"/>
      <c r="F350" s="390"/>
      <c r="G350" s="390"/>
      <c r="H350" s="390"/>
      <c r="I350" s="390"/>
      <c r="J350" s="390"/>
      <c r="K350" s="390"/>
      <c r="L350" s="390"/>
      <c r="M350" s="390"/>
      <c r="N350" s="390"/>
      <c r="O350" s="390"/>
    </row>
    <row r="351" spans="1:15" s="242" customFormat="1">
      <c r="A351" s="284"/>
      <c r="B351" s="284"/>
      <c r="C351" s="284"/>
      <c r="D351" s="284"/>
      <c r="E351" s="390"/>
      <c r="F351" s="390"/>
      <c r="G351" s="390"/>
      <c r="H351" s="390"/>
      <c r="I351" s="390"/>
      <c r="J351" s="390"/>
      <c r="K351" s="390"/>
      <c r="L351" s="390"/>
      <c r="M351" s="390"/>
      <c r="N351" s="390"/>
      <c r="O351" s="390"/>
    </row>
    <row r="352" spans="1:15" s="242" customFormat="1">
      <c r="A352" s="284"/>
      <c r="B352" s="284"/>
      <c r="C352" s="284"/>
      <c r="D352" s="284"/>
      <c r="E352" s="390"/>
      <c r="F352" s="390"/>
      <c r="G352" s="390"/>
      <c r="H352" s="390"/>
      <c r="I352" s="390"/>
      <c r="J352" s="390"/>
      <c r="K352" s="390"/>
      <c r="L352" s="390"/>
      <c r="M352" s="390"/>
      <c r="N352" s="390"/>
      <c r="O352" s="390"/>
    </row>
    <row r="353" spans="1:15" s="242" customFormat="1">
      <c r="A353" s="284"/>
      <c r="B353" s="284"/>
      <c r="C353" s="284"/>
      <c r="D353" s="284"/>
      <c r="E353" s="390"/>
      <c r="F353" s="390"/>
      <c r="G353" s="390"/>
      <c r="H353" s="390"/>
      <c r="I353" s="390"/>
      <c r="J353" s="390"/>
      <c r="K353" s="390"/>
      <c r="L353" s="390"/>
      <c r="M353" s="390"/>
      <c r="N353" s="390"/>
      <c r="O353" s="390"/>
    </row>
    <row r="354" spans="1:15" s="242" customFormat="1">
      <c r="A354" s="284"/>
      <c r="B354" s="284"/>
      <c r="C354" s="284"/>
      <c r="D354" s="284"/>
      <c r="E354" s="390"/>
      <c r="F354" s="390"/>
      <c r="G354" s="390"/>
      <c r="H354" s="390"/>
      <c r="I354" s="390"/>
      <c r="J354" s="390"/>
      <c r="K354" s="390"/>
      <c r="L354" s="390"/>
      <c r="M354" s="390"/>
      <c r="N354" s="390"/>
      <c r="O354" s="390"/>
    </row>
    <row r="355" spans="1:15" s="242" customFormat="1">
      <c r="A355" s="284"/>
      <c r="B355" s="284"/>
      <c r="C355" s="284"/>
      <c r="D355" s="284"/>
      <c r="E355" s="390"/>
      <c r="F355" s="390"/>
      <c r="G355" s="390"/>
      <c r="H355" s="390"/>
      <c r="I355" s="390"/>
      <c r="J355" s="390"/>
      <c r="K355" s="390"/>
      <c r="L355" s="390"/>
      <c r="M355" s="390"/>
      <c r="N355" s="390"/>
      <c r="O355" s="390"/>
    </row>
    <row r="356" spans="1:15" s="242" customFormat="1">
      <c r="A356" s="284"/>
      <c r="B356" s="284"/>
      <c r="C356" s="284"/>
      <c r="D356" s="284"/>
      <c r="E356" s="390"/>
      <c r="F356" s="390"/>
      <c r="G356" s="390"/>
      <c r="H356" s="390"/>
      <c r="I356" s="390"/>
      <c r="J356" s="390"/>
      <c r="K356" s="390"/>
      <c r="L356" s="390"/>
      <c r="M356" s="390"/>
      <c r="N356" s="390"/>
      <c r="O356" s="390"/>
    </row>
    <row r="357" spans="1:15" s="242" customFormat="1">
      <c r="A357" s="284"/>
      <c r="B357" s="284"/>
      <c r="C357" s="284"/>
      <c r="D357" s="284"/>
      <c r="E357" s="390"/>
      <c r="F357" s="390"/>
      <c r="G357" s="390"/>
      <c r="H357" s="390"/>
      <c r="I357" s="390"/>
      <c r="J357" s="390"/>
      <c r="K357" s="390"/>
      <c r="L357" s="390"/>
      <c r="M357" s="390"/>
      <c r="N357" s="390"/>
      <c r="O357" s="390"/>
    </row>
    <row r="358" spans="1:15" s="242" customFormat="1">
      <c r="A358" s="284"/>
      <c r="B358" s="284"/>
      <c r="C358" s="284"/>
      <c r="D358" s="284"/>
      <c r="E358" s="390"/>
      <c r="F358" s="390"/>
      <c r="G358" s="390"/>
      <c r="H358" s="390"/>
      <c r="I358" s="390"/>
      <c r="J358" s="390"/>
      <c r="K358" s="390"/>
      <c r="L358" s="390"/>
      <c r="M358" s="390"/>
      <c r="N358" s="390"/>
      <c r="O358" s="390"/>
    </row>
    <row r="359" spans="1:15" s="242" customFormat="1">
      <c r="A359" s="284"/>
      <c r="B359" s="284"/>
      <c r="C359" s="284"/>
      <c r="D359" s="284"/>
      <c r="E359" s="390"/>
      <c r="F359" s="390"/>
      <c r="G359" s="390"/>
      <c r="H359" s="390"/>
      <c r="I359" s="390"/>
      <c r="J359" s="390"/>
      <c r="K359" s="390"/>
      <c r="L359" s="390"/>
      <c r="M359" s="390"/>
      <c r="N359" s="390"/>
      <c r="O359" s="390"/>
    </row>
    <row r="360" spans="1:15" s="242" customFormat="1">
      <c r="A360" s="284"/>
      <c r="B360" s="284"/>
      <c r="C360" s="284"/>
      <c r="D360" s="284"/>
      <c r="E360" s="390"/>
      <c r="F360" s="390"/>
      <c r="G360" s="390"/>
      <c r="H360" s="390"/>
      <c r="I360" s="390"/>
      <c r="J360" s="390"/>
      <c r="K360" s="390"/>
      <c r="L360" s="390"/>
      <c r="M360" s="390"/>
      <c r="N360" s="390"/>
      <c r="O360" s="390"/>
    </row>
    <row r="361" spans="1:15" s="242" customFormat="1">
      <c r="A361" s="284"/>
      <c r="B361" s="284"/>
      <c r="C361" s="284"/>
      <c r="D361" s="284"/>
      <c r="E361" s="390"/>
      <c r="F361" s="390"/>
      <c r="G361" s="390"/>
      <c r="H361" s="390"/>
      <c r="I361" s="390"/>
      <c r="J361" s="390"/>
      <c r="K361" s="390"/>
      <c r="L361" s="390"/>
      <c r="M361" s="390"/>
      <c r="N361" s="390"/>
      <c r="O361" s="390"/>
    </row>
    <row r="362" spans="1:15" s="242" customFormat="1">
      <c r="A362" s="284"/>
      <c r="B362" s="284"/>
      <c r="C362" s="284"/>
      <c r="D362" s="284"/>
      <c r="E362" s="390"/>
      <c r="F362" s="390"/>
      <c r="G362" s="390"/>
      <c r="H362" s="390"/>
      <c r="I362" s="390"/>
      <c r="J362" s="390"/>
      <c r="K362" s="390"/>
      <c r="L362" s="390"/>
      <c r="M362" s="390"/>
      <c r="N362" s="390"/>
      <c r="O362" s="390"/>
    </row>
    <row r="363" spans="1:15" s="242" customFormat="1">
      <c r="A363" s="284"/>
      <c r="B363" s="284"/>
      <c r="C363" s="284"/>
      <c r="D363" s="284"/>
      <c r="E363" s="390"/>
      <c r="F363" s="390"/>
      <c r="G363" s="390"/>
      <c r="H363" s="390"/>
      <c r="I363" s="390"/>
      <c r="J363" s="390"/>
      <c r="K363" s="390"/>
      <c r="L363" s="390"/>
      <c r="M363" s="390"/>
      <c r="N363" s="390"/>
      <c r="O363" s="390"/>
    </row>
    <row r="364" spans="1:15" s="242" customFormat="1">
      <c r="A364" s="284"/>
      <c r="B364" s="284"/>
      <c r="C364" s="284"/>
      <c r="D364" s="284"/>
      <c r="E364" s="390"/>
      <c r="F364" s="390"/>
      <c r="G364" s="390"/>
      <c r="H364" s="390"/>
      <c r="I364" s="390"/>
      <c r="J364" s="390"/>
      <c r="K364" s="390"/>
      <c r="L364" s="390"/>
      <c r="M364" s="390"/>
      <c r="N364" s="390"/>
      <c r="O364" s="390"/>
    </row>
    <row r="365" spans="1:15" s="242" customFormat="1">
      <c r="A365" s="284"/>
      <c r="B365" s="284"/>
      <c r="C365" s="284"/>
      <c r="D365" s="284"/>
      <c r="E365" s="390"/>
      <c r="F365" s="390"/>
      <c r="G365" s="390"/>
      <c r="H365" s="390"/>
      <c r="I365" s="390"/>
      <c r="J365" s="390"/>
      <c r="K365" s="390"/>
      <c r="L365" s="390"/>
      <c r="M365" s="390"/>
      <c r="N365" s="390"/>
      <c r="O365" s="390"/>
    </row>
    <row r="366" spans="1:15" s="242" customFormat="1">
      <c r="A366" s="284"/>
      <c r="B366" s="284"/>
      <c r="C366" s="284"/>
      <c r="D366" s="284"/>
      <c r="E366" s="390"/>
      <c r="F366" s="390"/>
      <c r="G366" s="390"/>
      <c r="H366" s="390"/>
      <c r="I366" s="390"/>
      <c r="J366" s="390"/>
      <c r="K366" s="390"/>
      <c r="L366" s="390"/>
      <c r="M366" s="390"/>
      <c r="N366" s="390"/>
      <c r="O366" s="390"/>
    </row>
    <row r="367" spans="1:15" s="242" customFormat="1">
      <c r="A367" s="284"/>
      <c r="B367" s="284"/>
      <c r="C367" s="284"/>
      <c r="D367" s="284"/>
      <c r="E367" s="390"/>
      <c r="F367" s="390"/>
      <c r="G367" s="390"/>
      <c r="H367" s="390"/>
      <c r="I367" s="390"/>
      <c r="J367" s="390"/>
      <c r="K367" s="390"/>
      <c r="L367" s="390"/>
      <c r="M367" s="390"/>
      <c r="N367" s="390"/>
      <c r="O367" s="390"/>
    </row>
    <row r="368" spans="1:15" s="242" customFormat="1">
      <c r="A368" s="284"/>
      <c r="B368" s="284"/>
      <c r="C368" s="284"/>
      <c r="D368" s="284"/>
      <c r="E368" s="390"/>
      <c r="F368" s="390"/>
      <c r="G368" s="390"/>
      <c r="H368" s="390"/>
      <c r="I368" s="390"/>
      <c r="J368" s="390"/>
      <c r="K368" s="390"/>
      <c r="L368" s="390"/>
      <c r="M368" s="390"/>
      <c r="N368" s="390"/>
      <c r="O368" s="390"/>
    </row>
    <row r="369" spans="1:15" s="242" customFormat="1">
      <c r="A369" s="284"/>
      <c r="B369" s="284"/>
      <c r="C369" s="284"/>
      <c r="D369" s="284"/>
      <c r="E369" s="390"/>
      <c r="F369" s="390"/>
      <c r="G369" s="390"/>
      <c r="H369" s="390"/>
      <c r="I369" s="390"/>
      <c r="J369" s="390"/>
      <c r="K369" s="390"/>
      <c r="L369" s="390"/>
      <c r="M369" s="390"/>
      <c r="N369" s="390"/>
      <c r="O369" s="390"/>
    </row>
    <row r="370" spans="1:15" s="242" customFormat="1">
      <c r="A370" s="284"/>
      <c r="B370" s="284"/>
      <c r="C370" s="284"/>
      <c r="D370" s="284"/>
      <c r="E370" s="390"/>
      <c r="F370" s="390"/>
      <c r="G370" s="390"/>
      <c r="H370" s="390"/>
      <c r="I370" s="390"/>
      <c r="J370" s="390"/>
      <c r="K370" s="390"/>
      <c r="L370" s="390"/>
      <c r="M370" s="390"/>
      <c r="N370" s="390"/>
      <c r="O370" s="390"/>
    </row>
    <row r="371" spans="1:15" s="242" customFormat="1">
      <c r="A371" s="284"/>
      <c r="B371" s="284"/>
      <c r="C371" s="284"/>
      <c r="D371" s="284"/>
      <c r="E371" s="390"/>
      <c r="F371" s="390"/>
      <c r="G371" s="390"/>
      <c r="H371" s="390"/>
      <c r="I371" s="390"/>
      <c r="J371" s="390"/>
      <c r="K371" s="390"/>
      <c r="L371" s="390"/>
      <c r="M371" s="390"/>
      <c r="N371" s="390"/>
      <c r="O371" s="390"/>
    </row>
    <row r="372" spans="1:15" s="242" customFormat="1">
      <c r="A372" s="284"/>
      <c r="B372" s="284"/>
      <c r="C372" s="284"/>
      <c r="D372" s="284"/>
      <c r="E372" s="390"/>
      <c r="F372" s="390"/>
      <c r="G372" s="390"/>
      <c r="H372" s="390"/>
      <c r="I372" s="390"/>
      <c r="J372" s="390"/>
      <c r="K372" s="390"/>
      <c r="L372" s="390"/>
      <c r="M372" s="390"/>
      <c r="N372" s="390"/>
      <c r="O372" s="390"/>
    </row>
    <row r="373" spans="1:15" s="242" customFormat="1">
      <c r="A373" s="284"/>
      <c r="B373" s="284"/>
      <c r="C373" s="284"/>
      <c r="D373" s="284"/>
      <c r="E373" s="390"/>
      <c r="F373" s="390"/>
      <c r="G373" s="390"/>
      <c r="H373" s="390"/>
      <c r="I373" s="390"/>
      <c r="J373" s="390"/>
      <c r="K373" s="390"/>
      <c r="L373" s="390"/>
      <c r="M373" s="390"/>
      <c r="N373" s="390"/>
      <c r="O373" s="390"/>
    </row>
    <row r="374" spans="1:15" s="242" customFormat="1">
      <c r="A374" s="284"/>
      <c r="B374" s="284"/>
      <c r="C374" s="284"/>
      <c r="D374" s="284"/>
      <c r="E374" s="390"/>
      <c r="F374" s="390"/>
      <c r="G374" s="390"/>
      <c r="H374" s="390"/>
      <c r="I374" s="390"/>
      <c r="J374" s="390"/>
      <c r="K374" s="390"/>
      <c r="L374" s="390"/>
      <c r="M374" s="390"/>
      <c r="N374" s="390"/>
      <c r="O374" s="390"/>
    </row>
    <row r="375" spans="1:15" s="242" customFormat="1">
      <c r="A375" s="284"/>
      <c r="B375" s="284"/>
      <c r="C375" s="284"/>
      <c r="D375" s="284"/>
      <c r="E375" s="390"/>
      <c r="F375" s="390"/>
      <c r="G375" s="390"/>
      <c r="H375" s="390"/>
      <c r="I375" s="390"/>
      <c r="J375" s="390"/>
      <c r="K375" s="390"/>
      <c r="L375" s="390"/>
      <c r="M375" s="390"/>
      <c r="N375" s="390"/>
      <c r="O375" s="390"/>
    </row>
    <row r="376" spans="1:15" s="242" customFormat="1">
      <c r="A376" s="284"/>
      <c r="B376" s="284"/>
      <c r="C376" s="284"/>
      <c r="D376" s="284"/>
      <c r="E376" s="390"/>
      <c r="F376" s="390"/>
      <c r="G376" s="390"/>
      <c r="H376" s="390"/>
      <c r="I376" s="390"/>
      <c r="J376" s="390"/>
      <c r="K376" s="390"/>
      <c r="L376" s="390"/>
      <c r="M376" s="390"/>
      <c r="N376" s="390"/>
      <c r="O376" s="390"/>
    </row>
    <row r="377" spans="1:15" s="242" customFormat="1">
      <c r="A377" s="284"/>
      <c r="B377" s="284"/>
      <c r="C377" s="284"/>
      <c r="D377" s="284"/>
      <c r="E377" s="390"/>
      <c r="F377" s="390"/>
      <c r="G377" s="390"/>
      <c r="H377" s="390"/>
      <c r="I377" s="390"/>
      <c r="J377" s="390"/>
      <c r="K377" s="390"/>
      <c r="L377" s="390"/>
      <c r="M377" s="390"/>
      <c r="N377" s="390"/>
      <c r="O377" s="390"/>
    </row>
    <row r="378" spans="1:15" s="242" customFormat="1">
      <c r="A378" s="284"/>
      <c r="B378" s="284"/>
      <c r="C378" s="284"/>
      <c r="D378" s="284"/>
      <c r="E378" s="390"/>
      <c r="F378" s="390"/>
      <c r="G378" s="390"/>
      <c r="H378" s="390"/>
      <c r="I378" s="390"/>
      <c r="J378" s="390"/>
      <c r="K378" s="390"/>
      <c r="L378" s="390"/>
      <c r="M378" s="390"/>
      <c r="N378" s="390"/>
      <c r="O378" s="390"/>
    </row>
    <row r="379" spans="1:15" s="242" customFormat="1">
      <c r="A379" s="284"/>
      <c r="B379" s="284"/>
      <c r="C379" s="284"/>
      <c r="D379" s="284"/>
      <c r="E379" s="390"/>
      <c r="F379" s="390"/>
      <c r="G379" s="390"/>
      <c r="H379" s="390"/>
      <c r="I379" s="390"/>
      <c r="J379" s="390"/>
      <c r="K379" s="390"/>
      <c r="L379" s="390"/>
      <c r="M379" s="390"/>
      <c r="N379" s="390"/>
      <c r="O379" s="390"/>
    </row>
    <row r="380" spans="1:15" s="242" customFormat="1">
      <c r="A380" s="284"/>
      <c r="B380" s="284"/>
      <c r="C380" s="284"/>
      <c r="D380" s="284"/>
      <c r="E380" s="390"/>
      <c r="F380" s="390"/>
      <c r="G380" s="390"/>
      <c r="H380" s="390"/>
      <c r="I380" s="390"/>
      <c r="J380" s="390"/>
      <c r="K380" s="390"/>
      <c r="L380" s="390"/>
      <c r="M380" s="390"/>
      <c r="N380" s="390"/>
      <c r="O380" s="390"/>
    </row>
    <row r="381" spans="1:15" s="242" customFormat="1">
      <c r="A381" s="284"/>
      <c r="B381" s="284"/>
      <c r="C381" s="284"/>
      <c r="D381" s="284"/>
      <c r="E381" s="390"/>
      <c r="F381" s="390"/>
      <c r="G381" s="390"/>
      <c r="H381" s="390"/>
      <c r="I381" s="390"/>
      <c r="J381" s="390"/>
      <c r="K381" s="390"/>
      <c r="L381" s="390"/>
      <c r="M381" s="390"/>
      <c r="N381" s="390"/>
      <c r="O381" s="390"/>
    </row>
    <row r="382" spans="1:15" s="242" customFormat="1">
      <c r="A382" s="284"/>
      <c r="B382" s="284"/>
      <c r="C382" s="284"/>
      <c r="D382" s="284"/>
      <c r="E382" s="390"/>
      <c r="F382" s="390"/>
      <c r="G382" s="390"/>
      <c r="H382" s="390"/>
      <c r="I382" s="390"/>
      <c r="J382" s="390"/>
      <c r="K382" s="390"/>
      <c r="L382" s="390"/>
      <c r="M382" s="390"/>
      <c r="N382" s="390"/>
      <c r="O382" s="390"/>
    </row>
    <row r="383" spans="1:15" s="242" customFormat="1">
      <c r="A383" s="284"/>
      <c r="B383" s="284"/>
      <c r="C383" s="284"/>
      <c r="D383" s="284"/>
      <c r="E383" s="390"/>
      <c r="F383" s="390"/>
      <c r="G383" s="390"/>
      <c r="H383" s="390"/>
      <c r="I383" s="390"/>
      <c r="J383" s="390"/>
      <c r="K383" s="390"/>
      <c r="L383" s="390"/>
      <c r="M383" s="390"/>
      <c r="N383" s="390"/>
      <c r="O383" s="390"/>
    </row>
    <row r="384" spans="1:15" s="242" customFormat="1">
      <c r="A384" s="284"/>
      <c r="B384" s="284"/>
      <c r="C384" s="284"/>
      <c r="D384" s="284"/>
      <c r="E384" s="390"/>
      <c r="F384" s="390"/>
      <c r="G384" s="390"/>
      <c r="H384" s="390"/>
      <c r="I384" s="390"/>
      <c r="J384" s="390"/>
      <c r="K384" s="390"/>
      <c r="L384" s="390"/>
      <c r="M384" s="390"/>
      <c r="N384" s="390"/>
      <c r="O384" s="390"/>
    </row>
    <row r="385" spans="1:15" s="242" customFormat="1">
      <c r="A385" s="284"/>
      <c r="B385" s="284"/>
      <c r="C385" s="284"/>
      <c r="D385" s="284"/>
      <c r="E385" s="390"/>
      <c r="F385" s="390"/>
      <c r="G385" s="390"/>
      <c r="H385" s="390"/>
      <c r="I385" s="390"/>
      <c r="J385" s="390"/>
      <c r="K385" s="390"/>
      <c r="L385" s="390"/>
      <c r="M385" s="390"/>
      <c r="N385" s="390"/>
      <c r="O385" s="390"/>
    </row>
    <row r="386" spans="1:15" s="242" customFormat="1">
      <c r="A386" s="284"/>
      <c r="B386" s="284"/>
      <c r="C386" s="284"/>
      <c r="D386" s="284"/>
      <c r="E386" s="390"/>
      <c r="F386" s="390"/>
      <c r="G386" s="390"/>
      <c r="H386" s="390"/>
      <c r="I386" s="390"/>
      <c r="J386" s="390"/>
      <c r="K386" s="390"/>
      <c r="L386" s="390"/>
      <c r="M386" s="390"/>
      <c r="N386" s="390"/>
      <c r="O386" s="390"/>
    </row>
    <row r="387" spans="1:15" s="242" customFormat="1">
      <c r="A387" s="284"/>
      <c r="B387" s="284"/>
      <c r="C387" s="284"/>
      <c r="D387" s="284"/>
      <c r="E387" s="390"/>
      <c r="F387" s="390"/>
      <c r="G387" s="390"/>
      <c r="H387" s="390"/>
      <c r="I387" s="390"/>
      <c r="J387" s="390"/>
      <c r="K387" s="390"/>
      <c r="L387" s="390"/>
      <c r="M387" s="390"/>
      <c r="N387" s="390"/>
      <c r="O387" s="390"/>
    </row>
    <row r="388" spans="1:15" s="242" customFormat="1">
      <c r="A388" s="284"/>
      <c r="B388" s="284"/>
      <c r="C388" s="284"/>
      <c r="D388" s="284"/>
      <c r="E388" s="390"/>
      <c r="F388" s="390"/>
      <c r="G388" s="390"/>
      <c r="H388" s="390"/>
      <c r="I388" s="390"/>
      <c r="J388" s="390"/>
      <c r="K388" s="390"/>
      <c r="L388" s="390"/>
      <c r="M388" s="390"/>
      <c r="N388" s="390"/>
      <c r="O388" s="390"/>
    </row>
    <row r="389" spans="1:15" s="242" customFormat="1">
      <c r="A389" s="284"/>
      <c r="B389" s="284"/>
      <c r="C389" s="284"/>
      <c r="D389" s="284"/>
      <c r="E389" s="390"/>
      <c r="F389" s="390"/>
      <c r="G389" s="390"/>
      <c r="H389" s="390"/>
      <c r="I389" s="390"/>
      <c r="J389" s="390"/>
      <c r="K389" s="390"/>
      <c r="L389" s="390"/>
      <c r="M389" s="390"/>
      <c r="N389" s="390"/>
      <c r="O389" s="390"/>
    </row>
    <row r="390" spans="1:15" s="242" customFormat="1">
      <c r="A390" s="284"/>
      <c r="B390" s="284"/>
      <c r="C390" s="284"/>
      <c r="D390" s="284"/>
      <c r="E390" s="390"/>
      <c r="F390" s="390"/>
      <c r="G390" s="390"/>
      <c r="H390" s="390"/>
      <c r="I390" s="390"/>
      <c r="J390" s="390"/>
      <c r="K390" s="390"/>
      <c r="L390" s="390"/>
      <c r="M390" s="390"/>
      <c r="N390" s="390"/>
      <c r="O390" s="390"/>
    </row>
    <row r="391" spans="1:15" s="242" customFormat="1">
      <c r="A391" s="284"/>
      <c r="B391" s="284"/>
      <c r="C391" s="284"/>
      <c r="D391" s="284"/>
      <c r="E391" s="390"/>
      <c r="F391" s="390"/>
      <c r="G391" s="390"/>
      <c r="H391" s="390"/>
      <c r="I391" s="390"/>
      <c r="J391" s="390"/>
      <c r="K391" s="390"/>
      <c r="L391" s="390"/>
      <c r="M391" s="390"/>
      <c r="N391" s="390"/>
      <c r="O391" s="390"/>
    </row>
    <row r="392" spans="1:15" s="242" customFormat="1">
      <c r="A392" s="284"/>
      <c r="B392" s="284"/>
      <c r="C392" s="284"/>
      <c r="D392" s="284"/>
      <c r="E392" s="390"/>
      <c r="F392" s="390"/>
      <c r="G392" s="390"/>
      <c r="H392" s="390"/>
      <c r="I392" s="390"/>
      <c r="J392" s="390"/>
      <c r="K392" s="390"/>
      <c r="L392" s="390"/>
      <c r="M392" s="390"/>
      <c r="N392" s="390"/>
      <c r="O392" s="390"/>
    </row>
    <row r="393" spans="1:15" s="242" customFormat="1">
      <c r="A393" s="284"/>
      <c r="B393" s="284"/>
      <c r="C393" s="284"/>
      <c r="D393" s="284"/>
      <c r="E393" s="390"/>
      <c r="F393" s="390"/>
      <c r="G393" s="390"/>
      <c r="H393" s="390"/>
      <c r="I393" s="390"/>
      <c r="J393" s="390"/>
      <c r="K393" s="390"/>
      <c r="L393" s="390"/>
      <c r="M393" s="390"/>
      <c r="N393" s="390"/>
      <c r="O393" s="390"/>
    </row>
    <row r="394" spans="1:15" s="242" customFormat="1">
      <c r="A394" s="284"/>
      <c r="B394" s="284"/>
      <c r="C394" s="284"/>
      <c r="D394" s="284"/>
      <c r="E394" s="390"/>
      <c r="F394" s="390"/>
      <c r="G394" s="390"/>
      <c r="H394" s="390"/>
      <c r="I394" s="390"/>
      <c r="J394" s="390"/>
      <c r="K394" s="390"/>
      <c r="L394" s="390"/>
      <c r="M394" s="390"/>
      <c r="N394" s="390"/>
      <c r="O394" s="390"/>
    </row>
    <row r="395" spans="1:15" s="242" customFormat="1">
      <c r="A395" s="284"/>
      <c r="B395" s="284"/>
      <c r="C395" s="284"/>
      <c r="D395" s="284"/>
      <c r="E395" s="390"/>
      <c r="F395" s="390"/>
      <c r="G395" s="390"/>
      <c r="H395" s="390"/>
      <c r="I395" s="390"/>
      <c r="J395" s="390"/>
      <c r="K395" s="390"/>
      <c r="L395" s="390"/>
      <c r="M395" s="390"/>
      <c r="N395" s="390"/>
      <c r="O395" s="390"/>
    </row>
    <row r="396" spans="1:15" s="242" customFormat="1">
      <c r="A396" s="284"/>
      <c r="B396" s="284"/>
      <c r="C396" s="284"/>
      <c r="D396" s="284"/>
      <c r="E396" s="390"/>
      <c r="F396" s="390"/>
      <c r="G396" s="390"/>
      <c r="H396" s="390"/>
      <c r="I396" s="390"/>
      <c r="J396" s="390"/>
      <c r="K396" s="390"/>
      <c r="L396" s="390"/>
      <c r="M396" s="390"/>
      <c r="N396" s="390"/>
      <c r="O396" s="390"/>
    </row>
    <row r="397" spans="1:15" s="242" customFormat="1">
      <c r="A397" s="284"/>
      <c r="B397" s="284"/>
      <c r="C397" s="284"/>
      <c r="D397" s="284"/>
      <c r="E397" s="390"/>
      <c r="F397" s="390"/>
      <c r="G397" s="390"/>
      <c r="H397" s="390"/>
      <c r="I397" s="390"/>
      <c r="J397" s="390"/>
      <c r="K397" s="390"/>
      <c r="L397" s="390"/>
      <c r="M397" s="390"/>
      <c r="N397" s="390"/>
      <c r="O397" s="390"/>
    </row>
    <row r="398" spans="1:15" s="242" customFormat="1">
      <c r="A398" s="284"/>
      <c r="B398" s="284"/>
      <c r="C398" s="284"/>
      <c r="D398" s="284"/>
      <c r="E398" s="390"/>
      <c r="F398" s="390"/>
      <c r="G398" s="390"/>
      <c r="H398" s="390"/>
      <c r="I398" s="390"/>
      <c r="J398" s="390"/>
      <c r="K398" s="390"/>
      <c r="L398" s="390"/>
      <c r="M398" s="390"/>
      <c r="N398" s="390"/>
      <c r="O398" s="390"/>
    </row>
    <row r="399" spans="1:15" s="242" customFormat="1">
      <c r="A399" s="284"/>
      <c r="B399" s="284"/>
      <c r="C399" s="284"/>
      <c r="D399" s="284"/>
      <c r="E399" s="390"/>
      <c r="F399" s="390"/>
      <c r="G399" s="390"/>
      <c r="H399" s="390"/>
      <c r="I399" s="390"/>
      <c r="J399" s="390"/>
      <c r="K399" s="390"/>
      <c r="L399" s="390"/>
      <c r="M399" s="390"/>
      <c r="N399" s="390"/>
      <c r="O399" s="390"/>
    </row>
    <row r="400" spans="1:15" s="242" customFormat="1">
      <c r="A400" s="284"/>
      <c r="B400" s="284"/>
      <c r="C400" s="284"/>
      <c r="D400" s="284"/>
      <c r="E400" s="390"/>
      <c r="F400" s="390"/>
      <c r="G400" s="390"/>
      <c r="H400" s="390"/>
      <c r="I400" s="390"/>
      <c r="J400" s="390"/>
      <c r="K400" s="390"/>
      <c r="L400" s="390"/>
      <c r="M400" s="390"/>
      <c r="N400" s="390"/>
      <c r="O400" s="390"/>
    </row>
    <row r="401" spans="1:15" s="242" customFormat="1">
      <c r="A401" s="284"/>
      <c r="B401" s="284"/>
      <c r="C401" s="284"/>
      <c r="D401" s="284"/>
      <c r="E401" s="390"/>
      <c r="F401" s="390"/>
      <c r="G401" s="390"/>
      <c r="H401" s="390"/>
      <c r="I401" s="390"/>
      <c r="J401" s="390"/>
      <c r="K401" s="390"/>
      <c r="L401" s="390"/>
      <c r="M401" s="390"/>
      <c r="N401" s="390"/>
      <c r="O401" s="390"/>
    </row>
    <row r="402" spans="1:15" s="242" customFormat="1">
      <c r="A402" s="284"/>
      <c r="B402" s="284"/>
      <c r="C402" s="284"/>
      <c r="D402" s="284"/>
      <c r="E402" s="390"/>
      <c r="F402" s="390"/>
      <c r="G402" s="390"/>
      <c r="H402" s="390"/>
      <c r="I402" s="390"/>
      <c r="J402" s="390"/>
      <c r="K402" s="390"/>
      <c r="L402" s="390"/>
      <c r="M402" s="390"/>
      <c r="N402" s="390"/>
      <c r="O402" s="390"/>
    </row>
    <row r="403" spans="1:15" s="242" customFormat="1">
      <c r="A403" s="284"/>
      <c r="B403" s="284"/>
      <c r="C403" s="284"/>
      <c r="D403" s="284"/>
      <c r="E403" s="390"/>
      <c r="F403" s="390"/>
      <c r="G403" s="390"/>
      <c r="H403" s="390"/>
      <c r="I403" s="390"/>
      <c r="J403" s="390"/>
      <c r="K403" s="390"/>
      <c r="L403" s="390"/>
      <c r="M403" s="390"/>
      <c r="N403" s="390"/>
      <c r="O403" s="390"/>
    </row>
    <row r="404" spans="1:15" s="242" customFormat="1">
      <c r="A404" s="284"/>
      <c r="B404" s="284"/>
      <c r="C404" s="284"/>
      <c r="D404" s="284"/>
      <c r="E404" s="390"/>
      <c r="F404" s="390"/>
      <c r="G404" s="390"/>
      <c r="H404" s="390"/>
      <c r="I404" s="390"/>
      <c r="J404" s="390"/>
      <c r="K404" s="390"/>
      <c r="L404" s="390"/>
      <c r="M404" s="390"/>
      <c r="N404" s="390"/>
      <c r="O404" s="390"/>
    </row>
    <row r="405" spans="1:15" s="242" customFormat="1">
      <c r="A405" s="284"/>
      <c r="B405" s="284"/>
      <c r="C405" s="284"/>
      <c r="D405" s="284"/>
      <c r="E405" s="390"/>
      <c r="F405" s="390"/>
      <c r="G405" s="390"/>
      <c r="H405" s="390"/>
      <c r="I405" s="390"/>
      <c r="J405" s="390"/>
      <c r="K405" s="390"/>
      <c r="L405" s="390"/>
      <c r="M405" s="390"/>
      <c r="N405" s="390"/>
      <c r="O405" s="390"/>
    </row>
    <row r="406" spans="1:15" s="242" customFormat="1">
      <c r="A406" s="284"/>
      <c r="B406" s="284"/>
      <c r="C406" s="284"/>
      <c r="D406" s="284"/>
      <c r="E406" s="390"/>
      <c r="F406" s="390"/>
      <c r="G406" s="390"/>
      <c r="H406" s="390"/>
      <c r="I406" s="390"/>
      <c r="J406" s="390"/>
      <c r="K406" s="390"/>
      <c r="L406" s="390"/>
      <c r="M406" s="390"/>
      <c r="N406" s="390"/>
      <c r="O406" s="390"/>
    </row>
    <row r="407" spans="1:15" s="242" customFormat="1">
      <c r="A407" s="284"/>
      <c r="B407" s="284"/>
      <c r="C407" s="284"/>
      <c r="D407" s="284"/>
      <c r="E407" s="390"/>
      <c r="F407" s="390"/>
      <c r="G407" s="390"/>
      <c r="H407" s="390"/>
      <c r="I407" s="390"/>
      <c r="J407" s="390"/>
      <c r="K407" s="390"/>
      <c r="L407" s="390"/>
      <c r="M407" s="390"/>
      <c r="N407" s="390"/>
      <c r="O407" s="390"/>
    </row>
    <row r="408" spans="1:15" s="242" customFormat="1">
      <c r="A408" s="284"/>
      <c r="B408" s="284"/>
      <c r="C408" s="284"/>
      <c r="D408" s="284"/>
      <c r="E408" s="390"/>
      <c r="F408" s="390"/>
      <c r="G408" s="390"/>
      <c r="H408" s="390"/>
      <c r="I408" s="390"/>
      <c r="J408" s="390"/>
      <c r="K408" s="390"/>
      <c r="L408" s="390"/>
      <c r="M408" s="390"/>
      <c r="N408" s="390"/>
      <c r="O408" s="390"/>
    </row>
    <row r="409" spans="1:15" s="242" customFormat="1">
      <c r="A409" s="284"/>
      <c r="B409" s="284"/>
      <c r="C409" s="284"/>
      <c r="D409" s="284"/>
      <c r="E409" s="390"/>
      <c r="F409" s="390"/>
      <c r="G409" s="390"/>
      <c r="H409" s="390"/>
      <c r="I409" s="390"/>
      <c r="J409" s="390"/>
      <c r="K409" s="390"/>
      <c r="L409" s="390"/>
      <c r="M409" s="390"/>
      <c r="N409" s="390"/>
      <c r="O409" s="390"/>
    </row>
    <row r="410" spans="1:15" s="242" customFormat="1">
      <c r="A410" s="284"/>
      <c r="B410" s="284"/>
      <c r="C410" s="284"/>
      <c r="D410" s="284"/>
      <c r="E410" s="390"/>
      <c r="F410" s="390"/>
      <c r="G410" s="390"/>
      <c r="H410" s="390"/>
      <c r="I410" s="390"/>
      <c r="J410" s="390"/>
      <c r="K410" s="390"/>
      <c r="L410" s="390"/>
      <c r="M410" s="390"/>
      <c r="N410" s="390"/>
      <c r="O410" s="390"/>
    </row>
    <row r="411" spans="1:15" s="242" customFormat="1">
      <c r="A411" s="284"/>
      <c r="B411" s="284"/>
      <c r="C411" s="284"/>
      <c r="D411" s="284"/>
      <c r="E411" s="390"/>
      <c r="F411" s="390"/>
      <c r="G411" s="390"/>
      <c r="H411" s="390"/>
      <c r="I411" s="390"/>
      <c r="J411" s="390"/>
      <c r="K411" s="390"/>
      <c r="L411" s="390"/>
      <c r="M411" s="390"/>
      <c r="N411" s="390"/>
      <c r="O411" s="390"/>
    </row>
    <row r="412" spans="1:15" s="242" customFormat="1">
      <c r="A412" s="284"/>
      <c r="B412" s="284"/>
      <c r="C412" s="284"/>
      <c r="D412" s="284"/>
      <c r="E412" s="390"/>
      <c r="F412" s="390"/>
      <c r="G412" s="390"/>
      <c r="H412" s="390"/>
      <c r="I412" s="390"/>
      <c r="J412" s="390"/>
      <c r="K412" s="390"/>
      <c r="L412" s="390"/>
      <c r="M412" s="390"/>
      <c r="N412" s="390"/>
      <c r="O412" s="390"/>
    </row>
    <row r="413" spans="1:15" s="242" customFormat="1">
      <c r="A413" s="284"/>
      <c r="B413" s="284"/>
      <c r="C413" s="284"/>
      <c r="D413" s="284"/>
      <c r="E413" s="390"/>
      <c r="F413" s="390"/>
      <c r="G413" s="390"/>
      <c r="H413" s="390"/>
      <c r="I413" s="390"/>
      <c r="J413" s="390"/>
      <c r="K413" s="390"/>
      <c r="L413" s="390"/>
      <c r="M413" s="390"/>
      <c r="N413" s="390"/>
      <c r="O413" s="390"/>
    </row>
    <row r="414" spans="1:15" s="242" customFormat="1">
      <c r="A414" s="284"/>
      <c r="B414" s="284"/>
      <c r="C414" s="284"/>
      <c r="D414" s="284"/>
      <c r="E414" s="390"/>
      <c r="F414" s="390"/>
      <c r="G414" s="390"/>
      <c r="H414" s="390"/>
      <c r="I414" s="390"/>
      <c r="J414" s="390"/>
      <c r="K414" s="390"/>
      <c r="L414" s="390"/>
      <c r="M414" s="390"/>
      <c r="N414" s="390"/>
      <c r="O414" s="390"/>
    </row>
    <row r="415" spans="1:15" s="242" customFormat="1">
      <c r="A415" s="284"/>
      <c r="B415" s="284"/>
      <c r="C415" s="284"/>
      <c r="D415" s="284"/>
      <c r="E415" s="390"/>
      <c r="F415" s="390"/>
      <c r="G415" s="390"/>
      <c r="H415" s="390"/>
      <c r="I415" s="390"/>
      <c r="J415" s="390"/>
      <c r="K415" s="390"/>
      <c r="L415" s="390"/>
      <c r="M415" s="390"/>
      <c r="N415" s="390"/>
      <c r="O415" s="390"/>
    </row>
    <row r="416" spans="1:15" s="242" customFormat="1">
      <c r="A416" s="284"/>
      <c r="B416" s="284"/>
      <c r="C416" s="284"/>
      <c r="D416" s="284"/>
      <c r="E416" s="390"/>
      <c r="F416" s="390"/>
      <c r="G416" s="390"/>
      <c r="H416" s="390"/>
      <c r="I416" s="390"/>
      <c r="J416" s="390"/>
      <c r="K416" s="390"/>
      <c r="L416" s="390"/>
      <c r="M416" s="390"/>
      <c r="N416" s="390"/>
      <c r="O416" s="390"/>
    </row>
    <row r="417" spans="1:15" s="242" customFormat="1">
      <c r="A417" s="284"/>
      <c r="B417" s="284"/>
      <c r="C417" s="284"/>
      <c r="D417" s="284"/>
      <c r="E417" s="390"/>
      <c r="F417" s="390"/>
      <c r="G417" s="390"/>
      <c r="H417" s="390"/>
      <c r="I417" s="390"/>
      <c r="J417" s="390"/>
      <c r="K417" s="390"/>
      <c r="L417" s="390"/>
      <c r="M417" s="390"/>
      <c r="N417" s="390"/>
      <c r="O417" s="390"/>
    </row>
    <row r="418" spans="1:15" s="242" customFormat="1">
      <c r="A418" s="284"/>
      <c r="B418" s="284"/>
      <c r="C418" s="284"/>
      <c r="D418" s="284"/>
      <c r="E418" s="390"/>
      <c r="F418" s="390"/>
      <c r="G418" s="390"/>
      <c r="H418" s="390"/>
      <c r="I418" s="390"/>
      <c r="J418" s="390"/>
      <c r="K418" s="390"/>
      <c r="L418" s="390"/>
      <c r="M418" s="390"/>
      <c r="N418" s="390"/>
      <c r="O418" s="390"/>
    </row>
    <row r="419" spans="1:15" s="242" customFormat="1">
      <c r="A419" s="284"/>
      <c r="B419" s="284"/>
      <c r="C419" s="284"/>
      <c r="D419" s="284"/>
      <c r="E419" s="390"/>
      <c r="F419" s="390"/>
      <c r="G419" s="390"/>
      <c r="H419" s="390"/>
      <c r="I419" s="390"/>
      <c r="J419" s="390"/>
      <c r="K419" s="390"/>
      <c r="L419" s="390"/>
      <c r="M419" s="390"/>
      <c r="N419" s="390"/>
      <c r="O419" s="390"/>
    </row>
    <row r="420" spans="1:15" s="242" customFormat="1">
      <c r="A420" s="284"/>
      <c r="B420" s="284"/>
      <c r="C420" s="284"/>
      <c r="D420" s="284"/>
      <c r="E420" s="390"/>
      <c r="F420" s="390"/>
      <c r="G420" s="390"/>
      <c r="H420" s="390"/>
      <c r="I420" s="390"/>
      <c r="J420" s="390"/>
      <c r="K420" s="390"/>
      <c r="L420" s="390"/>
      <c r="M420" s="390"/>
      <c r="N420" s="390"/>
      <c r="O420" s="390"/>
    </row>
    <row r="421" spans="1:15" s="242" customFormat="1">
      <c r="A421" s="284"/>
      <c r="B421" s="284"/>
      <c r="C421" s="284"/>
      <c r="D421" s="284"/>
      <c r="E421" s="390"/>
      <c r="F421" s="390"/>
      <c r="G421" s="390"/>
      <c r="H421" s="390"/>
      <c r="I421" s="390"/>
      <c r="J421" s="390"/>
      <c r="K421" s="390"/>
      <c r="L421" s="390"/>
      <c r="M421" s="390"/>
      <c r="N421" s="390"/>
      <c r="O421" s="390"/>
    </row>
    <row r="422" spans="1:15" s="242" customFormat="1">
      <c r="A422" s="284"/>
      <c r="B422" s="284"/>
      <c r="C422" s="284"/>
      <c r="D422" s="284"/>
      <c r="E422" s="390"/>
      <c r="F422" s="390"/>
      <c r="G422" s="390"/>
      <c r="H422" s="390"/>
      <c r="I422" s="390"/>
      <c r="J422" s="390"/>
      <c r="K422" s="390"/>
      <c r="L422" s="390"/>
      <c r="M422" s="390"/>
      <c r="N422" s="390"/>
      <c r="O422" s="390"/>
    </row>
    <row r="423" spans="1:15" s="242" customFormat="1">
      <c r="A423" s="284"/>
      <c r="B423" s="284"/>
      <c r="C423" s="284"/>
      <c r="D423" s="284"/>
      <c r="E423" s="390"/>
      <c r="F423" s="390"/>
      <c r="G423" s="390"/>
      <c r="H423" s="390"/>
      <c r="I423" s="390"/>
      <c r="J423" s="390"/>
      <c r="K423" s="390"/>
      <c r="L423" s="390"/>
      <c r="M423" s="390"/>
      <c r="N423" s="390"/>
      <c r="O423" s="390"/>
    </row>
    <row r="424" spans="1:15" s="242" customFormat="1">
      <c r="A424" s="284"/>
      <c r="B424" s="284"/>
      <c r="C424" s="284"/>
      <c r="D424" s="284"/>
      <c r="E424" s="390"/>
      <c r="F424" s="390"/>
      <c r="G424" s="390"/>
      <c r="H424" s="390"/>
      <c r="I424" s="390"/>
      <c r="J424" s="390"/>
      <c r="K424" s="390"/>
      <c r="L424" s="390"/>
      <c r="M424" s="390"/>
      <c r="N424" s="390"/>
      <c r="O424" s="390"/>
    </row>
    <row r="425" spans="1:15" s="242" customFormat="1">
      <c r="A425" s="284"/>
      <c r="B425" s="284"/>
      <c r="C425" s="284"/>
      <c r="D425" s="284"/>
      <c r="E425" s="390"/>
      <c r="F425" s="390"/>
      <c r="G425" s="390"/>
      <c r="H425" s="390"/>
      <c r="I425" s="390"/>
      <c r="J425" s="390"/>
      <c r="K425" s="390"/>
      <c r="L425" s="390"/>
      <c r="M425" s="390"/>
      <c r="N425" s="390"/>
      <c r="O425" s="390"/>
    </row>
    <row r="426" spans="1:15" s="242" customFormat="1">
      <c r="A426" s="284"/>
      <c r="B426" s="284"/>
      <c r="C426" s="284"/>
      <c r="D426" s="284"/>
      <c r="E426" s="390"/>
      <c r="F426" s="390"/>
      <c r="G426" s="390"/>
      <c r="H426" s="390"/>
      <c r="I426" s="390"/>
      <c r="J426" s="390"/>
      <c r="K426" s="390"/>
      <c r="L426" s="390"/>
      <c r="M426" s="390"/>
      <c r="N426" s="390"/>
      <c r="O426" s="390"/>
    </row>
    <row r="427" spans="1:15" s="242" customFormat="1">
      <c r="A427" s="284"/>
      <c r="B427" s="284"/>
      <c r="C427" s="284"/>
      <c r="D427" s="284"/>
      <c r="E427" s="390"/>
      <c r="F427" s="390"/>
      <c r="G427" s="390"/>
      <c r="H427" s="390"/>
      <c r="I427" s="390"/>
      <c r="J427" s="390"/>
      <c r="K427" s="390"/>
      <c r="L427" s="390"/>
      <c r="M427" s="390"/>
      <c r="N427" s="390"/>
      <c r="O427" s="390"/>
    </row>
    <row r="428" spans="1:15" s="242" customFormat="1">
      <c r="A428" s="284"/>
      <c r="B428" s="284"/>
      <c r="C428" s="284"/>
      <c r="D428" s="284"/>
      <c r="E428" s="390"/>
      <c r="F428" s="390"/>
      <c r="G428" s="390"/>
      <c r="H428" s="390"/>
      <c r="I428" s="390"/>
      <c r="J428" s="390"/>
      <c r="K428" s="390"/>
      <c r="L428" s="390"/>
      <c r="M428" s="390"/>
      <c r="N428" s="390"/>
      <c r="O428" s="390"/>
    </row>
    <row r="429" spans="1:15" s="242" customFormat="1">
      <c r="A429" s="284"/>
      <c r="B429" s="284"/>
      <c r="C429" s="284"/>
      <c r="D429" s="284"/>
      <c r="E429" s="390"/>
      <c r="F429" s="390"/>
      <c r="G429" s="390"/>
      <c r="H429" s="390"/>
      <c r="I429" s="390"/>
      <c r="J429" s="390"/>
      <c r="K429" s="390"/>
      <c r="L429" s="390"/>
      <c r="M429" s="390"/>
      <c r="N429" s="390"/>
      <c r="O429" s="390"/>
    </row>
    <row r="430" spans="1:15" s="242" customFormat="1">
      <c r="A430" s="284"/>
      <c r="B430" s="284"/>
      <c r="C430" s="284"/>
      <c r="D430" s="284"/>
      <c r="E430" s="390"/>
      <c r="F430" s="390"/>
      <c r="G430" s="390"/>
      <c r="H430" s="390"/>
      <c r="I430" s="390"/>
      <c r="J430" s="390"/>
      <c r="K430" s="390"/>
      <c r="L430" s="390"/>
      <c r="M430" s="390"/>
      <c r="N430" s="390"/>
      <c r="O430" s="390"/>
    </row>
    <row r="431" spans="1:15" s="242" customFormat="1">
      <c r="A431" s="284"/>
      <c r="B431" s="284"/>
      <c r="C431" s="284"/>
      <c r="D431" s="284"/>
      <c r="E431" s="390"/>
      <c r="F431" s="390"/>
      <c r="G431" s="390"/>
      <c r="H431" s="390"/>
      <c r="I431" s="390"/>
      <c r="J431" s="390"/>
      <c r="K431" s="390"/>
      <c r="L431" s="390"/>
      <c r="M431" s="390"/>
      <c r="N431" s="390"/>
      <c r="O431" s="390"/>
    </row>
    <row r="432" spans="1:15" s="242" customFormat="1">
      <c r="A432" s="284"/>
      <c r="B432" s="284"/>
      <c r="C432" s="284"/>
      <c r="D432" s="284"/>
      <c r="E432" s="390"/>
      <c r="F432" s="390"/>
      <c r="G432" s="390"/>
      <c r="H432" s="390"/>
      <c r="I432" s="390"/>
      <c r="J432" s="390"/>
      <c r="K432" s="390"/>
      <c r="L432" s="390"/>
      <c r="M432" s="390"/>
      <c r="N432" s="390"/>
      <c r="O432" s="390"/>
    </row>
    <row r="433" spans="1:15" s="242" customFormat="1">
      <c r="A433" s="284"/>
      <c r="B433" s="284"/>
      <c r="C433" s="284"/>
      <c r="D433" s="284"/>
      <c r="E433" s="390"/>
      <c r="F433" s="390"/>
      <c r="G433" s="390"/>
      <c r="H433" s="390"/>
      <c r="I433" s="390"/>
      <c r="J433" s="390"/>
      <c r="K433" s="390"/>
      <c r="L433" s="390"/>
      <c r="M433" s="390"/>
      <c r="N433" s="390"/>
      <c r="O433" s="390"/>
    </row>
    <row r="434" spans="1:15" s="242" customFormat="1">
      <c r="A434" s="284"/>
      <c r="B434" s="284"/>
      <c r="C434" s="284"/>
      <c r="D434" s="284"/>
      <c r="E434" s="390"/>
      <c r="F434" s="390"/>
      <c r="G434" s="390"/>
      <c r="H434" s="390"/>
      <c r="I434" s="390"/>
      <c r="J434" s="390"/>
      <c r="K434" s="390"/>
      <c r="L434" s="390"/>
      <c r="M434" s="390"/>
      <c r="N434" s="390"/>
      <c r="O434" s="390"/>
    </row>
    <row r="435" spans="1:15" s="242" customFormat="1">
      <c r="A435" s="284"/>
      <c r="B435" s="284"/>
      <c r="C435" s="284"/>
      <c r="D435" s="284"/>
      <c r="E435" s="390"/>
      <c r="F435" s="390"/>
      <c r="G435" s="390"/>
      <c r="H435" s="390"/>
      <c r="I435" s="390"/>
      <c r="J435" s="390"/>
      <c r="K435" s="390"/>
      <c r="L435" s="390"/>
      <c r="M435" s="390"/>
      <c r="N435" s="390"/>
      <c r="O435" s="390"/>
    </row>
    <row r="436" spans="1:15" s="242" customFormat="1">
      <c r="A436" s="284"/>
      <c r="B436" s="284"/>
      <c r="C436" s="284"/>
      <c r="D436" s="284"/>
      <c r="E436" s="390"/>
      <c r="F436" s="390"/>
      <c r="G436" s="390"/>
      <c r="H436" s="390"/>
      <c r="I436" s="390"/>
      <c r="J436" s="390"/>
      <c r="K436" s="390"/>
      <c r="L436" s="390"/>
      <c r="M436" s="390"/>
      <c r="N436" s="390"/>
      <c r="O436" s="390"/>
    </row>
    <row r="437" spans="1:15" s="242" customFormat="1">
      <c r="A437" s="284"/>
      <c r="B437" s="284"/>
      <c r="C437" s="284"/>
      <c r="D437" s="284"/>
      <c r="E437" s="390"/>
      <c r="F437" s="390"/>
      <c r="G437" s="390"/>
      <c r="H437" s="390"/>
      <c r="I437" s="390"/>
      <c r="J437" s="390"/>
      <c r="K437" s="390"/>
      <c r="L437" s="390"/>
      <c r="M437" s="390"/>
      <c r="N437" s="390"/>
      <c r="O437" s="390"/>
    </row>
    <row r="438" spans="1:15" s="242" customFormat="1">
      <c r="A438" s="284"/>
      <c r="B438" s="284"/>
      <c r="C438" s="284"/>
      <c r="D438" s="284"/>
      <c r="E438" s="390"/>
      <c r="F438" s="390"/>
      <c r="G438" s="390"/>
      <c r="H438" s="390"/>
      <c r="I438" s="390"/>
      <c r="J438" s="390"/>
      <c r="K438" s="390"/>
      <c r="L438" s="390"/>
      <c r="M438" s="390"/>
      <c r="N438" s="390"/>
      <c r="O438" s="390"/>
    </row>
    <row r="439" spans="1:15" s="242" customFormat="1">
      <c r="A439" s="284"/>
      <c r="B439" s="284"/>
      <c r="C439" s="284"/>
      <c r="D439" s="284"/>
      <c r="E439" s="390"/>
      <c r="F439" s="390"/>
      <c r="G439" s="390"/>
      <c r="H439" s="390"/>
      <c r="I439" s="390"/>
      <c r="J439" s="390"/>
      <c r="K439" s="390"/>
      <c r="L439" s="390"/>
      <c r="M439" s="390"/>
      <c r="N439" s="390"/>
      <c r="O439" s="390"/>
    </row>
    <row r="440" spans="1:15" s="242" customFormat="1">
      <c r="A440" s="284"/>
      <c r="B440" s="284"/>
      <c r="C440" s="284"/>
      <c r="D440" s="284"/>
      <c r="E440" s="390"/>
      <c r="F440" s="390"/>
      <c r="G440" s="390"/>
      <c r="H440" s="390"/>
      <c r="I440" s="390"/>
      <c r="J440" s="390"/>
      <c r="K440" s="390"/>
      <c r="L440" s="390"/>
      <c r="M440" s="390"/>
      <c r="N440" s="390"/>
      <c r="O440" s="390"/>
    </row>
    <row r="441" spans="1:15" s="242" customFormat="1">
      <c r="A441" s="284"/>
      <c r="B441" s="284"/>
      <c r="C441" s="284"/>
      <c r="D441" s="284"/>
      <c r="E441" s="390"/>
      <c r="F441" s="390"/>
      <c r="G441" s="390"/>
      <c r="H441" s="390"/>
      <c r="I441" s="390"/>
      <c r="J441" s="390"/>
      <c r="K441" s="390"/>
      <c r="L441" s="390"/>
      <c r="M441" s="390"/>
      <c r="N441" s="390"/>
      <c r="O441" s="390"/>
    </row>
    <row r="442" spans="1:15" s="242" customFormat="1">
      <c r="A442" s="284"/>
      <c r="B442" s="284"/>
      <c r="C442" s="284"/>
      <c r="D442" s="284"/>
      <c r="E442" s="390"/>
      <c r="F442" s="390"/>
      <c r="G442" s="390"/>
      <c r="H442" s="390"/>
      <c r="I442" s="390"/>
      <c r="J442" s="390"/>
      <c r="K442" s="390"/>
      <c r="L442" s="390"/>
      <c r="M442" s="390"/>
      <c r="N442" s="390"/>
      <c r="O442" s="390"/>
    </row>
    <row r="443" spans="1:15" s="242" customFormat="1">
      <c r="A443" s="284"/>
      <c r="B443" s="284"/>
      <c r="C443" s="284"/>
      <c r="D443" s="284"/>
      <c r="E443" s="390"/>
      <c r="F443" s="390"/>
      <c r="G443" s="390"/>
      <c r="H443" s="390"/>
      <c r="I443" s="390"/>
      <c r="J443" s="390"/>
      <c r="K443" s="390"/>
      <c r="L443" s="390"/>
      <c r="M443" s="390"/>
      <c r="N443" s="390"/>
      <c r="O443" s="390"/>
    </row>
    <row r="444" spans="1:15" s="242" customFormat="1">
      <c r="A444" s="284"/>
      <c r="B444" s="284"/>
      <c r="C444" s="284"/>
      <c r="D444" s="284"/>
      <c r="E444" s="390"/>
      <c r="F444" s="390"/>
      <c r="G444" s="390"/>
      <c r="H444" s="390"/>
      <c r="I444" s="390"/>
      <c r="J444" s="390"/>
      <c r="K444" s="390"/>
      <c r="L444" s="390"/>
      <c r="M444" s="390"/>
      <c r="N444" s="390"/>
      <c r="O444" s="390"/>
    </row>
    <row r="445" spans="1:15" s="242" customFormat="1">
      <c r="A445" s="284"/>
      <c r="B445" s="284"/>
      <c r="C445" s="284"/>
      <c r="D445" s="284"/>
      <c r="E445" s="390"/>
      <c r="F445" s="390"/>
      <c r="G445" s="390"/>
      <c r="H445" s="390"/>
      <c r="I445" s="390"/>
      <c r="J445" s="390"/>
      <c r="K445" s="390"/>
      <c r="L445" s="390"/>
      <c r="M445" s="390"/>
      <c r="N445" s="390"/>
      <c r="O445" s="390"/>
    </row>
    <row r="446" spans="1:15" s="242" customFormat="1">
      <c r="A446" s="284"/>
      <c r="B446" s="284"/>
      <c r="C446" s="284"/>
      <c r="D446" s="284"/>
      <c r="E446" s="390"/>
      <c r="F446" s="390"/>
      <c r="G446" s="390"/>
      <c r="H446" s="390"/>
      <c r="I446" s="390"/>
      <c r="J446" s="390"/>
      <c r="K446" s="390"/>
      <c r="L446" s="390"/>
      <c r="M446" s="390"/>
      <c r="N446" s="390"/>
      <c r="O446" s="390"/>
    </row>
    <row r="447" spans="1:15" s="242" customFormat="1">
      <c r="A447" s="284"/>
      <c r="B447" s="284"/>
      <c r="C447" s="284"/>
      <c r="D447" s="284"/>
      <c r="E447" s="390"/>
      <c r="F447" s="390"/>
      <c r="G447" s="390"/>
      <c r="H447" s="390"/>
      <c r="I447" s="390"/>
      <c r="J447" s="390"/>
      <c r="K447" s="390"/>
      <c r="L447" s="390"/>
      <c r="M447" s="390"/>
      <c r="N447" s="390"/>
      <c r="O447" s="390"/>
    </row>
    <row r="448" spans="1:15" s="242" customFormat="1">
      <c r="A448" s="284"/>
      <c r="B448" s="284"/>
      <c r="C448" s="284"/>
      <c r="D448" s="284"/>
      <c r="E448" s="390"/>
      <c r="F448" s="390"/>
      <c r="G448" s="390"/>
      <c r="H448" s="390"/>
      <c r="I448" s="390"/>
      <c r="J448" s="390"/>
      <c r="K448" s="390"/>
      <c r="L448" s="390"/>
      <c r="M448" s="390"/>
      <c r="N448" s="390"/>
      <c r="O448" s="390"/>
    </row>
    <row r="449" spans="1:15" s="242" customFormat="1">
      <c r="A449" s="284"/>
      <c r="B449" s="284"/>
      <c r="C449" s="284"/>
      <c r="D449" s="284"/>
      <c r="E449" s="390"/>
      <c r="F449" s="390"/>
      <c r="G449" s="390"/>
      <c r="H449" s="390"/>
      <c r="I449" s="390"/>
      <c r="J449" s="390"/>
      <c r="K449" s="390"/>
      <c r="L449" s="390"/>
      <c r="M449" s="390"/>
      <c r="N449" s="390"/>
      <c r="O449" s="390"/>
    </row>
    <row r="450" spans="1:15" s="242" customFormat="1">
      <c r="A450" s="284"/>
      <c r="B450" s="284"/>
      <c r="C450" s="284"/>
      <c r="D450" s="284"/>
      <c r="E450" s="390"/>
      <c r="F450" s="390"/>
      <c r="G450" s="390"/>
      <c r="H450" s="390"/>
      <c r="I450" s="390"/>
      <c r="J450" s="390"/>
      <c r="K450" s="390"/>
      <c r="L450" s="390"/>
      <c r="M450" s="390"/>
      <c r="N450" s="390"/>
      <c r="O450" s="390"/>
    </row>
    <row r="451" spans="1:15" s="242" customFormat="1">
      <c r="A451" s="284"/>
      <c r="B451" s="284"/>
      <c r="C451" s="284"/>
      <c r="D451" s="284"/>
      <c r="E451" s="390"/>
      <c r="F451" s="390"/>
      <c r="G451" s="390"/>
      <c r="H451" s="390"/>
      <c r="I451" s="390"/>
      <c r="J451" s="390"/>
      <c r="K451" s="390"/>
      <c r="L451" s="390"/>
      <c r="M451" s="390"/>
      <c r="N451" s="390"/>
      <c r="O451" s="390"/>
    </row>
    <row r="452" spans="1:15" s="242" customFormat="1">
      <c r="A452" s="284"/>
      <c r="B452" s="284"/>
      <c r="C452" s="284"/>
      <c r="D452" s="284"/>
      <c r="E452" s="390"/>
      <c r="F452" s="390"/>
      <c r="G452" s="390"/>
      <c r="H452" s="390"/>
      <c r="I452" s="390"/>
      <c r="J452" s="390"/>
      <c r="K452" s="390"/>
      <c r="L452" s="390"/>
      <c r="M452" s="390"/>
      <c r="N452" s="390"/>
      <c r="O452" s="390"/>
    </row>
    <row r="453" spans="1:15" s="242" customFormat="1">
      <c r="A453" s="284"/>
      <c r="B453" s="284"/>
      <c r="C453" s="284"/>
      <c r="D453" s="284"/>
      <c r="E453" s="390"/>
      <c r="F453" s="390"/>
      <c r="G453" s="390"/>
      <c r="H453" s="390"/>
      <c r="I453" s="390"/>
      <c r="J453" s="390"/>
      <c r="K453" s="390"/>
      <c r="L453" s="390"/>
      <c r="M453" s="390"/>
      <c r="N453" s="390"/>
      <c r="O453" s="390"/>
    </row>
    <row r="454" spans="1:15" s="242" customFormat="1">
      <c r="A454" s="284"/>
      <c r="B454" s="284"/>
      <c r="C454" s="284"/>
      <c r="D454" s="284"/>
      <c r="E454" s="390"/>
      <c r="F454" s="390"/>
      <c r="G454" s="390"/>
      <c r="H454" s="390"/>
      <c r="I454" s="390"/>
      <c r="J454" s="390"/>
      <c r="K454" s="390"/>
      <c r="L454" s="390"/>
      <c r="M454" s="390"/>
      <c r="N454" s="390"/>
      <c r="O454" s="390"/>
    </row>
    <row r="455" spans="1:15" s="242" customFormat="1">
      <c r="A455" s="284"/>
      <c r="B455" s="284"/>
      <c r="C455" s="284"/>
      <c r="D455" s="284"/>
      <c r="E455" s="390"/>
      <c r="F455" s="390"/>
      <c r="G455" s="390"/>
      <c r="H455" s="390"/>
      <c r="I455" s="390"/>
      <c r="J455" s="390"/>
      <c r="K455" s="390"/>
      <c r="L455" s="390"/>
      <c r="M455" s="390"/>
      <c r="N455" s="390"/>
      <c r="O455" s="390"/>
    </row>
    <row r="456" spans="1:15" s="242" customFormat="1">
      <c r="A456" s="284"/>
      <c r="B456" s="284"/>
      <c r="C456" s="284"/>
      <c r="D456" s="284"/>
      <c r="E456" s="390"/>
      <c r="F456" s="390"/>
      <c r="G456" s="390"/>
      <c r="H456" s="390"/>
      <c r="I456" s="390"/>
      <c r="J456" s="390"/>
      <c r="K456" s="390"/>
      <c r="L456" s="390"/>
      <c r="M456" s="390"/>
      <c r="N456" s="390"/>
      <c r="O456" s="390"/>
    </row>
    <row r="457" spans="1:15" s="242" customFormat="1">
      <c r="A457" s="284"/>
      <c r="B457" s="284"/>
      <c r="C457" s="284"/>
      <c r="D457" s="284"/>
      <c r="E457" s="390"/>
      <c r="F457" s="390"/>
      <c r="G457" s="390"/>
      <c r="H457" s="390"/>
      <c r="I457" s="390"/>
      <c r="J457" s="390"/>
      <c r="K457" s="390"/>
      <c r="L457" s="390"/>
      <c r="M457" s="390"/>
      <c r="N457" s="390"/>
      <c r="O457" s="390"/>
    </row>
    <row r="458" spans="1:15" s="242" customFormat="1">
      <c r="A458" s="284"/>
      <c r="B458" s="284"/>
      <c r="C458" s="284"/>
      <c r="D458" s="284"/>
      <c r="E458" s="390"/>
      <c r="F458" s="390"/>
      <c r="G458" s="390"/>
      <c r="H458" s="390"/>
      <c r="I458" s="390"/>
      <c r="J458" s="390"/>
      <c r="K458" s="390"/>
      <c r="L458" s="390"/>
      <c r="M458" s="390"/>
      <c r="N458" s="390"/>
      <c r="O458" s="390"/>
    </row>
    <row r="459" spans="1:15" s="242" customFormat="1">
      <c r="A459" s="284"/>
      <c r="B459" s="284"/>
      <c r="C459" s="284"/>
      <c r="D459" s="284"/>
      <c r="E459" s="390"/>
      <c r="F459" s="390"/>
      <c r="G459" s="390"/>
      <c r="H459" s="390"/>
      <c r="I459" s="390"/>
      <c r="J459" s="390"/>
      <c r="K459" s="390"/>
      <c r="L459" s="390"/>
      <c r="M459" s="390"/>
      <c r="N459" s="390"/>
      <c r="O459" s="390"/>
    </row>
    <row r="460" spans="1:15" s="242" customFormat="1">
      <c r="A460" s="284"/>
      <c r="B460" s="284"/>
      <c r="C460" s="284"/>
      <c r="D460" s="284"/>
      <c r="E460" s="390"/>
      <c r="F460" s="390"/>
      <c r="G460" s="390"/>
      <c r="H460" s="390"/>
      <c r="I460" s="390"/>
      <c r="J460" s="390"/>
      <c r="K460" s="390"/>
      <c r="L460" s="390"/>
      <c r="M460" s="390"/>
      <c r="N460" s="390"/>
      <c r="O460" s="390"/>
    </row>
    <row r="461" spans="1:15" s="242" customFormat="1">
      <c r="A461" s="284"/>
      <c r="B461" s="284"/>
      <c r="C461" s="284"/>
      <c r="D461" s="284"/>
      <c r="E461" s="390"/>
      <c r="F461" s="390"/>
      <c r="G461" s="390"/>
      <c r="H461" s="390"/>
      <c r="I461" s="390"/>
      <c r="J461" s="390"/>
      <c r="K461" s="390"/>
      <c r="L461" s="390"/>
      <c r="M461" s="390"/>
      <c r="N461" s="390"/>
      <c r="O461" s="390"/>
    </row>
    <row r="462" spans="1:15" s="242" customFormat="1">
      <c r="A462" s="284"/>
      <c r="B462" s="284"/>
      <c r="C462" s="284"/>
      <c r="D462" s="284"/>
      <c r="E462" s="390"/>
      <c r="F462" s="390"/>
      <c r="G462" s="390"/>
      <c r="H462" s="390"/>
      <c r="I462" s="390"/>
      <c r="J462" s="390"/>
      <c r="K462" s="390"/>
      <c r="L462" s="390"/>
      <c r="M462" s="390"/>
      <c r="N462" s="390"/>
      <c r="O462" s="390"/>
    </row>
    <row r="463" spans="1:15" s="242" customFormat="1">
      <c r="A463" s="284"/>
      <c r="B463" s="284"/>
      <c r="C463" s="284"/>
      <c r="D463" s="284"/>
      <c r="E463" s="390"/>
      <c r="F463" s="390"/>
      <c r="G463" s="390"/>
      <c r="H463" s="390"/>
      <c r="I463" s="390"/>
      <c r="J463" s="390"/>
      <c r="K463" s="390"/>
      <c r="L463" s="390"/>
      <c r="M463" s="390"/>
      <c r="N463" s="390"/>
      <c r="O463" s="390"/>
    </row>
    <row r="464" spans="1:15" s="242" customFormat="1">
      <c r="A464" s="284"/>
      <c r="B464" s="284"/>
      <c r="C464" s="284"/>
      <c r="D464" s="284"/>
      <c r="E464" s="390"/>
      <c r="F464" s="390"/>
      <c r="G464" s="390"/>
      <c r="H464" s="390"/>
      <c r="I464" s="390"/>
      <c r="J464" s="390"/>
      <c r="K464" s="390"/>
      <c r="L464" s="390"/>
      <c r="M464" s="390"/>
      <c r="N464" s="390"/>
      <c r="O464" s="390"/>
    </row>
    <row r="465" spans="1:15" s="242" customFormat="1">
      <c r="A465" s="284"/>
      <c r="B465" s="284"/>
      <c r="C465" s="284"/>
      <c r="D465" s="284"/>
      <c r="E465" s="390"/>
      <c r="F465" s="390"/>
      <c r="G465" s="390"/>
      <c r="H465" s="390"/>
      <c r="I465" s="390"/>
      <c r="J465" s="390"/>
      <c r="K465" s="390"/>
      <c r="L465" s="390"/>
      <c r="M465" s="390"/>
      <c r="N465" s="390"/>
      <c r="O465" s="390"/>
    </row>
    <row r="466" spans="1:15" s="242" customFormat="1">
      <c r="A466" s="284"/>
      <c r="B466" s="284"/>
      <c r="C466" s="284"/>
      <c r="D466" s="284"/>
      <c r="E466" s="390"/>
      <c r="F466" s="390"/>
      <c r="G466" s="390"/>
      <c r="H466" s="390"/>
      <c r="I466" s="390"/>
      <c r="J466" s="390"/>
      <c r="K466" s="390"/>
      <c r="L466" s="390"/>
      <c r="M466" s="390"/>
      <c r="N466" s="390"/>
      <c r="O466" s="390"/>
    </row>
    <row r="467" spans="1:15" s="242" customFormat="1">
      <c r="A467" s="284"/>
      <c r="B467" s="284"/>
      <c r="C467" s="284"/>
      <c r="D467" s="284"/>
      <c r="E467" s="390"/>
      <c r="F467" s="390"/>
      <c r="G467" s="390"/>
      <c r="H467" s="390"/>
      <c r="I467" s="390"/>
      <c r="J467" s="390"/>
      <c r="K467" s="390"/>
      <c r="L467" s="390"/>
      <c r="M467" s="390"/>
      <c r="N467" s="390"/>
      <c r="O467" s="390"/>
    </row>
    <row r="468" spans="1:15" s="242" customFormat="1">
      <c r="A468" s="284"/>
      <c r="B468" s="284"/>
      <c r="C468" s="284"/>
      <c r="D468" s="284"/>
      <c r="E468" s="390"/>
      <c r="F468" s="390"/>
      <c r="G468" s="390"/>
      <c r="H468" s="390"/>
      <c r="I468" s="390"/>
      <c r="J468" s="390"/>
      <c r="K468" s="390"/>
      <c r="L468" s="390"/>
      <c r="M468" s="390"/>
      <c r="N468" s="390"/>
      <c r="O468" s="390"/>
    </row>
    <row r="469" spans="1:15" s="242" customFormat="1">
      <c r="A469" s="284"/>
      <c r="B469" s="284"/>
      <c r="C469" s="284"/>
      <c r="D469" s="284"/>
      <c r="E469" s="390"/>
      <c r="F469" s="390"/>
      <c r="G469" s="390"/>
      <c r="H469" s="390"/>
      <c r="I469" s="390"/>
      <c r="J469" s="390"/>
      <c r="K469" s="390"/>
      <c r="L469" s="390"/>
      <c r="M469" s="390"/>
      <c r="N469" s="390"/>
      <c r="O469" s="390"/>
    </row>
    <row r="470" spans="1:15" s="242" customFormat="1">
      <c r="A470" s="284"/>
      <c r="B470" s="284"/>
      <c r="C470" s="284"/>
      <c r="D470" s="284"/>
      <c r="E470" s="390"/>
      <c r="F470" s="390"/>
      <c r="G470" s="390"/>
      <c r="H470" s="390"/>
      <c r="I470" s="390"/>
      <c r="J470" s="390"/>
      <c r="K470" s="390"/>
      <c r="L470" s="390"/>
      <c r="M470" s="390"/>
      <c r="N470" s="390"/>
      <c r="O470" s="390"/>
    </row>
    <row r="471" spans="1:15" s="242" customFormat="1">
      <c r="A471" s="284"/>
      <c r="B471" s="284"/>
      <c r="C471" s="284"/>
      <c r="D471" s="284"/>
      <c r="E471" s="390"/>
      <c r="F471" s="390"/>
      <c r="G471" s="390"/>
      <c r="H471" s="390"/>
      <c r="I471" s="390"/>
      <c r="J471" s="390"/>
      <c r="K471" s="390"/>
      <c r="L471" s="390"/>
      <c r="M471" s="390"/>
      <c r="N471" s="390"/>
      <c r="O471" s="390"/>
    </row>
    <row r="472" spans="1:15" s="242" customFormat="1">
      <c r="A472" s="284"/>
      <c r="B472" s="284"/>
      <c r="C472" s="284"/>
      <c r="D472" s="284"/>
      <c r="E472" s="390"/>
      <c r="F472" s="390"/>
      <c r="G472" s="390"/>
      <c r="H472" s="390"/>
      <c r="I472" s="390"/>
      <c r="J472" s="390"/>
      <c r="K472" s="390"/>
      <c r="L472" s="390"/>
      <c r="M472" s="390"/>
      <c r="N472" s="390"/>
      <c r="O472" s="390"/>
    </row>
    <row r="473" spans="1:15" s="242" customFormat="1">
      <c r="A473" s="284"/>
      <c r="B473" s="284"/>
      <c r="C473" s="284"/>
      <c r="D473" s="284"/>
      <c r="E473" s="390"/>
      <c r="F473" s="390"/>
      <c r="G473" s="390"/>
      <c r="H473" s="390"/>
      <c r="I473" s="390"/>
      <c r="J473" s="390"/>
      <c r="K473" s="390"/>
      <c r="L473" s="390"/>
      <c r="M473" s="390"/>
      <c r="N473" s="390"/>
      <c r="O473" s="390"/>
    </row>
    <row r="474" spans="1:15" s="242" customFormat="1">
      <c r="A474" s="284"/>
      <c r="B474" s="284"/>
      <c r="C474" s="284"/>
      <c r="D474" s="284"/>
      <c r="E474" s="390"/>
      <c r="F474" s="390"/>
      <c r="G474" s="390"/>
      <c r="H474" s="390"/>
      <c r="I474" s="390"/>
      <c r="J474" s="390"/>
      <c r="K474" s="390"/>
      <c r="L474" s="390"/>
      <c r="M474" s="390"/>
      <c r="N474" s="390"/>
      <c r="O474" s="390"/>
    </row>
    <row r="475" spans="1:15" s="242" customFormat="1">
      <c r="A475" s="284"/>
      <c r="B475" s="284"/>
      <c r="C475" s="284"/>
      <c r="D475" s="284"/>
      <c r="E475" s="390"/>
      <c r="F475" s="390"/>
      <c r="G475" s="390"/>
      <c r="H475" s="390"/>
      <c r="I475" s="390"/>
      <c r="J475" s="390"/>
      <c r="K475" s="390"/>
      <c r="L475" s="390"/>
      <c r="M475" s="390"/>
      <c r="N475" s="390"/>
      <c r="O475" s="390"/>
    </row>
    <row r="476" spans="1:15" s="242" customFormat="1">
      <c r="A476" s="284"/>
      <c r="B476" s="284"/>
      <c r="C476" s="284"/>
      <c r="D476" s="284"/>
      <c r="E476" s="390"/>
      <c r="F476" s="390"/>
      <c r="G476" s="390"/>
      <c r="H476" s="390"/>
      <c r="I476" s="390"/>
      <c r="J476" s="390"/>
      <c r="K476" s="390"/>
      <c r="L476" s="390"/>
      <c r="M476" s="390"/>
      <c r="N476" s="390"/>
      <c r="O476" s="390"/>
    </row>
    <row r="477" spans="1:15" s="242" customFormat="1">
      <c r="A477" s="284"/>
      <c r="B477" s="284"/>
      <c r="C477" s="284"/>
      <c r="D477" s="284"/>
      <c r="E477" s="390"/>
      <c r="F477" s="390"/>
      <c r="G477" s="390"/>
      <c r="H477" s="390"/>
      <c r="I477" s="390"/>
      <c r="J477" s="390"/>
      <c r="K477" s="390"/>
      <c r="L477" s="390"/>
      <c r="M477" s="390"/>
      <c r="N477" s="390"/>
      <c r="O477" s="390"/>
    </row>
    <row r="478" spans="1:15" s="242" customFormat="1">
      <c r="A478" s="284"/>
      <c r="B478" s="284"/>
      <c r="C478" s="284"/>
      <c r="D478" s="284"/>
      <c r="E478" s="390"/>
      <c r="F478" s="390"/>
      <c r="G478" s="390"/>
      <c r="H478" s="390"/>
      <c r="I478" s="390"/>
      <c r="J478" s="390"/>
      <c r="K478" s="390"/>
      <c r="L478" s="390"/>
      <c r="M478" s="390"/>
      <c r="N478" s="390"/>
      <c r="O478" s="390"/>
    </row>
    <row r="479" spans="1:15" s="242" customFormat="1">
      <c r="A479" s="284"/>
      <c r="B479" s="284"/>
      <c r="C479" s="284"/>
      <c r="D479" s="284"/>
      <c r="E479" s="390"/>
      <c r="F479" s="390"/>
      <c r="G479" s="390"/>
      <c r="H479" s="390"/>
      <c r="I479" s="390"/>
      <c r="J479" s="390"/>
      <c r="K479" s="390"/>
      <c r="L479" s="390"/>
      <c r="M479" s="390"/>
      <c r="N479" s="390"/>
      <c r="O479" s="390"/>
    </row>
    <row r="480" spans="1:15" s="242" customFormat="1">
      <c r="A480" s="284"/>
      <c r="B480" s="284"/>
      <c r="C480" s="284"/>
      <c r="D480" s="284"/>
      <c r="E480" s="390"/>
      <c r="F480" s="390"/>
      <c r="G480" s="390"/>
      <c r="H480" s="390"/>
      <c r="I480" s="390"/>
      <c r="J480" s="390"/>
      <c r="K480" s="390"/>
      <c r="L480" s="390"/>
      <c r="M480" s="390"/>
      <c r="N480" s="390"/>
      <c r="O480" s="390"/>
    </row>
    <row r="481" spans="1:15" s="242" customFormat="1">
      <c r="A481" s="284"/>
      <c r="B481" s="284"/>
      <c r="C481" s="284"/>
      <c r="D481" s="284"/>
      <c r="E481" s="390"/>
      <c r="F481" s="390"/>
      <c r="G481" s="390"/>
      <c r="H481" s="390"/>
      <c r="I481" s="390"/>
      <c r="J481" s="390"/>
      <c r="K481" s="390"/>
      <c r="L481" s="390"/>
      <c r="M481" s="390"/>
      <c r="N481" s="390"/>
      <c r="O481" s="390"/>
    </row>
    <row r="482" spans="1:15" s="242" customFormat="1">
      <c r="A482" s="284"/>
      <c r="B482" s="284"/>
      <c r="C482" s="284"/>
      <c r="D482" s="284"/>
      <c r="E482" s="390"/>
      <c r="F482" s="390"/>
      <c r="G482" s="390"/>
      <c r="H482" s="390"/>
      <c r="I482" s="390"/>
      <c r="J482" s="390"/>
      <c r="K482" s="390"/>
      <c r="L482" s="390"/>
      <c r="M482" s="390"/>
      <c r="N482" s="390"/>
      <c r="O482" s="390"/>
    </row>
    <row r="483" spans="1:15" s="242" customFormat="1">
      <c r="A483" s="284"/>
      <c r="B483" s="284"/>
      <c r="C483" s="284"/>
      <c r="D483" s="284"/>
      <c r="E483" s="390"/>
      <c r="F483" s="390"/>
      <c r="G483" s="390"/>
      <c r="H483" s="390"/>
      <c r="I483" s="390"/>
      <c r="J483" s="390"/>
      <c r="K483" s="390"/>
      <c r="L483" s="390"/>
      <c r="M483" s="390"/>
      <c r="N483" s="390"/>
      <c r="O483" s="390"/>
    </row>
    <row r="484" spans="1:15" s="242" customFormat="1">
      <c r="A484" s="284"/>
      <c r="B484" s="284"/>
      <c r="C484" s="284"/>
      <c r="D484" s="284"/>
      <c r="E484" s="390"/>
      <c r="F484" s="390"/>
      <c r="G484" s="390"/>
      <c r="H484" s="390"/>
      <c r="I484" s="390"/>
      <c r="J484" s="390"/>
      <c r="K484" s="390"/>
      <c r="L484" s="390"/>
      <c r="M484" s="390"/>
      <c r="N484" s="390"/>
      <c r="O484" s="390"/>
    </row>
    <row r="485" spans="1:15" s="242" customFormat="1">
      <c r="A485" s="284"/>
      <c r="B485" s="284"/>
      <c r="C485" s="284"/>
      <c r="D485" s="284"/>
      <c r="E485" s="390"/>
      <c r="F485" s="390"/>
      <c r="G485" s="390"/>
      <c r="H485" s="390"/>
      <c r="I485" s="390"/>
      <c r="J485" s="390"/>
      <c r="K485" s="390"/>
      <c r="L485" s="390"/>
      <c r="M485" s="390"/>
      <c r="N485" s="390"/>
      <c r="O485" s="390"/>
    </row>
    <row r="486" spans="1:15" s="242" customFormat="1">
      <c r="A486" s="284"/>
      <c r="B486" s="284"/>
      <c r="C486" s="284"/>
      <c r="D486" s="284"/>
      <c r="E486" s="390"/>
      <c r="F486" s="390"/>
      <c r="G486" s="390"/>
      <c r="H486" s="390"/>
      <c r="I486" s="390"/>
      <c r="J486" s="390"/>
      <c r="K486" s="390"/>
      <c r="L486" s="390"/>
      <c r="M486" s="390"/>
      <c r="N486" s="390"/>
      <c r="O486" s="390"/>
    </row>
    <row r="487" spans="1:15" s="242" customFormat="1">
      <c r="A487" s="284"/>
      <c r="B487" s="284"/>
      <c r="C487" s="284"/>
      <c r="D487" s="284"/>
      <c r="E487" s="390"/>
      <c r="F487" s="390"/>
      <c r="G487" s="390"/>
      <c r="H487" s="390"/>
      <c r="I487" s="390"/>
      <c r="J487" s="390"/>
      <c r="K487" s="390"/>
      <c r="L487" s="390"/>
      <c r="M487" s="390"/>
      <c r="N487" s="390"/>
      <c r="O487" s="390"/>
    </row>
    <row r="488" spans="1:15" s="242" customFormat="1">
      <c r="A488" s="284"/>
      <c r="B488" s="284"/>
      <c r="C488" s="284"/>
      <c r="D488" s="284"/>
      <c r="E488" s="390"/>
      <c r="F488" s="390"/>
      <c r="G488" s="390"/>
      <c r="H488" s="390"/>
      <c r="I488" s="390"/>
      <c r="J488" s="390"/>
      <c r="K488" s="390"/>
      <c r="L488" s="390"/>
      <c r="M488" s="390"/>
      <c r="N488" s="390"/>
      <c r="O488" s="390"/>
    </row>
    <row r="489" spans="1:15" s="242" customFormat="1">
      <c r="A489" s="284"/>
      <c r="B489" s="284"/>
      <c r="C489" s="284"/>
      <c r="D489" s="284"/>
      <c r="E489" s="390"/>
      <c r="F489" s="390"/>
      <c r="G489" s="390"/>
      <c r="H489" s="390"/>
      <c r="I489" s="390"/>
      <c r="J489" s="390"/>
      <c r="K489" s="390"/>
      <c r="L489" s="390"/>
      <c r="M489" s="390"/>
      <c r="N489" s="390"/>
      <c r="O489" s="390"/>
    </row>
    <row r="490" spans="1:15" s="242" customFormat="1">
      <c r="A490" s="284"/>
      <c r="B490" s="284"/>
      <c r="C490" s="284"/>
      <c r="D490" s="284"/>
      <c r="E490" s="390"/>
      <c r="F490" s="390"/>
      <c r="G490" s="390"/>
      <c r="H490" s="390"/>
      <c r="I490" s="390"/>
      <c r="J490" s="390"/>
      <c r="K490" s="390"/>
      <c r="L490" s="390"/>
      <c r="M490" s="390"/>
      <c r="N490" s="390"/>
      <c r="O490" s="390"/>
    </row>
    <row r="491" spans="1:15" s="242" customFormat="1">
      <c r="A491" s="284"/>
      <c r="B491" s="284"/>
      <c r="C491" s="284"/>
      <c r="D491" s="284"/>
      <c r="E491" s="390"/>
      <c r="F491" s="390"/>
      <c r="G491" s="390"/>
      <c r="H491" s="390"/>
      <c r="I491" s="390"/>
      <c r="J491" s="390"/>
      <c r="K491" s="390"/>
      <c r="L491" s="390"/>
      <c r="M491" s="390"/>
      <c r="N491" s="390"/>
      <c r="O491" s="390"/>
    </row>
    <row r="492" spans="1:15" s="242" customFormat="1">
      <c r="A492" s="284"/>
      <c r="B492" s="284"/>
      <c r="C492" s="284"/>
      <c r="D492" s="284"/>
      <c r="E492" s="390"/>
      <c r="F492" s="390"/>
      <c r="G492" s="390"/>
      <c r="H492" s="390"/>
      <c r="I492" s="390"/>
      <c r="J492" s="390"/>
      <c r="K492" s="390"/>
      <c r="L492" s="390"/>
      <c r="M492" s="390"/>
      <c r="N492" s="390"/>
      <c r="O492" s="390"/>
    </row>
    <row r="493" spans="1:15" s="242" customFormat="1">
      <c r="A493" s="284"/>
      <c r="B493" s="284"/>
      <c r="C493" s="284"/>
      <c r="D493" s="284"/>
      <c r="E493" s="390"/>
      <c r="F493" s="390"/>
      <c r="G493" s="390"/>
      <c r="H493" s="390"/>
      <c r="I493" s="390"/>
      <c r="J493" s="390"/>
      <c r="K493" s="390"/>
      <c r="L493" s="390"/>
      <c r="M493" s="390"/>
      <c r="N493" s="390"/>
      <c r="O493" s="390"/>
    </row>
    <row r="494" spans="1:15" s="242" customFormat="1">
      <c r="A494" s="284"/>
      <c r="B494" s="284"/>
      <c r="C494" s="284"/>
      <c r="D494" s="284"/>
      <c r="E494" s="390"/>
      <c r="F494" s="390"/>
      <c r="G494" s="390"/>
      <c r="H494" s="390"/>
      <c r="I494" s="390"/>
      <c r="J494" s="390"/>
      <c r="K494" s="390"/>
      <c r="L494" s="390"/>
      <c r="M494" s="390"/>
      <c r="N494" s="390"/>
      <c r="O494" s="390"/>
    </row>
    <row r="495" spans="1:15" s="242" customFormat="1">
      <c r="A495" s="284"/>
      <c r="B495" s="284"/>
      <c r="C495" s="284"/>
      <c r="D495" s="284"/>
      <c r="E495" s="390"/>
      <c r="F495" s="390"/>
      <c r="G495" s="390"/>
      <c r="H495" s="390"/>
      <c r="I495" s="390"/>
      <c r="J495" s="390"/>
      <c r="K495" s="390"/>
      <c r="L495" s="390"/>
      <c r="M495" s="390"/>
      <c r="N495" s="390"/>
      <c r="O495" s="390"/>
    </row>
    <row r="496" spans="1:15" s="242" customFormat="1">
      <c r="A496" s="284"/>
      <c r="B496" s="284"/>
      <c r="C496" s="284"/>
      <c r="D496" s="284"/>
      <c r="E496" s="390"/>
      <c r="F496" s="390"/>
      <c r="G496" s="390"/>
      <c r="H496" s="390"/>
      <c r="I496" s="390"/>
      <c r="J496" s="390"/>
      <c r="K496" s="390"/>
      <c r="L496" s="390"/>
      <c r="M496" s="390"/>
      <c r="N496" s="390"/>
      <c r="O496" s="390"/>
    </row>
    <row r="497" spans="1:15" s="242" customFormat="1">
      <c r="A497" s="284"/>
      <c r="B497" s="284"/>
      <c r="C497" s="284"/>
      <c r="D497" s="284"/>
      <c r="E497" s="390"/>
      <c r="F497" s="390"/>
      <c r="G497" s="390"/>
      <c r="H497" s="390"/>
      <c r="I497" s="390"/>
      <c r="J497" s="390"/>
      <c r="K497" s="390"/>
      <c r="L497" s="390"/>
      <c r="M497" s="390"/>
      <c r="N497" s="390"/>
      <c r="O497" s="390"/>
    </row>
    <row r="498" spans="1:15" s="242" customFormat="1">
      <c r="A498" s="284"/>
      <c r="B498" s="284"/>
      <c r="C498" s="284"/>
      <c r="D498" s="284"/>
      <c r="E498" s="390"/>
      <c r="F498" s="390"/>
      <c r="G498" s="390"/>
      <c r="H498" s="390"/>
      <c r="I498" s="390"/>
      <c r="J498" s="390"/>
      <c r="K498" s="390"/>
      <c r="L498" s="390"/>
      <c r="M498" s="390"/>
      <c r="N498" s="390"/>
      <c r="O498" s="390"/>
    </row>
    <row r="499" spans="1:15" s="242" customFormat="1">
      <c r="A499" s="284"/>
      <c r="B499" s="284"/>
      <c r="C499" s="284"/>
      <c r="D499" s="284"/>
      <c r="E499" s="390"/>
      <c r="F499" s="390"/>
      <c r="G499" s="390"/>
      <c r="H499" s="390"/>
      <c r="I499" s="390"/>
      <c r="J499" s="390"/>
      <c r="K499" s="390"/>
      <c r="L499" s="390"/>
      <c r="M499" s="390"/>
      <c r="N499" s="390"/>
      <c r="O499" s="390"/>
    </row>
    <row r="500" spans="1:15" s="242" customFormat="1">
      <c r="A500" s="284"/>
      <c r="B500" s="284"/>
      <c r="C500" s="284"/>
      <c r="D500" s="284"/>
      <c r="E500" s="390"/>
      <c r="F500" s="390"/>
      <c r="G500" s="390"/>
      <c r="H500" s="390"/>
      <c r="I500" s="390"/>
      <c r="J500" s="390"/>
      <c r="K500" s="390"/>
      <c r="L500" s="390"/>
      <c r="M500" s="390"/>
      <c r="N500" s="390"/>
      <c r="O500" s="390"/>
    </row>
    <row r="501" spans="1:15" s="242" customFormat="1">
      <c r="A501" s="284"/>
      <c r="B501" s="284"/>
      <c r="C501" s="284"/>
      <c r="D501" s="284"/>
      <c r="E501" s="390"/>
      <c r="F501" s="390"/>
      <c r="G501" s="390"/>
      <c r="H501" s="390"/>
      <c r="I501" s="390"/>
      <c r="J501" s="390"/>
      <c r="K501" s="390"/>
      <c r="L501" s="390"/>
      <c r="M501" s="390"/>
      <c r="N501" s="390"/>
      <c r="O501" s="390"/>
    </row>
    <row r="502" spans="1:15" s="242" customFormat="1">
      <c r="A502" s="284"/>
      <c r="B502" s="284"/>
      <c r="C502" s="284"/>
      <c r="D502" s="284"/>
      <c r="E502" s="390"/>
      <c r="F502" s="390"/>
      <c r="G502" s="390"/>
      <c r="H502" s="390"/>
      <c r="I502" s="390"/>
      <c r="J502" s="390"/>
      <c r="K502" s="390"/>
      <c r="L502" s="390"/>
      <c r="M502" s="390"/>
      <c r="N502" s="390"/>
      <c r="O502" s="390"/>
    </row>
    <row r="503" spans="1:15" s="242" customFormat="1">
      <c r="A503" s="284"/>
      <c r="B503" s="284"/>
      <c r="C503" s="284"/>
      <c r="D503" s="284"/>
      <c r="E503" s="390"/>
      <c r="F503" s="390"/>
      <c r="G503" s="390"/>
      <c r="H503" s="390"/>
      <c r="I503" s="390"/>
      <c r="J503" s="390"/>
      <c r="K503" s="390"/>
      <c r="L503" s="390"/>
      <c r="M503" s="390"/>
      <c r="N503" s="390"/>
      <c r="O503" s="390"/>
    </row>
    <row r="504" spans="1:15" s="242" customFormat="1">
      <c r="A504" s="284"/>
      <c r="B504" s="284"/>
      <c r="C504" s="284"/>
      <c r="D504" s="284"/>
      <c r="E504" s="390"/>
      <c r="F504" s="390"/>
      <c r="G504" s="390"/>
      <c r="H504" s="390"/>
      <c r="I504" s="390"/>
      <c r="J504" s="390"/>
      <c r="K504" s="390"/>
      <c r="L504" s="390"/>
      <c r="M504" s="390"/>
      <c r="N504" s="390"/>
      <c r="O504" s="390"/>
    </row>
    <row r="505" spans="1:15" s="242" customFormat="1">
      <c r="A505" s="284"/>
      <c r="B505" s="284"/>
      <c r="C505" s="284"/>
      <c r="D505" s="284"/>
      <c r="E505" s="390"/>
      <c r="F505" s="390"/>
      <c r="G505" s="390"/>
      <c r="H505" s="390"/>
      <c r="I505" s="390"/>
      <c r="J505" s="390"/>
      <c r="K505" s="390"/>
      <c r="L505" s="390"/>
      <c r="M505" s="390"/>
      <c r="N505" s="390"/>
      <c r="O505" s="390"/>
    </row>
    <row r="506" spans="1:15" s="242" customFormat="1">
      <c r="A506" s="284"/>
      <c r="B506" s="284"/>
      <c r="C506" s="284"/>
      <c r="D506" s="284"/>
      <c r="E506" s="390"/>
      <c r="F506" s="390"/>
      <c r="G506" s="390"/>
      <c r="H506" s="390"/>
      <c r="I506" s="390"/>
      <c r="J506" s="390"/>
      <c r="K506" s="390"/>
      <c r="L506" s="390"/>
      <c r="M506" s="390"/>
      <c r="N506" s="390"/>
      <c r="O506" s="390"/>
    </row>
    <row r="507" spans="1:15" s="242" customFormat="1">
      <c r="A507" s="284"/>
      <c r="B507" s="284"/>
      <c r="C507" s="284"/>
      <c r="D507" s="284"/>
      <c r="E507" s="390"/>
      <c r="F507" s="390"/>
      <c r="G507" s="390"/>
      <c r="H507" s="390"/>
      <c r="I507" s="390"/>
      <c r="J507" s="390"/>
      <c r="K507" s="390"/>
      <c r="L507" s="390"/>
      <c r="M507" s="390"/>
      <c r="N507" s="390"/>
      <c r="O507" s="390"/>
    </row>
    <row r="508" spans="1:15" s="242" customFormat="1">
      <c r="A508" s="284"/>
      <c r="B508" s="284"/>
      <c r="C508" s="284"/>
      <c r="D508" s="284"/>
      <c r="E508" s="390"/>
      <c r="F508" s="390"/>
      <c r="G508" s="390"/>
      <c r="H508" s="390"/>
      <c r="I508" s="390"/>
      <c r="J508" s="390"/>
      <c r="K508" s="390"/>
      <c r="L508" s="390"/>
      <c r="M508" s="390"/>
      <c r="N508" s="390"/>
      <c r="O508" s="390"/>
    </row>
    <row r="509" spans="1:15" s="242" customFormat="1">
      <c r="A509" s="284"/>
      <c r="B509" s="284"/>
      <c r="C509" s="284"/>
      <c r="D509" s="284"/>
      <c r="E509" s="390"/>
      <c r="F509" s="390"/>
      <c r="G509" s="390"/>
      <c r="H509" s="390"/>
      <c r="I509" s="390"/>
      <c r="J509" s="390"/>
      <c r="K509" s="390"/>
      <c r="L509" s="390"/>
      <c r="M509" s="390"/>
      <c r="N509" s="390"/>
      <c r="O509" s="390"/>
    </row>
    <row r="510" spans="1:15" s="242" customFormat="1">
      <c r="A510" s="284"/>
      <c r="B510" s="284"/>
      <c r="C510" s="284"/>
      <c r="D510" s="284"/>
      <c r="E510" s="390"/>
      <c r="F510" s="390"/>
      <c r="G510" s="390"/>
      <c r="H510" s="390"/>
      <c r="I510" s="390"/>
      <c r="J510" s="390"/>
      <c r="K510" s="390"/>
      <c r="L510" s="390"/>
      <c r="M510" s="390"/>
      <c r="N510" s="390"/>
      <c r="O510" s="390"/>
    </row>
    <row r="511" spans="1:15" s="242" customFormat="1">
      <c r="A511" s="284"/>
      <c r="B511" s="284"/>
      <c r="C511" s="284"/>
      <c r="D511" s="284"/>
      <c r="E511" s="390"/>
      <c r="F511" s="390"/>
      <c r="G511" s="390"/>
      <c r="H511" s="390"/>
      <c r="I511" s="390"/>
      <c r="J511" s="390"/>
      <c r="K511" s="390"/>
      <c r="L511" s="390"/>
      <c r="M511" s="390"/>
      <c r="N511" s="390"/>
      <c r="O511" s="390"/>
    </row>
    <row r="512" spans="1:15" s="242" customFormat="1">
      <c r="A512" s="284"/>
      <c r="B512" s="284"/>
      <c r="C512" s="284"/>
      <c r="D512" s="284"/>
      <c r="E512" s="390"/>
      <c r="F512" s="390"/>
      <c r="G512" s="390"/>
      <c r="H512" s="390"/>
      <c r="I512" s="390"/>
      <c r="J512" s="390"/>
      <c r="K512" s="390"/>
      <c r="L512" s="390"/>
      <c r="M512" s="390"/>
      <c r="N512" s="390"/>
      <c r="O512" s="390"/>
    </row>
    <row r="513" spans="1:15" s="242" customFormat="1">
      <c r="A513" s="284"/>
      <c r="B513" s="284"/>
      <c r="C513" s="284"/>
      <c r="D513" s="284"/>
      <c r="E513" s="390"/>
      <c r="F513" s="390"/>
      <c r="G513" s="390"/>
      <c r="H513" s="390"/>
      <c r="I513" s="390"/>
      <c r="J513" s="390"/>
      <c r="K513" s="390"/>
      <c r="L513" s="390"/>
      <c r="M513" s="390"/>
      <c r="N513" s="390"/>
      <c r="O513" s="390"/>
    </row>
    <row r="514" spans="1:15" s="242" customFormat="1">
      <c r="A514" s="284"/>
      <c r="B514" s="284"/>
      <c r="C514" s="284"/>
      <c r="D514" s="284"/>
      <c r="E514" s="390"/>
      <c r="F514" s="390"/>
      <c r="G514" s="390"/>
      <c r="H514" s="390"/>
      <c r="I514" s="390"/>
      <c r="J514" s="390"/>
      <c r="K514" s="390"/>
      <c r="L514" s="390"/>
      <c r="M514" s="390"/>
      <c r="N514" s="390"/>
      <c r="O514" s="390"/>
    </row>
    <row r="515" spans="1:15" s="242" customFormat="1">
      <c r="A515" s="284"/>
      <c r="B515" s="284"/>
      <c r="C515" s="284"/>
      <c r="D515" s="284"/>
      <c r="E515" s="390"/>
      <c r="F515" s="390"/>
      <c r="G515" s="390"/>
      <c r="H515" s="390"/>
      <c r="I515" s="390"/>
      <c r="J515" s="390"/>
      <c r="K515" s="390"/>
      <c r="L515" s="390"/>
      <c r="M515" s="390"/>
      <c r="N515" s="390"/>
      <c r="O515" s="390"/>
    </row>
    <row r="516" spans="1:15" s="242" customFormat="1">
      <c r="A516" s="284"/>
      <c r="B516" s="284"/>
      <c r="C516" s="284"/>
      <c r="D516" s="284"/>
      <c r="E516" s="390"/>
      <c r="F516" s="390"/>
      <c r="G516" s="390"/>
      <c r="H516" s="390"/>
      <c r="I516" s="390"/>
      <c r="J516" s="390"/>
      <c r="K516" s="390"/>
      <c r="L516" s="390"/>
      <c r="M516" s="390"/>
      <c r="N516" s="390"/>
      <c r="O516" s="390"/>
    </row>
    <row r="517" spans="1:15" s="242" customFormat="1">
      <c r="A517" s="284"/>
      <c r="B517" s="284"/>
      <c r="C517" s="284"/>
      <c r="D517" s="284"/>
      <c r="E517" s="390"/>
      <c r="F517" s="390"/>
      <c r="G517" s="390"/>
      <c r="H517" s="390"/>
      <c r="I517" s="390"/>
      <c r="J517" s="390"/>
      <c r="K517" s="390"/>
      <c r="L517" s="390"/>
      <c r="M517" s="390"/>
      <c r="N517" s="390"/>
      <c r="O517" s="390"/>
    </row>
    <row r="518" spans="1:15" s="242" customFormat="1">
      <c r="A518" s="284"/>
      <c r="B518" s="284"/>
      <c r="C518" s="284"/>
      <c r="D518" s="284"/>
      <c r="E518" s="390"/>
      <c r="F518" s="390"/>
      <c r="G518" s="390"/>
      <c r="H518" s="390"/>
      <c r="I518" s="390"/>
      <c r="J518" s="390"/>
      <c r="K518" s="390"/>
      <c r="L518" s="390"/>
      <c r="M518" s="390"/>
      <c r="N518" s="390"/>
      <c r="O518" s="390"/>
    </row>
    <row r="519" spans="1:15" s="242" customFormat="1">
      <c r="A519" s="284"/>
      <c r="B519" s="284"/>
      <c r="C519" s="284"/>
      <c r="D519" s="284"/>
      <c r="E519" s="390"/>
      <c r="F519" s="390"/>
      <c r="G519" s="390"/>
      <c r="H519" s="390"/>
      <c r="I519" s="390"/>
      <c r="J519" s="390"/>
      <c r="K519" s="390"/>
      <c r="L519" s="390"/>
      <c r="M519" s="390"/>
      <c r="N519" s="390"/>
      <c r="O519" s="390"/>
    </row>
    <row r="520" spans="1:15" s="242" customFormat="1">
      <c r="A520" s="284"/>
      <c r="B520" s="284"/>
      <c r="C520" s="284"/>
      <c r="D520" s="284"/>
      <c r="E520" s="390"/>
      <c r="F520" s="390"/>
      <c r="G520" s="390"/>
      <c r="H520" s="390"/>
      <c r="I520" s="390"/>
      <c r="J520" s="390"/>
      <c r="K520" s="390"/>
      <c r="L520" s="390"/>
      <c r="M520" s="390"/>
      <c r="N520" s="390"/>
      <c r="O520" s="390"/>
    </row>
    <row r="521" spans="1:15" s="242" customFormat="1">
      <c r="A521" s="284"/>
      <c r="B521" s="284"/>
      <c r="C521" s="284"/>
      <c r="D521" s="284"/>
      <c r="E521" s="390"/>
      <c r="F521" s="390"/>
      <c r="G521" s="390"/>
      <c r="H521" s="390"/>
      <c r="I521" s="390"/>
      <c r="J521" s="390"/>
      <c r="K521" s="390"/>
      <c r="L521" s="390"/>
      <c r="M521" s="390"/>
      <c r="N521" s="390"/>
      <c r="O521" s="390"/>
    </row>
    <row r="522" spans="1:15" s="242" customFormat="1">
      <c r="A522" s="284"/>
      <c r="B522" s="284"/>
      <c r="C522" s="284"/>
      <c r="D522" s="284"/>
      <c r="E522" s="390"/>
      <c r="F522" s="390"/>
      <c r="G522" s="390"/>
      <c r="H522" s="390"/>
      <c r="I522" s="390"/>
      <c r="J522" s="390"/>
      <c r="K522" s="390"/>
      <c r="L522" s="390"/>
      <c r="M522" s="390"/>
      <c r="N522" s="390"/>
      <c r="O522" s="390"/>
    </row>
    <row r="523" spans="1:15" s="242" customFormat="1">
      <c r="A523" s="284"/>
      <c r="B523" s="284"/>
      <c r="C523" s="284"/>
      <c r="D523" s="284"/>
      <c r="E523" s="390"/>
      <c r="F523" s="390"/>
      <c r="G523" s="390"/>
      <c r="H523" s="390"/>
      <c r="I523" s="390"/>
      <c r="J523" s="390"/>
      <c r="K523" s="390"/>
      <c r="L523" s="390"/>
      <c r="M523" s="390"/>
      <c r="N523" s="390"/>
      <c r="O523" s="390"/>
    </row>
    <row r="524" spans="1:15" s="242" customFormat="1">
      <c r="A524" s="284"/>
      <c r="B524" s="284"/>
      <c r="C524" s="284"/>
      <c r="D524" s="284"/>
      <c r="E524" s="390"/>
      <c r="F524" s="390"/>
      <c r="G524" s="390"/>
      <c r="H524" s="390"/>
      <c r="I524" s="390"/>
      <c r="J524" s="390"/>
      <c r="K524" s="390"/>
      <c r="L524" s="390"/>
      <c r="M524" s="390"/>
      <c r="N524" s="390"/>
      <c r="O524" s="390"/>
    </row>
    <row r="525" spans="1:15" s="242" customFormat="1">
      <c r="A525" s="284"/>
      <c r="B525" s="284"/>
      <c r="C525" s="284"/>
      <c r="D525" s="284"/>
      <c r="E525" s="352"/>
      <c r="F525" s="352"/>
      <c r="G525" s="352"/>
      <c r="H525" s="352"/>
    </row>
    <row r="526" spans="1:15" s="242" customFormat="1">
      <c r="A526" s="284"/>
      <c r="B526" s="284"/>
      <c r="C526" s="284"/>
      <c r="D526" s="284"/>
      <c r="E526" s="352"/>
      <c r="F526" s="352"/>
      <c r="G526" s="352"/>
      <c r="H526" s="352"/>
    </row>
    <row r="527" spans="1:15" s="242" customFormat="1">
      <c r="A527" s="284"/>
      <c r="B527" s="284"/>
      <c r="C527" s="284"/>
      <c r="D527" s="284"/>
      <c r="E527" s="352"/>
      <c r="F527" s="352"/>
      <c r="G527" s="352"/>
      <c r="H527" s="352"/>
    </row>
    <row r="528" spans="1:15" s="242" customFormat="1">
      <c r="A528" s="284"/>
      <c r="B528" s="284"/>
      <c r="C528" s="284"/>
      <c r="D528" s="284"/>
      <c r="E528" s="352"/>
      <c r="F528" s="352"/>
      <c r="G528" s="352"/>
      <c r="H528" s="352"/>
    </row>
    <row r="529" spans="1:8" s="242" customFormat="1">
      <c r="A529" s="284"/>
      <c r="B529" s="284"/>
      <c r="C529" s="284"/>
      <c r="D529" s="284"/>
      <c r="E529" s="352"/>
      <c r="F529" s="352"/>
      <c r="G529" s="352"/>
      <c r="H529" s="352"/>
    </row>
    <row r="530" spans="1:8" s="242" customFormat="1">
      <c r="A530" s="284"/>
      <c r="B530" s="284"/>
      <c r="C530" s="284"/>
      <c r="D530" s="284"/>
      <c r="E530" s="352"/>
      <c r="F530" s="352"/>
      <c r="G530" s="352"/>
      <c r="H530" s="352"/>
    </row>
    <row r="531" spans="1:8" s="242" customFormat="1">
      <c r="A531" s="284"/>
      <c r="B531" s="284"/>
      <c r="C531" s="284"/>
      <c r="D531" s="284"/>
      <c r="E531" s="352"/>
      <c r="F531" s="352"/>
      <c r="G531" s="352"/>
      <c r="H531" s="352"/>
    </row>
    <row r="532" spans="1:8" s="242" customFormat="1">
      <c r="A532" s="284"/>
      <c r="B532" s="284"/>
      <c r="C532" s="284"/>
      <c r="D532" s="284"/>
      <c r="E532" s="352"/>
      <c r="F532" s="352"/>
      <c r="G532" s="352"/>
      <c r="H532" s="352"/>
    </row>
    <row r="533" spans="1:8" s="242" customFormat="1">
      <c r="A533" s="284"/>
      <c r="B533" s="284"/>
      <c r="C533" s="284"/>
      <c r="D533" s="284"/>
      <c r="E533" s="352"/>
      <c r="F533" s="352"/>
      <c r="G533" s="352"/>
      <c r="H533" s="352"/>
    </row>
    <row r="534" spans="1:8" s="242" customFormat="1">
      <c r="A534" s="284"/>
      <c r="B534" s="284"/>
      <c r="C534" s="284"/>
      <c r="D534" s="284"/>
      <c r="E534" s="352"/>
      <c r="F534" s="352"/>
      <c r="G534" s="352"/>
      <c r="H534" s="352"/>
    </row>
    <row r="535" spans="1:8" s="242" customFormat="1">
      <c r="A535" s="284"/>
      <c r="B535" s="284"/>
      <c r="C535" s="284"/>
      <c r="D535" s="284"/>
      <c r="E535" s="352"/>
      <c r="F535" s="352"/>
      <c r="G535" s="352"/>
      <c r="H535" s="352"/>
    </row>
    <row r="536" spans="1:8" s="242" customFormat="1">
      <c r="A536" s="284"/>
      <c r="B536" s="284"/>
      <c r="C536" s="284"/>
      <c r="D536" s="284"/>
      <c r="E536" s="352"/>
      <c r="F536" s="352"/>
      <c r="G536" s="352"/>
      <c r="H536" s="352"/>
    </row>
    <row r="537" spans="1:8" s="242" customFormat="1">
      <c r="A537" s="284"/>
      <c r="B537" s="284"/>
      <c r="C537" s="284"/>
      <c r="D537" s="284"/>
      <c r="E537" s="352"/>
      <c r="F537" s="352"/>
      <c r="G537" s="352"/>
      <c r="H537" s="352"/>
    </row>
    <row r="538" spans="1:8" s="242" customFormat="1">
      <c r="A538" s="284"/>
      <c r="B538" s="284"/>
      <c r="C538" s="284"/>
      <c r="D538" s="284"/>
      <c r="E538" s="352"/>
      <c r="F538" s="352"/>
      <c r="G538" s="352"/>
      <c r="H538" s="352"/>
    </row>
    <row r="539" spans="1:8" s="242" customFormat="1">
      <c r="A539" s="284"/>
      <c r="B539" s="284"/>
      <c r="C539" s="284"/>
      <c r="D539" s="284"/>
      <c r="E539" s="352"/>
      <c r="F539" s="352"/>
      <c r="G539" s="352"/>
      <c r="H539" s="352"/>
    </row>
    <row r="540" spans="1:8" s="242" customFormat="1">
      <c r="A540" s="284"/>
      <c r="B540" s="284"/>
      <c r="C540" s="284"/>
      <c r="D540" s="284"/>
      <c r="E540" s="352"/>
      <c r="F540" s="352"/>
      <c r="G540" s="352"/>
      <c r="H540" s="352"/>
    </row>
    <row r="541" spans="1:8" s="242" customFormat="1">
      <c r="A541" s="284"/>
      <c r="B541" s="284"/>
      <c r="C541" s="284"/>
      <c r="D541" s="284"/>
      <c r="E541" s="352"/>
      <c r="F541" s="352"/>
      <c r="G541" s="352"/>
      <c r="H541" s="352"/>
    </row>
    <row r="542" spans="1:8" s="242" customFormat="1">
      <c r="A542" s="284"/>
      <c r="B542" s="284"/>
      <c r="C542" s="284"/>
      <c r="D542" s="284"/>
      <c r="E542" s="352"/>
      <c r="F542" s="352"/>
      <c r="G542" s="352"/>
      <c r="H542" s="352"/>
    </row>
    <row r="543" spans="1:8" s="242" customFormat="1">
      <c r="A543" s="284"/>
      <c r="B543" s="284"/>
      <c r="C543" s="284"/>
      <c r="D543" s="284"/>
      <c r="E543" s="352"/>
      <c r="F543" s="352"/>
      <c r="G543" s="352"/>
      <c r="H543" s="352"/>
    </row>
    <row r="544" spans="1:8" s="242" customFormat="1">
      <c r="A544" s="284"/>
      <c r="B544" s="284"/>
      <c r="C544" s="284"/>
      <c r="D544" s="284"/>
      <c r="E544" s="352"/>
      <c r="F544" s="352"/>
      <c r="G544" s="352"/>
      <c r="H544" s="352"/>
    </row>
    <row r="545" spans="1:8" s="242" customFormat="1">
      <c r="A545" s="284"/>
      <c r="B545" s="284"/>
      <c r="C545" s="284"/>
      <c r="D545" s="284"/>
      <c r="E545" s="352"/>
      <c r="F545" s="352"/>
      <c r="G545" s="352"/>
      <c r="H545" s="352"/>
    </row>
    <row r="546" spans="1:8" s="242" customFormat="1">
      <c r="A546" s="284"/>
      <c r="B546" s="284"/>
      <c r="C546" s="284"/>
      <c r="D546" s="284"/>
      <c r="E546" s="352"/>
      <c r="F546" s="352"/>
      <c r="G546" s="352"/>
      <c r="H546" s="352"/>
    </row>
    <row r="547" spans="1:8" s="242" customFormat="1">
      <c r="A547" s="284"/>
      <c r="B547" s="284"/>
      <c r="C547" s="284"/>
      <c r="D547" s="284"/>
      <c r="E547" s="352"/>
      <c r="F547" s="352"/>
      <c r="G547" s="352"/>
      <c r="H547" s="352"/>
    </row>
    <row r="548" spans="1:8" s="242" customFormat="1">
      <c r="A548" s="284"/>
      <c r="B548" s="284"/>
      <c r="C548" s="284"/>
      <c r="D548" s="284"/>
      <c r="E548" s="352"/>
      <c r="F548" s="352"/>
      <c r="G548" s="352"/>
      <c r="H548" s="352"/>
    </row>
    <row r="549" spans="1:8" s="242" customFormat="1">
      <c r="A549" s="284"/>
      <c r="B549" s="284"/>
      <c r="C549" s="284"/>
      <c r="D549" s="284"/>
      <c r="E549" s="352"/>
      <c r="F549" s="352"/>
      <c r="G549" s="352"/>
      <c r="H549" s="352"/>
    </row>
    <row r="550" spans="1:8" s="242" customFormat="1">
      <c r="A550" s="284"/>
      <c r="B550" s="284"/>
      <c r="C550" s="284"/>
      <c r="D550" s="284"/>
      <c r="E550" s="352"/>
      <c r="F550" s="352"/>
      <c r="G550" s="352"/>
      <c r="H550" s="352"/>
    </row>
    <row r="551" spans="1:8" s="242" customFormat="1">
      <c r="A551" s="284"/>
      <c r="B551" s="284"/>
      <c r="C551" s="284"/>
      <c r="D551" s="284"/>
      <c r="E551" s="352"/>
      <c r="F551" s="352"/>
      <c r="G551" s="352"/>
      <c r="H551" s="352"/>
    </row>
    <row r="552" spans="1:8" s="242" customFormat="1">
      <c r="A552" s="284"/>
      <c r="B552" s="284"/>
      <c r="C552" s="284"/>
      <c r="D552" s="284"/>
      <c r="E552" s="352"/>
      <c r="F552" s="352"/>
      <c r="G552" s="352"/>
      <c r="H552" s="352"/>
    </row>
    <row r="553" spans="1:8" s="242" customFormat="1">
      <c r="A553" s="284"/>
      <c r="B553" s="284"/>
      <c r="C553" s="284"/>
      <c r="D553" s="284"/>
      <c r="E553" s="352"/>
      <c r="F553" s="352"/>
      <c r="G553" s="352"/>
      <c r="H553" s="352"/>
    </row>
    <row r="554" spans="1:8" s="242" customFormat="1">
      <c r="A554" s="284"/>
      <c r="B554" s="284"/>
      <c r="C554" s="284"/>
      <c r="D554" s="284"/>
      <c r="E554" s="352"/>
      <c r="F554" s="352"/>
      <c r="G554" s="352"/>
      <c r="H554" s="352"/>
    </row>
    <row r="555" spans="1:8" s="242" customFormat="1">
      <c r="A555" s="284"/>
      <c r="B555" s="284"/>
      <c r="C555" s="284"/>
      <c r="D555" s="284"/>
      <c r="E555" s="352"/>
      <c r="F555" s="352"/>
      <c r="G555" s="352"/>
      <c r="H555" s="352"/>
    </row>
    <row r="556" spans="1:8" s="242" customFormat="1">
      <c r="A556" s="284"/>
      <c r="B556" s="284"/>
      <c r="C556" s="284"/>
      <c r="D556" s="284"/>
      <c r="E556" s="352"/>
      <c r="F556" s="352"/>
      <c r="G556" s="352"/>
      <c r="H556" s="352"/>
    </row>
    <row r="557" spans="1:8" s="242" customFormat="1">
      <c r="A557" s="284"/>
      <c r="B557" s="284"/>
      <c r="C557" s="284"/>
      <c r="D557" s="284"/>
      <c r="E557" s="352"/>
      <c r="F557" s="352"/>
      <c r="G557" s="352"/>
      <c r="H557" s="352"/>
    </row>
    <row r="558" spans="1:8" s="242" customFormat="1">
      <c r="A558" s="284"/>
      <c r="B558" s="284"/>
      <c r="C558" s="284"/>
      <c r="D558" s="284"/>
      <c r="E558" s="352"/>
      <c r="F558" s="352"/>
      <c r="G558" s="352"/>
      <c r="H558" s="352"/>
    </row>
    <row r="559" spans="1:8" s="242" customFormat="1">
      <c r="A559" s="284"/>
      <c r="B559" s="284"/>
      <c r="C559" s="284"/>
      <c r="D559" s="284"/>
      <c r="E559" s="352"/>
      <c r="F559" s="352"/>
      <c r="G559" s="352"/>
      <c r="H559" s="352"/>
    </row>
    <row r="560" spans="1:8" s="242" customFormat="1">
      <c r="A560" s="284"/>
      <c r="B560" s="284"/>
      <c r="C560" s="284"/>
      <c r="D560" s="284"/>
      <c r="E560" s="352"/>
      <c r="F560" s="352"/>
      <c r="G560" s="352"/>
      <c r="H560" s="352"/>
    </row>
    <row r="561" spans="1:8" s="242" customFormat="1">
      <c r="A561" s="284"/>
      <c r="B561" s="284"/>
      <c r="C561" s="284"/>
      <c r="D561" s="284"/>
      <c r="E561" s="352"/>
      <c r="F561" s="352"/>
      <c r="G561" s="352"/>
      <c r="H561" s="352"/>
    </row>
    <row r="562" spans="1:8" s="242" customFormat="1">
      <c r="A562" s="284"/>
      <c r="B562" s="284"/>
      <c r="C562" s="284"/>
      <c r="D562" s="284"/>
      <c r="E562" s="352"/>
      <c r="F562" s="352"/>
      <c r="G562" s="352"/>
      <c r="H562" s="352"/>
    </row>
    <row r="563" spans="1:8" s="242" customFormat="1">
      <c r="A563" s="284"/>
      <c r="B563" s="284"/>
      <c r="C563" s="284"/>
      <c r="D563" s="284"/>
      <c r="E563" s="352"/>
      <c r="F563" s="352"/>
      <c r="G563" s="352"/>
      <c r="H563" s="352"/>
    </row>
    <row r="564" spans="1:8" s="242" customFormat="1">
      <c r="A564" s="284"/>
      <c r="B564" s="284"/>
      <c r="C564" s="284"/>
      <c r="D564" s="284"/>
      <c r="E564" s="352"/>
      <c r="F564" s="352"/>
      <c r="G564" s="352"/>
      <c r="H564" s="352"/>
    </row>
    <row r="565" spans="1:8" s="242" customFormat="1">
      <c r="A565" s="284"/>
      <c r="B565" s="284"/>
      <c r="C565" s="284"/>
      <c r="D565" s="284"/>
      <c r="E565" s="352"/>
      <c r="F565" s="352"/>
      <c r="G565" s="352"/>
      <c r="H565" s="352"/>
    </row>
    <row r="566" spans="1:8" s="242" customFormat="1">
      <c r="A566" s="284"/>
      <c r="B566" s="284"/>
      <c r="C566" s="284"/>
      <c r="D566" s="284"/>
      <c r="E566" s="352"/>
      <c r="F566" s="352"/>
      <c r="G566" s="352"/>
      <c r="H566" s="352"/>
    </row>
    <row r="567" spans="1:8" s="242" customFormat="1">
      <c r="A567" s="284"/>
      <c r="B567" s="284"/>
      <c r="C567" s="284"/>
      <c r="D567" s="284"/>
      <c r="E567" s="352"/>
      <c r="F567" s="352"/>
      <c r="G567" s="352"/>
      <c r="H567" s="352"/>
    </row>
    <row r="568" spans="1:8" s="242" customFormat="1">
      <c r="A568" s="284"/>
      <c r="B568" s="284"/>
      <c r="C568" s="284"/>
      <c r="D568" s="284"/>
      <c r="E568" s="352"/>
      <c r="F568" s="352"/>
      <c r="G568" s="352"/>
      <c r="H568" s="352"/>
    </row>
    <row r="569" spans="1:8" s="242" customFormat="1">
      <c r="A569" s="284"/>
      <c r="B569" s="284"/>
      <c r="C569" s="284"/>
      <c r="D569" s="284"/>
      <c r="E569" s="352"/>
      <c r="F569" s="352"/>
      <c r="G569" s="352"/>
      <c r="H569" s="352"/>
    </row>
    <row r="570" spans="1:8" s="242" customFormat="1">
      <c r="A570" s="284"/>
      <c r="B570" s="284"/>
      <c r="C570" s="284"/>
      <c r="D570" s="284"/>
      <c r="E570" s="352"/>
      <c r="F570" s="352"/>
      <c r="G570" s="352"/>
      <c r="H570" s="352"/>
    </row>
    <row r="571" spans="1:8" s="242" customFormat="1">
      <c r="A571" s="284"/>
      <c r="B571" s="284"/>
      <c r="C571" s="284"/>
      <c r="D571" s="284"/>
      <c r="E571" s="352"/>
      <c r="F571" s="352"/>
      <c r="G571" s="352"/>
      <c r="H571" s="352"/>
    </row>
    <row r="572" spans="1:8" s="242" customFormat="1">
      <c r="A572" s="284"/>
      <c r="B572" s="284"/>
      <c r="C572" s="284"/>
      <c r="D572" s="284"/>
      <c r="E572" s="352"/>
      <c r="F572" s="352"/>
      <c r="G572" s="352"/>
      <c r="H572" s="352"/>
    </row>
    <row r="573" spans="1:8" s="242" customFormat="1">
      <c r="A573" s="284"/>
      <c r="B573" s="284"/>
      <c r="C573" s="284"/>
      <c r="D573" s="284"/>
      <c r="E573" s="352"/>
      <c r="F573" s="352"/>
      <c r="G573" s="352"/>
      <c r="H573" s="352"/>
    </row>
    <row r="574" spans="1:8" s="242" customFormat="1">
      <c r="A574" s="284"/>
      <c r="B574" s="284"/>
      <c r="C574" s="284"/>
      <c r="D574" s="284"/>
      <c r="E574" s="352"/>
      <c r="F574" s="352"/>
      <c r="G574" s="352"/>
      <c r="H574" s="352"/>
    </row>
    <row r="575" spans="1:8" s="242" customFormat="1">
      <c r="A575" s="284"/>
      <c r="B575" s="284"/>
      <c r="C575" s="284"/>
      <c r="D575" s="284"/>
      <c r="E575" s="352"/>
      <c r="F575" s="352"/>
      <c r="G575" s="352"/>
      <c r="H575" s="352"/>
    </row>
    <row r="576" spans="1:8" s="242" customFormat="1">
      <c r="A576" s="284"/>
      <c r="B576" s="284"/>
      <c r="C576" s="284"/>
      <c r="D576" s="284"/>
      <c r="E576" s="352"/>
      <c r="F576" s="352"/>
      <c r="G576" s="352"/>
      <c r="H576" s="352"/>
    </row>
    <row r="577" spans="1:8" s="242" customFormat="1">
      <c r="A577" s="284"/>
      <c r="B577" s="284"/>
      <c r="C577" s="284"/>
      <c r="D577" s="284"/>
      <c r="E577" s="352"/>
      <c r="F577" s="352"/>
      <c r="G577" s="352"/>
      <c r="H577" s="352"/>
    </row>
    <row r="578" spans="1:8" s="242" customFormat="1">
      <c r="A578" s="284"/>
      <c r="B578" s="284"/>
      <c r="C578" s="284"/>
      <c r="D578" s="284"/>
      <c r="E578" s="352"/>
      <c r="F578" s="352"/>
      <c r="G578" s="352"/>
      <c r="H578" s="352"/>
    </row>
    <row r="579" spans="1:8" s="242" customFormat="1">
      <c r="A579" s="284"/>
      <c r="B579" s="284"/>
      <c r="C579" s="284"/>
      <c r="D579" s="284"/>
      <c r="E579" s="352"/>
      <c r="F579" s="352"/>
      <c r="G579" s="352"/>
      <c r="H579" s="352"/>
    </row>
    <row r="580" spans="1:8" s="242" customFormat="1">
      <c r="A580" s="284"/>
      <c r="B580" s="284"/>
      <c r="C580" s="284"/>
      <c r="D580" s="284"/>
      <c r="E580" s="352"/>
      <c r="F580" s="352"/>
      <c r="G580" s="352"/>
      <c r="H580" s="352"/>
    </row>
    <row r="581" spans="1:8" s="242" customFormat="1">
      <c r="A581" s="284"/>
      <c r="B581" s="284"/>
      <c r="C581" s="284"/>
      <c r="D581" s="284"/>
      <c r="E581" s="352"/>
      <c r="F581" s="352"/>
      <c r="G581" s="352"/>
      <c r="H581" s="352"/>
    </row>
    <row r="582" spans="1:8" s="242" customFormat="1">
      <c r="A582" s="284"/>
      <c r="B582" s="284"/>
      <c r="C582" s="284"/>
      <c r="D582" s="284"/>
      <c r="E582" s="352"/>
      <c r="F582" s="352"/>
      <c r="G582" s="352"/>
      <c r="H582" s="352"/>
    </row>
    <row r="583" spans="1:8" s="242" customFormat="1">
      <c r="A583" s="284"/>
      <c r="B583" s="284"/>
      <c r="C583" s="284"/>
      <c r="D583" s="284"/>
      <c r="E583" s="352"/>
      <c r="F583" s="352"/>
      <c r="G583" s="352"/>
      <c r="H583" s="352"/>
    </row>
    <row r="584" spans="1:8" s="242" customFormat="1">
      <c r="A584" s="284"/>
      <c r="B584" s="284"/>
      <c r="C584" s="284"/>
      <c r="D584" s="284"/>
      <c r="E584" s="352"/>
      <c r="F584" s="352"/>
      <c r="G584" s="352"/>
      <c r="H584" s="352"/>
    </row>
    <row r="585" spans="1:8" s="242" customFormat="1">
      <c r="A585" s="284"/>
      <c r="B585" s="284"/>
      <c r="C585" s="284"/>
      <c r="D585" s="284"/>
      <c r="E585" s="352"/>
      <c r="F585" s="352"/>
      <c r="G585" s="352"/>
      <c r="H585" s="352"/>
    </row>
    <row r="586" spans="1:8" s="242" customFormat="1">
      <c r="A586" s="284"/>
      <c r="B586" s="284"/>
      <c r="C586" s="284"/>
      <c r="D586" s="284"/>
      <c r="E586" s="352"/>
      <c r="F586" s="352"/>
      <c r="G586" s="352"/>
      <c r="H586" s="352"/>
    </row>
    <row r="587" spans="1:8" s="242" customFormat="1">
      <c r="A587" s="284"/>
      <c r="B587" s="284"/>
      <c r="C587" s="284"/>
      <c r="D587" s="284"/>
      <c r="E587" s="352"/>
      <c r="F587" s="352"/>
      <c r="G587" s="352"/>
      <c r="H587" s="352"/>
    </row>
    <row r="588" spans="1:8" s="242" customFormat="1">
      <c r="A588" s="284"/>
      <c r="B588" s="284"/>
      <c r="C588" s="284"/>
      <c r="D588" s="284"/>
      <c r="E588" s="352"/>
      <c r="F588" s="352"/>
      <c r="G588" s="352"/>
      <c r="H588" s="352"/>
    </row>
    <row r="589" spans="1:8" s="242" customFormat="1">
      <c r="A589" s="284"/>
      <c r="B589" s="284"/>
      <c r="C589" s="284"/>
      <c r="D589" s="284"/>
      <c r="E589" s="352"/>
      <c r="F589" s="352"/>
      <c r="G589" s="352"/>
      <c r="H589" s="352"/>
    </row>
    <row r="590" spans="1:8" s="242" customFormat="1">
      <c r="A590" s="284"/>
      <c r="B590" s="284"/>
      <c r="C590" s="284"/>
      <c r="D590" s="284"/>
      <c r="E590" s="352"/>
      <c r="F590" s="352"/>
      <c r="G590" s="352"/>
      <c r="H590" s="352"/>
    </row>
    <row r="591" spans="1:8" s="242" customFormat="1">
      <c r="A591" s="284"/>
      <c r="B591" s="284"/>
      <c r="C591" s="284"/>
      <c r="D591" s="284"/>
      <c r="E591" s="352"/>
      <c r="F591" s="352"/>
      <c r="G591" s="352"/>
      <c r="H591" s="352"/>
    </row>
    <row r="592" spans="1:8" s="242" customFormat="1">
      <c r="A592" s="284"/>
      <c r="B592" s="284"/>
      <c r="C592" s="284"/>
      <c r="D592" s="284"/>
      <c r="E592" s="352"/>
      <c r="F592" s="352"/>
      <c r="G592" s="352"/>
      <c r="H592" s="352"/>
    </row>
    <row r="593" spans="1:8" s="242" customFormat="1">
      <c r="A593" s="284"/>
      <c r="B593" s="284"/>
      <c r="C593" s="284"/>
      <c r="D593" s="284"/>
      <c r="E593" s="352"/>
      <c r="F593" s="352"/>
      <c r="G593" s="352"/>
      <c r="H593" s="352"/>
    </row>
    <row r="594" spans="1:8" s="242" customFormat="1">
      <c r="A594" s="284"/>
      <c r="B594" s="284"/>
      <c r="C594" s="284"/>
      <c r="D594" s="284"/>
      <c r="E594" s="352"/>
      <c r="F594" s="352"/>
      <c r="G594" s="352"/>
      <c r="H594" s="352"/>
    </row>
    <row r="595" spans="1:8" s="242" customFormat="1">
      <c r="A595" s="284"/>
      <c r="B595" s="284"/>
      <c r="C595" s="284"/>
      <c r="D595" s="284"/>
      <c r="E595" s="352"/>
      <c r="F595" s="352"/>
      <c r="G595" s="352"/>
      <c r="H595" s="352"/>
    </row>
    <row r="596" spans="1:8" s="242" customFormat="1">
      <c r="A596" s="284"/>
      <c r="B596" s="284"/>
      <c r="C596" s="284"/>
      <c r="D596" s="284"/>
      <c r="E596" s="352"/>
      <c r="F596" s="352"/>
      <c r="G596" s="352"/>
      <c r="H596" s="352"/>
    </row>
    <row r="597" spans="1:8" s="242" customFormat="1">
      <c r="A597" s="284"/>
      <c r="B597" s="284"/>
      <c r="C597" s="284"/>
      <c r="D597" s="284"/>
      <c r="E597" s="352"/>
      <c r="F597" s="352"/>
      <c r="G597" s="352"/>
      <c r="H597" s="352"/>
    </row>
    <row r="598" spans="1:8" s="242" customFormat="1">
      <c r="A598" s="284"/>
      <c r="B598" s="284"/>
      <c r="C598" s="284"/>
      <c r="D598" s="284"/>
      <c r="E598" s="352"/>
      <c r="F598" s="352"/>
      <c r="G598" s="352"/>
      <c r="H598" s="352"/>
    </row>
    <row r="599" spans="1:8" s="242" customFormat="1">
      <c r="A599" s="284"/>
      <c r="B599" s="284"/>
      <c r="C599" s="284"/>
      <c r="D599" s="284"/>
      <c r="E599" s="352"/>
      <c r="F599" s="352"/>
      <c r="G599" s="352"/>
      <c r="H599" s="352"/>
    </row>
    <row r="600" spans="1:8" s="242" customFormat="1">
      <c r="A600" s="284"/>
      <c r="B600" s="284"/>
      <c r="C600" s="284"/>
      <c r="D600" s="284"/>
      <c r="E600" s="352"/>
      <c r="F600" s="352"/>
      <c r="G600" s="352"/>
      <c r="H600" s="352"/>
    </row>
    <row r="601" spans="1:8" s="242" customFormat="1">
      <c r="A601" s="284"/>
      <c r="B601" s="284"/>
      <c r="C601" s="284"/>
      <c r="D601" s="284"/>
      <c r="E601" s="352"/>
      <c r="F601" s="352"/>
      <c r="G601" s="352"/>
      <c r="H601" s="352"/>
    </row>
    <row r="602" spans="1:8" s="242" customFormat="1">
      <c r="A602" s="284"/>
      <c r="B602" s="284"/>
      <c r="C602" s="284"/>
      <c r="D602" s="284"/>
      <c r="E602" s="352"/>
      <c r="F602" s="352"/>
      <c r="G602" s="352"/>
      <c r="H602" s="352"/>
    </row>
    <row r="603" spans="1:8" s="242" customFormat="1">
      <c r="A603" s="284"/>
      <c r="B603" s="284"/>
      <c r="C603" s="284"/>
      <c r="D603" s="284"/>
      <c r="E603" s="352"/>
      <c r="F603" s="352"/>
      <c r="G603" s="352"/>
      <c r="H603" s="352"/>
    </row>
    <row r="604" spans="1:8" s="242" customFormat="1">
      <c r="A604" s="284"/>
      <c r="B604" s="284"/>
      <c r="C604" s="284"/>
      <c r="D604" s="284"/>
      <c r="E604" s="352"/>
      <c r="F604" s="352"/>
      <c r="G604" s="352"/>
      <c r="H604" s="352"/>
    </row>
    <row r="605" spans="1:8" s="242" customFormat="1">
      <c r="A605" s="284"/>
      <c r="B605" s="284"/>
      <c r="C605" s="284"/>
      <c r="D605" s="284"/>
      <c r="E605" s="352"/>
      <c r="F605" s="352"/>
      <c r="G605" s="352"/>
      <c r="H605" s="352"/>
    </row>
    <row r="606" spans="1:8" s="242" customFormat="1">
      <c r="A606" s="284"/>
      <c r="B606" s="284"/>
      <c r="C606" s="284"/>
      <c r="D606" s="284"/>
      <c r="E606" s="352"/>
      <c r="F606" s="352"/>
      <c r="G606" s="352"/>
      <c r="H606" s="352"/>
    </row>
    <row r="607" spans="1:8" s="242" customFormat="1">
      <c r="A607" s="284"/>
      <c r="B607" s="284"/>
      <c r="C607" s="284"/>
      <c r="D607" s="284"/>
      <c r="E607" s="352"/>
      <c r="F607" s="352"/>
      <c r="G607" s="352"/>
      <c r="H607" s="352"/>
    </row>
    <row r="608" spans="1:8" s="242" customFormat="1">
      <c r="A608" s="284"/>
      <c r="B608" s="284"/>
      <c r="C608" s="284"/>
      <c r="D608" s="284"/>
      <c r="E608" s="352"/>
      <c r="F608" s="352"/>
      <c r="G608" s="352"/>
      <c r="H608" s="352"/>
    </row>
    <row r="609" spans="1:8" s="242" customFormat="1">
      <c r="A609" s="284"/>
      <c r="B609" s="284"/>
      <c r="C609" s="284"/>
      <c r="D609" s="284"/>
      <c r="E609" s="352"/>
      <c r="F609" s="352"/>
      <c r="G609" s="352"/>
      <c r="H609" s="352"/>
    </row>
    <row r="610" spans="1:8" s="242" customFormat="1">
      <c r="A610" s="284"/>
      <c r="B610" s="284"/>
      <c r="C610" s="284"/>
      <c r="D610" s="284"/>
      <c r="E610" s="352"/>
      <c r="F610" s="352"/>
      <c r="G610" s="352"/>
      <c r="H610" s="352"/>
    </row>
    <row r="611" spans="1:8" s="242" customFormat="1">
      <c r="A611" s="284"/>
      <c r="B611" s="284"/>
      <c r="C611" s="284"/>
      <c r="D611" s="284"/>
      <c r="E611" s="352"/>
      <c r="F611" s="352"/>
      <c r="G611" s="352"/>
      <c r="H611" s="352"/>
    </row>
    <row r="612" spans="1:8" s="242" customFormat="1">
      <c r="A612" s="284"/>
      <c r="B612" s="284"/>
      <c r="C612" s="284"/>
      <c r="D612" s="284"/>
      <c r="E612" s="352"/>
      <c r="F612" s="352"/>
      <c r="G612" s="352"/>
      <c r="H612" s="352"/>
    </row>
    <row r="613" spans="1:8" s="242" customFormat="1">
      <c r="A613" s="284"/>
      <c r="B613" s="284"/>
      <c r="C613" s="284"/>
      <c r="D613" s="284"/>
      <c r="E613" s="352"/>
      <c r="F613" s="352"/>
      <c r="G613" s="352"/>
      <c r="H613" s="352"/>
    </row>
    <row r="614" spans="1:8" s="242" customFormat="1">
      <c r="A614" s="284"/>
      <c r="B614" s="284"/>
      <c r="C614" s="284"/>
      <c r="D614" s="284"/>
      <c r="E614" s="352"/>
      <c r="F614" s="352"/>
      <c r="G614" s="352"/>
      <c r="H614" s="352"/>
    </row>
    <row r="615" spans="1:8" s="242" customFormat="1">
      <c r="A615" s="284"/>
      <c r="B615" s="284"/>
      <c r="C615" s="284"/>
      <c r="D615" s="284"/>
      <c r="E615" s="352"/>
      <c r="F615" s="352"/>
      <c r="G615" s="352"/>
      <c r="H615" s="352"/>
    </row>
    <row r="616" spans="1:8" s="242" customFormat="1">
      <c r="A616" s="284"/>
      <c r="B616" s="284"/>
      <c r="C616" s="284"/>
      <c r="D616" s="284"/>
      <c r="E616" s="352"/>
      <c r="F616" s="352"/>
      <c r="G616" s="352"/>
      <c r="H616" s="352"/>
    </row>
    <row r="617" spans="1:8" s="242" customFormat="1">
      <c r="A617" s="284"/>
      <c r="B617" s="284"/>
      <c r="C617" s="284"/>
      <c r="D617" s="284"/>
      <c r="E617" s="352"/>
      <c r="F617" s="352"/>
      <c r="G617" s="352"/>
      <c r="H617" s="352"/>
    </row>
    <row r="618" spans="1:8" s="242" customFormat="1">
      <c r="A618" s="284"/>
      <c r="B618" s="284"/>
      <c r="C618" s="284"/>
      <c r="D618" s="284"/>
      <c r="E618" s="352"/>
      <c r="F618" s="352"/>
      <c r="G618" s="352"/>
      <c r="H618" s="352"/>
    </row>
    <row r="619" spans="1:8" s="242" customFormat="1">
      <c r="A619" s="284"/>
      <c r="B619" s="284"/>
      <c r="C619" s="284"/>
      <c r="D619" s="284"/>
      <c r="E619" s="352"/>
      <c r="F619" s="352"/>
      <c r="G619" s="352"/>
      <c r="H619" s="352"/>
    </row>
    <row r="620" spans="1:8" s="242" customFormat="1">
      <c r="A620" s="284"/>
      <c r="B620" s="284"/>
      <c r="C620" s="284"/>
      <c r="D620" s="284"/>
      <c r="E620" s="352"/>
      <c r="F620" s="352"/>
      <c r="G620" s="352"/>
      <c r="H620" s="352"/>
    </row>
    <row r="621" spans="1:8" s="242" customFormat="1">
      <c r="A621" s="284"/>
      <c r="B621" s="284"/>
      <c r="C621" s="284"/>
      <c r="D621" s="284"/>
      <c r="E621" s="352"/>
      <c r="F621" s="352"/>
      <c r="G621" s="352"/>
      <c r="H621" s="352"/>
    </row>
    <row r="622" spans="1:8" s="242" customFormat="1">
      <c r="A622" s="284"/>
      <c r="B622" s="284"/>
      <c r="C622" s="284"/>
      <c r="D622" s="284"/>
      <c r="E622" s="352"/>
      <c r="F622" s="352"/>
      <c r="G622" s="352"/>
      <c r="H622" s="352"/>
    </row>
    <row r="623" spans="1:8" s="242" customFormat="1">
      <c r="A623" s="284"/>
      <c r="B623" s="284"/>
      <c r="C623" s="284"/>
      <c r="D623" s="284"/>
      <c r="E623" s="352"/>
      <c r="F623" s="352"/>
      <c r="G623" s="352"/>
      <c r="H623" s="352"/>
    </row>
    <row r="624" spans="1:8" s="242" customFormat="1">
      <c r="A624" s="284"/>
      <c r="B624" s="284"/>
      <c r="C624" s="284"/>
      <c r="D624" s="284"/>
      <c r="E624" s="352"/>
      <c r="F624" s="352"/>
      <c r="G624" s="352"/>
      <c r="H624" s="352"/>
    </row>
    <row r="625" spans="1:8" s="242" customFormat="1">
      <c r="A625" s="284"/>
      <c r="B625" s="284"/>
      <c r="C625" s="284"/>
      <c r="D625" s="284"/>
      <c r="E625" s="352"/>
      <c r="F625" s="352"/>
      <c r="G625" s="352"/>
      <c r="H625" s="352"/>
    </row>
    <row r="626" spans="1:8" s="242" customFormat="1">
      <c r="A626" s="284"/>
      <c r="B626" s="284"/>
      <c r="C626" s="284"/>
      <c r="D626" s="284"/>
      <c r="E626" s="352"/>
      <c r="F626" s="352"/>
      <c r="G626" s="352"/>
      <c r="H626" s="352"/>
    </row>
    <row r="627" spans="1:8" s="242" customFormat="1">
      <c r="A627" s="284"/>
      <c r="B627" s="284"/>
      <c r="C627" s="284"/>
      <c r="D627" s="284"/>
      <c r="E627" s="352"/>
      <c r="F627" s="352"/>
      <c r="G627" s="352"/>
      <c r="H627" s="352"/>
    </row>
    <row r="628" spans="1:8" s="242" customFormat="1">
      <c r="A628" s="284"/>
      <c r="B628" s="284"/>
      <c r="C628" s="284"/>
      <c r="D628" s="284"/>
      <c r="E628" s="352"/>
      <c r="F628" s="352"/>
      <c r="G628" s="352"/>
      <c r="H628" s="352"/>
    </row>
    <row r="629" spans="1:8" s="242" customFormat="1">
      <c r="A629" s="284"/>
      <c r="B629" s="284"/>
      <c r="C629" s="284"/>
      <c r="D629" s="284"/>
      <c r="E629" s="352"/>
      <c r="F629" s="352"/>
      <c r="G629" s="352"/>
      <c r="H629" s="352"/>
    </row>
    <row r="630" spans="1:8" s="242" customFormat="1">
      <c r="A630" s="284"/>
      <c r="B630" s="284"/>
      <c r="C630" s="284"/>
      <c r="D630" s="284"/>
      <c r="E630" s="352"/>
      <c r="F630" s="352"/>
      <c r="G630" s="352"/>
      <c r="H630" s="352"/>
    </row>
    <row r="631" spans="1:8" s="242" customFormat="1">
      <c r="A631" s="284"/>
      <c r="B631" s="284"/>
      <c r="C631" s="284"/>
      <c r="D631" s="284"/>
      <c r="E631" s="352"/>
      <c r="F631" s="352"/>
      <c r="G631" s="352"/>
      <c r="H631" s="352"/>
    </row>
    <row r="632" spans="1:8" s="242" customFormat="1">
      <c r="A632" s="284"/>
      <c r="B632" s="284"/>
      <c r="C632" s="284"/>
      <c r="D632" s="284"/>
      <c r="E632" s="352"/>
      <c r="F632" s="352"/>
      <c r="G632" s="352"/>
      <c r="H632" s="352"/>
    </row>
    <row r="633" spans="1:8" s="242" customFormat="1">
      <c r="A633" s="284"/>
      <c r="B633" s="284"/>
      <c r="C633" s="284"/>
      <c r="D633" s="284"/>
      <c r="E633" s="352"/>
      <c r="F633" s="352"/>
      <c r="G633" s="352"/>
      <c r="H633" s="352"/>
    </row>
    <row r="634" spans="1:8" s="242" customFormat="1">
      <c r="A634" s="284"/>
      <c r="B634" s="284"/>
      <c r="C634" s="284"/>
      <c r="D634" s="284"/>
      <c r="E634" s="352"/>
      <c r="F634" s="352"/>
      <c r="G634" s="352"/>
    </row>
    <row r="635" spans="1:8" s="242" customFormat="1">
      <c r="A635" s="284"/>
      <c r="B635" s="284"/>
      <c r="C635" s="284"/>
      <c r="D635" s="284"/>
      <c r="E635" s="352"/>
      <c r="F635" s="352"/>
      <c r="G635" s="352"/>
    </row>
    <row r="636" spans="1:8" s="242" customFormat="1">
      <c r="A636" s="284"/>
      <c r="B636" s="284"/>
      <c r="C636" s="284"/>
      <c r="D636" s="284"/>
      <c r="E636" s="352"/>
      <c r="F636" s="352"/>
      <c r="G636" s="352"/>
    </row>
    <row r="637" spans="1:8" s="242" customFormat="1">
      <c r="A637" s="284"/>
      <c r="B637" s="284"/>
      <c r="C637" s="284"/>
      <c r="D637" s="284"/>
      <c r="E637" s="352"/>
      <c r="F637" s="352"/>
      <c r="G637" s="352"/>
    </row>
    <row r="638" spans="1:8" s="242" customFormat="1">
      <c r="A638" s="284"/>
      <c r="B638" s="284"/>
      <c r="C638" s="284"/>
      <c r="D638" s="284"/>
      <c r="E638" s="352"/>
      <c r="F638" s="352"/>
      <c r="G638" s="352"/>
    </row>
    <row r="639" spans="1:8" s="242" customFormat="1">
      <c r="A639" s="284"/>
      <c r="B639" s="284"/>
      <c r="C639" s="284"/>
      <c r="D639" s="284"/>
      <c r="E639" s="352"/>
      <c r="F639" s="352"/>
      <c r="G639" s="352"/>
    </row>
    <row r="640" spans="1:8" s="242" customFormat="1">
      <c r="A640" s="284"/>
      <c r="B640" s="284"/>
      <c r="C640" s="284"/>
      <c r="D640" s="284"/>
      <c r="E640" s="352"/>
      <c r="F640" s="352"/>
      <c r="G640" s="352"/>
    </row>
    <row r="641" spans="1:7" s="242" customFormat="1">
      <c r="A641" s="284"/>
      <c r="B641" s="284"/>
      <c r="C641" s="284"/>
      <c r="D641" s="284"/>
      <c r="E641" s="352"/>
      <c r="F641" s="352"/>
      <c r="G641" s="352"/>
    </row>
    <row r="642" spans="1:7" s="242" customFormat="1">
      <c r="A642" s="284"/>
      <c r="B642" s="284"/>
      <c r="C642" s="284"/>
      <c r="D642" s="284"/>
      <c r="E642" s="352"/>
      <c r="F642" s="352"/>
      <c r="G642" s="352"/>
    </row>
    <row r="643" spans="1:7" s="242" customFormat="1">
      <c r="A643" s="284"/>
      <c r="B643" s="284"/>
      <c r="C643" s="284"/>
      <c r="D643" s="284"/>
      <c r="E643" s="352"/>
      <c r="F643" s="352"/>
      <c r="G643" s="352"/>
    </row>
    <row r="644" spans="1:7" s="242" customFormat="1">
      <c r="A644" s="284"/>
      <c r="B644" s="284"/>
      <c r="C644" s="284"/>
      <c r="D644" s="284"/>
      <c r="E644" s="352"/>
      <c r="F644" s="352"/>
      <c r="G644" s="352"/>
    </row>
    <row r="645" spans="1:7" s="242" customFormat="1">
      <c r="A645" s="284"/>
      <c r="B645" s="284"/>
      <c r="C645" s="284"/>
      <c r="D645" s="284"/>
      <c r="E645" s="352"/>
      <c r="F645" s="352"/>
      <c r="G645" s="352"/>
    </row>
    <row r="646" spans="1:7" s="242" customFormat="1">
      <c r="A646" s="284"/>
      <c r="B646" s="284"/>
      <c r="C646" s="284"/>
      <c r="D646" s="284"/>
      <c r="E646" s="352"/>
      <c r="F646" s="352"/>
      <c r="G646" s="352"/>
    </row>
    <row r="647" spans="1:7" s="242" customFormat="1">
      <c r="A647" s="284"/>
      <c r="B647" s="284"/>
      <c r="C647" s="284"/>
      <c r="D647" s="284"/>
      <c r="E647" s="352"/>
      <c r="F647" s="352"/>
      <c r="G647" s="352"/>
    </row>
    <row r="648" spans="1:7" s="242" customFormat="1">
      <c r="A648" s="284"/>
      <c r="B648" s="284"/>
      <c r="C648" s="284"/>
      <c r="D648" s="284"/>
      <c r="E648" s="352"/>
      <c r="F648" s="352"/>
      <c r="G648" s="352"/>
    </row>
    <row r="649" spans="1:7" s="242" customFormat="1">
      <c r="A649" s="284"/>
      <c r="B649" s="284"/>
      <c r="C649" s="284"/>
      <c r="D649" s="284"/>
      <c r="E649" s="352"/>
      <c r="F649" s="352"/>
      <c r="G649" s="352"/>
    </row>
    <row r="650" spans="1:7" s="242" customFormat="1">
      <c r="A650" s="284"/>
      <c r="B650" s="284"/>
      <c r="C650" s="284"/>
      <c r="D650" s="284"/>
      <c r="E650" s="352"/>
      <c r="F650" s="352"/>
      <c r="G650" s="352"/>
    </row>
    <row r="651" spans="1:7" s="242" customFormat="1">
      <c r="A651" s="284"/>
      <c r="B651" s="284"/>
      <c r="C651" s="284"/>
      <c r="D651" s="284"/>
      <c r="E651" s="352"/>
      <c r="F651" s="352"/>
      <c r="G651" s="352"/>
    </row>
    <row r="652" spans="1:7" s="242" customFormat="1">
      <c r="A652" s="284"/>
      <c r="B652" s="284"/>
      <c r="C652" s="284"/>
      <c r="D652" s="284"/>
      <c r="E652" s="352"/>
      <c r="F652" s="352"/>
      <c r="G652" s="352"/>
    </row>
    <row r="653" spans="1:7" s="242" customFormat="1">
      <c r="A653" s="284"/>
      <c r="B653" s="284"/>
      <c r="C653" s="284"/>
      <c r="D653" s="284"/>
      <c r="E653" s="352"/>
      <c r="F653" s="352"/>
      <c r="G653" s="352"/>
    </row>
    <row r="654" spans="1:7" s="242" customFormat="1">
      <c r="A654" s="284"/>
      <c r="B654" s="284"/>
      <c r="C654" s="284"/>
      <c r="D654" s="284"/>
      <c r="E654" s="352"/>
      <c r="F654" s="352"/>
      <c r="G654" s="352"/>
    </row>
    <row r="655" spans="1:7" s="242" customFormat="1">
      <c r="A655" s="284"/>
      <c r="B655" s="284"/>
      <c r="C655" s="284"/>
      <c r="D655" s="284"/>
      <c r="E655" s="352"/>
      <c r="F655" s="352"/>
      <c r="G655" s="352"/>
    </row>
    <row r="656" spans="1:7" s="242" customFormat="1">
      <c r="A656" s="284"/>
      <c r="B656" s="284"/>
      <c r="C656" s="284"/>
      <c r="D656" s="284"/>
      <c r="E656" s="352"/>
      <c r="F656" s="352"/>
      <c r="G656" s="352"/>
    </row>
    <row r="657" spans="1:7" s="242" customFormat="1">
      <c r="A657" s="284"/>
      <c r="B657" s="284"/>
      <c r="C657" s="284"/>
      <c r="D657" s="284"/>
      <c r="E657" s="352"/>
      <c r="F657" s="352"/>
      <c r="G657" s="352"/>
    </row>
    <row r="658" spans="1:7" s="242" customFormat="1">
      <c r="A658" s="284"/>
      <c r="B658" s="284"/>
      <c r="C658" s="284"/>
      <c r="D658" s="284"/>
      <c r="E658" s="352"/>
      <c r="F658" s="352"/>
      <c r="G658" s="352"/>
    </row>
    <row r="659" spans="1:7" s="242" customFormat="1">
      <c r="A659" s="284"/>
      <c r="B659" s="284"/>
      <c r="C659" s="284"/>
      <c r="D659" s="284"/>
      <c r="E659" s="352"/>
      <c r="F659" s="352"/>
      <c r="G659" s="352"/>
    </row>
    <row r="660" spans="1:7" s="242" customFormat="1">
      <c r="A660" s="284"/>
      <c r="B660" s="284"/>
      <c r="C660" s="284"/>
      <c r="D660" s="284"/>
      <c r="E660" s="352"/>
      <c r="F660" s="352"/>
      <c r="G660" s="352"/>
    </row>
    <row r="661" spans="1:7" s="242" customFormat="1">
      <c r="A661" s="284"/>
      <c r="B661" s="284"/>
      <c r="C661" s="284"/>
      <c r="D661" s="284"/>
    </row>
    <row r="662" spans="1:7" s="242" customFormat="1">
      <c r="A662" s="284"/>
      <c r="B662" s="284"/>
      <c r="C662" s="284"/>
      <c r="D662" s="284"/>
    </row>
    <row r="663" spans="1:7" s="242" customFormat="1">
      <c r="A663" s="284"/>
      <c r="B663" s="284"/>
      <c r="C663" s="284"/>
      <c r="D663" s="284"/>
    </row>
    <row r="664" spans="1:7" s="242" customFormat="1">
      <c r="A664" s="284"/>
      <c r="B664" s="284"/>
      <c r="C664" s="284"/>
      <c r="D664" s="284"/>
    </row>
    <row r="665" spans="1:7" s="242" customFormat="1">
      <c r="A665" s="284"/>
      <c r="B665" s="284"/>
      <c r="C665" s="284"/>
      <c r="D665" s="284"/>
    </row>
    <row r="666" spans="1:7" s="242" customFormat="1">
      <c r="A666" s="284"/>
      <c r="B666" s="284"/>
      <c r="C666" s="284"/>
      <c r="D666" s="284"/>
    </row>
    <row r="667" spans="1:7" s="242" customFormat="1">
      <c r="A667" s="284"/>
      <c r="B667" s="284"/>
      <c r="C667" s="284"/>
      <c r="D667" s="284"/>
    </row>
    <row r="668" spans="1:7" s="242" customFormat="1">
      <c r="A668" s="284"/>
      <c r="B668" s="284"/>
      <c r="C668" s="284"/>
      <c r="D668" s="284"/>
    </row>
    <row r="669" spans="1:7" s="242" customFormat="1">
      <c r="A669" s="284"/>
      <c r="B669" s="284"/>
      <c r="C669" s="284"/>
      <c r="D669" s="284"/>
    </row>
    <row r="670" spans="1:7" s="242" customFormat="1">
      <c r="A670" s="284"/>
      <c r="B670" s="284"/>
      <c r="C670" s="284"/>
      <c r="D670" s="284"/>
    </row>
    <row r="671" spans="1:7" s="242" customFormat="1">
      <c r="A671" s="284"/>
      <c r="B671" s="284"/>
      <c r="C671" s="284"/>
      <c r="D671" s="284"/>
    </row>
    <row r="672" spans="1:7" s="242" customFormat="1">
      <c r="A672" s="284"/>
      <c r="B672" s="284"/>
      <c r="C672" s="284"/>
      <c r="D672" s="284"/>
    </row>
    <row r="673" spans="1:4" s="242" customFormat="1">
      <c r="A673" s="284"/>
      <c r="B673" s="284"/>
      <c r="C673" s="284"/>
      <c r="D673" s="284"/>
    </row>
    <row r="674" spans="1:4" s="242" customFormat="1">
      <c r="A674" s="284"/>
      <c r="B674" s="284"/>
      <c r="C674" s="284"/>
      <c r="D674" s="284"/>
    </row>
    <row r="675" spans="1:4" s="242" customFormat="1">
      <c r="A675" s="284"/>
      <c r="B675" s="284"/>
      <c r="C675" s="284"/>
      <c r="D675" s="284"/>
    </row>
    <row r="676" spans="1:4" s="242" customFormat="1">
      <c r="A676" s="284"/>
      <c r="B676" s="284"/>
      <c r="C676" s="284"/>
      <c r="D676" s="284"/>
    </row>
    <row r="677" spans="1:4" s="242" customFormat="1">
      <c r="A677" s="284"/>
      <c r="B677" s="284"/>
      <c r="C677" s="284"/>
      <c r="D677" s="284"/>
    </row>
    <row r="678" spans="1:4" s="242" customFormat="1">
      <c r="A678" s="284"/>
      <c r="B678" s="284"/>
      <c r="C678" s="284"/>
      <c r="D678" s="284"/>
    </row>
    <row r="679" spans="1:4" s="242" customFormat="1">
      <c r="A679" s="284"/>
      <c r="B679" s="284"/>
      <c r="C679" s="284"/>
      <c r="D679" s="284"/>
    </row>
    <row r="680" spans="1:4" s="242" customFormat="1">
      <c r="A680" s="284"/>
      <c r="B680" s="284"/>
      <c r="C680" s="284"/>
      <c r="D680" s="284"/>
    </row>
    <row r="681" spans="1:4" s="242" customFormat="1">
      <c r="A681" s="284"/>
      <c r="B681" s="284"/>
      <c r="C681" s="284"/>
      <c r="D681" s="284"/>
    </row>
    <row r="682" spans="1:4" s="242" customFormat="1">
      <c r="A682" s="284"/>
      <c r="B682" s="284"/>
      <c r="C682" s="284"/>
      <c r="D682" s="284"/>
    </row>
    <row r="683" spans="1:4" s="242" customFormat="1">
      <c r="A683" s="284"/>
      <c r="B683" s="284"/>
      <c r="C683" s="284"/>
      <c r="D683" s="284"/>
    </row>
    <row r="684" spans="1:4" s="242" customFormat="1">
      <c r="A684" s="284"/>
      <c r="B684" s="284"/>
      <c r="C684" s="284"/>
      <c r="D684" s="284"/>
    </row>
    <row r="685" spans="1:4" s="242" customFormat="1">
      <c r="A685" s="284"/>
      <c r="B685" s="284"/>
      <c r="C685" s="284"/>
      <c r="D685" s="284"/>
    </row>
    <row r="686" spans="1:4" s="242" customFormat="1">
      <c r="A686" s="284"/>
      <c r="B686" s="284"/>
      <c r="C686" s="284"/>
      <c r="D686" s="284"/>
    </row>
    <row r="687" spans="1:4" s="242" customFormat="1">
      <c r="A687" s="284"/>
      <c r="B687" s="284"/>
      <c r="C687" s="284"/>
      <c r="D687" s="284"/>
    </row>
    <row r="688" spans="1:4" s="242" customFormat="1">
      <c r="A688" s="284"/>
      <c r="B688" s="284"/>
      <c r="C688" s="284"/>
      <c r="D688" s="284"/>
    </row>
    <row r="689" spans="1:4" s="242" customFormat="1">
      <c r="A689" s="284"/>
      <c r="B689" s="284"/>
      <c r="C689" s="284"/>
      <c r="D689" s="284"/>
    </row>
    <row r="690" spans="1:4" s="242" customFormat="1">
      <c r="A690" s="284"/>
      <c r="B690" s="284"/>
      <c r="C690" s="284"/>
      <c r="D690" s="284"/>
    </row>
    <row r="691" spans="1:4" s="242" customFormat="1">
      <c r="A691" s="284"/>
      <c r="B691" s="284"/>
      <c r="C691" s="284"/>
      <c r="D691" s="284"/>
    </row>
    <row r="692" spans="1:4" s="242" customFormat="1">
      <c r="A692" s="284"/>
      <c r="B692" s="284"/>
      <c r="C692" s="284"/>
      <c r="D692" s="284"/>
    </row>
    <row r="693" spans="1:4" s="242" customFormat="1">
      <c r="A693" s="284"/>
      <c r="B693" s="284"/>
      <c r="C693" s="284"/>
      <c r="D693" s="284"/>
    </row>
    <row r="694" spans="1:4" s="242" customFormat="1">
      <c r="A694" s="284"/>
      <c r="B694" s="284"/>
      <c r="C694" s="284"/>
      <c r="D694" s="284"/>
    </row>
    <row r="695" spans="1:4" s="242" customFormat="1">
      <c r="A695" s="284"/>
      <c r="B695" s="284"/>
      <c r="C695" s="284"/>
      <c r="D695" s="284"/>
    </row>
    <row r="696" spans="1:4" s="242" customFormat="1">
      <c r="A696" s="284"/>
      <c r="B696" s="284"/>
      <c r="C696" s="284"/>
      <c r="D696" s="284"/>
    </row>
    <row r="697" spans="1:4" s="242" customFormat="1">
      <c r="A697" s="284"/>
      <c r="B697" s="284"/>
      <c r="C697" s="284"/>
      <c r="D697" s="284"/>
    </row>
    <row r="698" spans="1:4" s="242" customFormat="1">
      <c r="A698" s="284"/>
      <c r="B698" s="284"/>
      <c r="C698" s="284"/>
      <c r="D698" s="284"/>
    </row>
    <row r="699" spans="1:4" s="242" customFormat="1">
      <c r="A699" s="284"/>
      <c r="B699" s="284"/>
      <c r="C699" s="284"/>
      <c r="D699" s="284"/>
    </row>
    <row r="700" spans="1:4" s="242" customFormat="1">
      <c r="A700" s="284"/>
      <c r="B700" s="284"/>
      <c r="C700" s="284"/>
      <c r="D700" s="284"/>
    </row>
    <row r="701" spans="1:4" s="242" customFormat="1">
      <c r="A701" s="284"/>
      <c r="B701" s="284"/>
      <c r="C701" s="284"/>
      <c r="D701" s="284"/>
    </row>
    <row r="702" spans="1:4" s="242" customFormat="1">
      <c r="A702" s="284"/>
      <c r="B702" s="284"/>
      <c r="C702" s="284"/>
      <c r="D702" s="284"/>
    </row>
    <row r="703" spans="1:4" s="242" customFormat="1">
      <c r="A703" s="284"/>
      <c r="B703" s="284"/>
      <c r="C703" s="284"/>
      <c r="D703" s="284"/>
    </row>
    <row r="704" spans="1:4" s="242" customFormat="1">
      <c r="A704" s="284"/>
      <c r="B704" s="284"/>
      <c r="C704" s="284"/>
      <c r="D704" s="284"/>
    </row>
    <row r="705" spans="1:4" s="242" customFormat="1">
      <c r="A705" s="284"/>
      <c r="B705" s="284"/>
      <c r="C705" s="284"/>
      <c r="D705" s="284"/>
    </row>
    <row r="706" spans="1:4" s="242" customFormat="1">
      <c r="A706" s="284"/>
      <c r="B706" s="284"/>
      <c r="C706" s="284"/>
      <c r="D706" s="284"/>
    </row>
    <row r="707" spans="1:4" s="242" customFormat="1">
      <c r="A707" s="284"/>
      <c r="B707" s="284"/>
      <c r="C707" s="284"/>
      <c r="D707" s="284"/>
    </row>
    <row r="708" spans="1:4" s="242" customFormat="1">
      <c r="A708" s="284"/>
      <c r="B708" s="284"/>
      <c r="C708" s="284"/>
      <c r="D708" s="284"/>
    </row>
    <row r="709" spans="1:4" s="242" customFormat="1">
      <c r="A709" s="284"/>
      <c r="B709" s="284"/>
      <c r="C709" s="284"/>
      <c r="D709" s="284"/>
    </row>
    <row r="710" spans="1:4" s="242" customFormat="1">
      <c r="A710" s="284"/>
      <c r="B710" s="284"/>
      <c r="C710" s="284"/>
      <c r="D710" s="284"/>
    </row>
    <row r="711" spans="1:4" s="242" customFormat="1">
      <c r="A711" s="284"/>
      <c r="B711" s="284"/>
      <c r="C711" s="284"/>
      <c r="D711" s="284"/>
    </row>
    <row r="712" spans="1:4" s="242" customFormat="1">
      <c r="A712" s="284"/>
      <c r="B712" s="284"/>
      <c r="C712" s="284"/>
      <c r="D712" s="284"/>
    </row>
    <row r="713" spans="1:4" s="242" customFormat="1">
      <c r="A713" s="284"/>
      <c r="B713" s="284"/>
      <c r="C713" s="284"/>
      <c r="D713" s="284"/>
    </row>
    <row r="714" spans="1:4" s="242" customFormat="1">
      <c r="A714" s="284"/>
      <c r="B714" s="284"/>
      <c r="C714" s="284"/>
      <c r="D714" s="284"/>
    </row>
    <row r="715" spans="1:4" s="242" customFormat="1">
      <c r="A715" s="284"/>
      <c r="B715" s="284"/>
      <c r="C715" s="284"/>
      <c r="D715" s="284"/>
    </row>
    <row r="716" spans="1:4" s="242" customFormat="1">
      <c r="A716" s="284"/>
      <c r="B716" s="284"/>
      <c r="C716" s="284"/>
      <c r="D716" s="284"/>
    </row>
    <row r="717" spans="1:4" s="242" customFormat="1">
      <c r="A717" s="284"/>
      <c r="B717" s="284"/>
      <c r="C717" s="284"/>
      <c r="D717" s="284"/>
    </row>
    <row r="718" spans="1:4" s="242" customFormat="1">
      <c r="A718" s="284"/>
      <c r="B718" s="284"/>
      <c r="C718" s="284"/>
      <c r="D718" s="284"/>
    </row>
    <row r="719" spans="1:4" s="242" customFormat="1">
      <c r="A719" s="284"/>
      <c r="B719" s="284"/>
      <c r="C719" s="284"/>
      <c r="D719" s="284"/>
    </row>
    <row r="720" spans="1:4" s="242" customFormat="1">
      <c r="A720" s="284"/>
      <c r="B720" s="284"/>
      <c r="C720" s="284"/>
      <c r="D720" s="284"/>
    </row>
    <row r="721" spans="1:4" s="242" customFormat="1">
      <c r="A721" s="284"/>
      <c r="B721" s="284"/>
      <c r="C721" s="284"/>
      <c r="D721" s="284"/>
    </row>
    <row r="722" spans="1:4" s="242" customFormat="1">
      <c r="A722" s="284"/>
      <c r="B722" s="284"/>
      <c r="C722" s="284"/>
      <c r="D722" s="284"/>
    </row>
    <row r="723" spans="1:4" s="242" customFormat="1">
      <c r="A723" s="284"/>
      <c r="B723" s="284"/>
      <c r="C723" s="284"/>
      <c r="D723" s="284"/>
    </row>
    <row r="724" spans="1:4" s="242" customFormat="1">
      <c r="A724" s="284"/>
      <c r="B724" s="284"/>
      <c r="C724" s="284"/>
      <c r="D724" s="284"/>
    </row>
    <row r="725" spans="1:4" s="242" customFormat="1">
      <c r="A725" s="284"/>
      <c r="B725" s="284"/>
      <c r="C725" s="284"/>
      <c r="D725" s="284"/>
    </row>
    <row r="726" spans="1:4" s="242" customFormat="1">
      <c r="A726" s="284"/>
      <c r="B726" s="284"/>
      <c r="C726" s="284"/>
      <c r="D726" s="284"/>
    </row>
    <row r="727" spans="1:4" s="242" customFormat="1">
      <c r="A727" s="284"/>
      <c r="B727" s="284"/>
      <c r="C727" s="284"/>
      <c r="D727" s="284"/>
    </row>
    <row r="728" spans="1:4" s="242" customFormat="1">
      <c r="A728" s="284"/>
      <c r="B728" s="284"/>
      <c r="C728" s="284"/>
      <c r="D728" s="284"/>
    </row>
    <row r="729" spans="1:4" s="242" customFormat="1">
      <c r="A729" s="284"/>
      <c r="B729" s="284"/>
      <c r="C729" s="284"/>
      <c r="D729" s="284"/>
    </row>
    <row r="730" spans="1:4" s="242" customFormat="1">
      <c r="A730" s="284"/>
      <c r="B730" s="284"/>
      <c r="C730" s="284"/>
      <c r="D730" s="284"/>
    </row>
    <row r="731" spans="1:4" s="242" customFormat="1">
      <c r="A731" s="284"/>
      <c r="B731" s="284"/>
      <c r="C731" s="284"/>
      <c r="D731" s="284"/>
    </row>
    <row r="732" spans="1:4" s="242" customFormat="1">
      <c r="A732" s="284"/>
      <c r="B732" s="284"/>
      <c r="C732" s="284"/>
      <c r="D732" s="284"/>
    </row>
    <row r="733" spans="1:4" s="242" customFormat="1">
      <c r="A733" s="284"/>
      <c r="B733" s="284"/>
      <c r="C733" s="284"/>
      <c r="D733" s="284"/>
    </row>
    <row r="734" spans="1:4" s="242" customFormat="1">
      <c r="A734" s="284"/>
      <c r="B734" s="284"/>
      <c r="C734" s="284"/>
      <c r="D734" s="284"/>
    </row>
    <row r="735" spans="1:4" s="242" customFormat="1">
      <c r="A735" s="284"/>
      <c r="B735" s="284"/>
      <c r="C735" s="284"/>
      <c r="D735" s="284"/>
    </row>
    <row r="736" spans="1:4" s="242" customFormat="1">
      <c r="A736" s="284"/>
      <c r="B736" s="284"/>
      <c r="C736" s="284"/>
      <c r="D736" s="284"/>
    </row>
    <row r="737" spans="1:4" s="242" customFormat="1">
      <c r="A737" s="284"/>
      <c r="B737" s="284"/>
      <c r="C737" s="284"/>
      <c r="D737" s="284"/>
    </row>
    <row r="738" spans="1:4" s="242" customFormat="1">
      <c r="A738" s="284"/>
      <c r="B738" s="284"/>
      <c r="C738" s="284"/>
      <c r="D738" s="284"/>
    </row>
    <row r="739" spans="1:4" s="242" customFormat="1">
      <c r="A739" s="284"/>
      <c r="B739" s="284"/>
      <c r="C739" s="284"/>
      <c r="D739" s="284"/>
    </row>
    <row r="740" spans="1:4" s="242" customFormat="1">
      <c r="A740" s="284"/>
      <c r="B740" s="284"/>
      <c r="C740" s="284"/>
      <c r="D740" s="284"/>
    </row>
    <row r="741" spans="1:4" s="242" customFormat="1">
      <c r="A741" s="284"/>
      <c r="B741" s="284"/>
      <c r="C741" s="284"/>
      <c r="D741" s="284"/>
    </row>
    <row r="742" spans="1:4" s="242" customFormat="1">
      <c r="A742" s="284"/>
      <c r="B742" s="284"/>
      <c r="C742" s="284"/>
      <c r="D742" s="284"/>
    </row>
    <row r="743" spans="1:4" s="242" customFormat="1">
      <c r="A743" s="284"/>
      <c r="B743" s="284"/>
      <c r="C743" s="284"/>
      <c r="D743" s="284"/>
    </row>
    <row r="744" spans="1:4" s="242" customFormat="1">
      <c r="A744" s="284"/>
      <c r="B744" s="284"/>
      <c r="C744" s="284"/>
      <c r="D744" s="284"/>
    </row>
    <row r="745" spans="1:4" s="242" customFormat="1">
      <c r="A745" s="284"/>
      <c r="B745" s="284"/>
      <c r="C745" s="284"/>
      <c r="D745" s="284"/>
    </row>
    <row r="746" spans="1:4" s="242" customFormat="1">
      <c r="A746" s="284"/>
      <c r="B746" s="284"/>
      <c r="C746" s="284"/>
      <c r="D746" s="284"/>
    </row>
    <row r="747" spans="1:4" s="242" customFormat="1">
      <c r="A747" s="284"/>
      <c r="B747" s="284"/>
      <c r="C747" s="284"/>
      <c r="D747" s="284"/>
    </row>
    <row r="748" spans="1:4" s="242" customFormat="1">
      <c r="A748" s="284"/>
      <c r="B748" s="284"/>
      <c r="C748" s="284"/>
      <c r="D748" s="284"/>
    </row>
    <row r="749" spans="1:4" s="242" customFormat="1">
      <c r="A749" s="284"/>
      <c r="B749" s="284"/>
      <c r="C749" s="284"/>
      <c r="D749" s="284"/>
    </row>
    <row r="750" spans="1:4" s="242" customFormat="1">
      <c r="A750" s="284"/>
      <c r="B750" s="284"/>
      <c r="C750" s="284"/>
      <c r="D750" s="284"/>
    </row>
    <row r="751" spans="1:4" s="242" customFormat="1">
      <c r="A751" s="284"/>
      <c r="B751" s="284"/>
      <c r="C751" s="284"/>
      <c r="D751" s="284"/>
    </row>
    <row r="752" spans="1:4" s="242" customFormat="1">
      <c r="A752" s="284"/>
      <c r="B752" s="284"/>
      <c r="C752" s="284"/>
      <c r="D752" s="284"/>
    </row>
    <row r="753" spans="1:4" s="242" customFormat="1">
      <c r="A753" s="284"/>
      <c r="B753" s="284"/>
      <c r="C753" s="284"/>
      <c r="D753" s="284"/>
    </row>
    <row r="754" spans="1:4" s="242" customFormat="1">
      <c r="A754" s="284"/>
      <c r="B754" s="284"/>
      <c r="C754" s="284"/>
      <c r="D754" s="284"/>
    </row>
    <row r="755" spans="1:4" s="242" customFormat="1">
      <c r="A755" s="284"/>
      <c r="B755" s="284"/>
      <c r="C755" s="284"/>
      <c r="D755" s="284"/>
    </row>
    <row r="756" spans="1:4" s="242" customFormat="1">
      <c r="A756" s="284"/>
      <c r="B756" s="284"/>
      <c r="C756" s="284"/>
      <c r="D756" s="284"/>
    </row>
    <row r="757" spans="1:4" s="242" customFormat="1">
      <c r="A757" s="284"/>
      <c r="B757" s="284"/>
      <c r="C757" s="284"/>
      <c r="D757" s="284"/>
    </row>
    <row r="758" spans="1:4" s="242" customFormat="1">
      <c r="A758" s="284"/>
      <c r="B758" s="284"/>
      <c r="C758" s="284"/>
      <c r="D758" s="284"/>
    </row>
    <row r="759" spans="1:4" s="242" customFormat="1">
      <c r="A759" s="284"/>
      <c r="B759" s="284"/>
      <c r="C759" s="284"/>
      <c r="D759" s="284"/>
    </row>
    <row r="760" spans="1:4" s="242" customFormat="1">
      <c r="A760" s="284"/>
      <c r="B760" s="284"/>
      <c r="C760" s="284"/>
      <c r="D760" s="284"/>
    </row>
    <row r="761" spans="1:4" s="242" customFormat="1">
      <c r="A761" s="284"/>
      <c r="B761" s="284"/>
      <c r="C761" s="284"/>
      <c r="D761" s="284"/>
    </row>
    <row r="762" spans="1:4" s="242" customFormat="1">
      <c r="A762" s="284"/>
      <c r="B762" s="284"/>
      <c r="C762" s="284"/>
      <c r="D762" s="284"/>
    </row>
    <row r="763" spans="1:4" s="242" customFormat="1">
      <c r="A763" s="284"/>
      <c r="B763" s="284"/>
      <c r="C763" s="284"/>
      <c r="D763" s="284"/>
    </row>
    <row r="764" spans="1:4" s="242" customFormat="1">
      <c r="A764" s="284"/>
      <c r="B764" s="284"/>
      <c r="C764" s="284"/>
      <c r="D764" s="284"/>
    </row>
    <row r="765" spans="1:4" s="242" customFormat="1">
      <c r="A765" s="284"/>
      <c r="B765" s="284"/>
      <c r="C765" s="284"/>
      <c r="D765" s="284"/>
    </row>
    <row r="766" spans="1:4" s="242" customFormat="1">
      <c r="A766" s="284"/>
      <c r="B766" s="284"/>
      <c r="C766" s="284"/>
      <c r="D766" s="284"/>
    </row>
    <row r="767" spans="1:4" s="242" customFormat="1">
      <c r="A767" s="284"/>
      <c r="B767" s="284"/>
      <c r="C767" s="284"/>
      <c r="D767" s="284"/>
    </row>
    <row r="768" spans="1:4" s="242" customFormat="1">
      <c r="A768" s="284"/>
      <c r="B768" s="284"/>
      <c r="C768" s="284"/>
      <c r="D768" s="284"/>
    </row>
    <row r="769" spans="1:4" s="242" customFormat="1">
      <c r="A769" s="284"/>
      <c r="B769" s="284"/>
      <c r="C769" s="284"/>
      <c r="D769" s="284"/>
    </row>
    <row r="770" spans="1:4" s="242" customFormat="1">
      <c r="A770" s="284"/>
      <c r="B770" s="284"/>
      <c r="C770" s="284"/>
      <c r="D770" s="284"/>
    </row>
    <row r="771" spans="1:4" s="242" customFormat="1">
      <c r="A771" s="284"/>
      <c r="B771" s="284"/>
      <c r="C771" s="284"/>
      <c r="D771" s="284"/>
    </row>
    <row r="772" spans="1:4" s="242" customFormat="1">
      <c r="A772" s="284"/>
      <c r="B772" s="284"/>
      <c r="C772" s="284"/>
      <c r="D772" s="284"/>
    </row>
    <row r="773" spans="1:4" s="242" customFormat="1">
      <c r="A773" s="284"/>
      <c r="B773" s="284"/>
      <c r="C773" s="284"/>
      <c r="D773" s="284"/>
    </row>
    <row r="774" spans="1:4" s="242" customFormat="1">
      <c r="A774" s="284"/>
      <c r="B774" s="284"/>
      <c r="C774" s="284"/>
      <c r="D774" s="284"/>
    </row>
    <row r="775" spans="1:4" s="242" customFormat="1">
      <c r="A775" s="284"/>
      <c r="B775" s="284"/>
      <c r="C775" s="284"/>
      <c r="D775" s="284"/>
    </row>
    <row r="776" spans="1:4" s="242" customFormat="1">
      <c r="A776" s="284"/>
      <c r="B776" s="284"/>
      <c r="C776" s="284"/>
      <c r="D776" s="284"/>
    </row>
    <row r="777" spans="1:4" s="242" customFormat="1">
      <c r="A777" s="284"/>
      <c r="B777" s="284"/>
      <c r="C777" s="284"/>
      <c r="D777" s="284"/>
    </row>
    <row r="778" spans="1:4" s="242" customFormat="1">
      <c r="A778" s="284"/>
      <c r="B778" s="284"/>
      <c r="C778" s="284"/>
      <c r="D778" s="284"/>
    </row>
    <row r="779" spans="1:4" s="242" customFormat="1">
      <c r="A779" s="284"/>
      <c r="B779" s="284"/>
      <c r="C779" s="284"/>
      <c r="D779" s="284"/>
    </row>
    <row r="780" spans="1:4" s="242" customFormat="1">
      <c r="A780" s="284"/>
      <c r="B780" s="284"/>
      <c r="C780" s="284"/>
      <c r="D780" s="284"/>
    </row>
    <row r="781" spans="1:4" s="242" customFormat="1">
      <c r="A781" s="284"/>
      <c r="B781" s="284"/>
      <c r="C781" s="284"/>
      <c r="D781" s="284"/>
    </row>
    <row r="782" spans="1:4" s="242" customFormat="1">
      <c r="A782" s="284"/>
      <c r="B782" s="284"/>
      <c r="C782" s="284"/>
      <c r="D782" s="284"/>
    </row>
    <row r="783" spans="1:4" s="242" customFormat="1">
      <c r="A783" s="284"/>
      <c r="B783" s="284"/>
      <c r="C783" s="284"/>
      <c r="D783" s="284"/>
    </row>
    <row r="784" spans="1:4" s="242" customFormat="1">
      <c r="A784" s="284"/>
      <c r="B784" s="284"/>
      <c r="C784" s="284"/>
      <c r="D784" s="284"/>
    </row>
    <row r="785" spans="1:4" s="242" customFormat="1">
      <c r="A785" s="284"/>
      <c r="B785" s="284"/>
      <c r="C785" s="284"/>
      <c r="D785" s="284"/>
    </row>
    <row r="786" spans="1:4" s="242" customFormat="1">
      <c r="A786" s="284"/>
      <c r="B786" s="284"/>
      <c r="C786" s="284"/>
      <c r="D786" s="284"/>
    </row>
    <row r="787" spans="1:4" s="242" customFormat="1">
      <c r="A787" s="284"/>
      <c r="B787" s="284"/>
      <c r="C787" s="284"/>
      <c r="D787" s="284"/>
    </row>
    <row r="788" spans="1:4" s="242" customFormat="1">
      <c r="A788" s="284"/>
      <c r="B788" s="284"/>
      <c r="C788" s="284"/>
      <c r="D788" s="284"/>
    </row>
    <row r="789" spans="1:4" s="242" customFormat="1">
      <c r="A789" s="284"/>
      <c r="B789" s="284"/>
      <c r="C789" s="284"/>
      <c r="D789" s="284"/>
    </row>
    <row r="790" spans="1:4" s="242" customFormat="1">
      <c r="A790" s="284"/>
      <c r="B790" s="284"/>
      <c r="C790" s="284"/>
      <c r="D790" s="284"/>
    </row>
    <row r="791" spans="1:4" s="242" customFormat="1">
      <c r="A791" s="284"/>
      <c r="B791" s="284"/>
      <c r="C791" s="284"/>
      <c r="D791" s="284"/>
    </row>
    <row r="792" spans="1:4" s="242" customFormat="1">
      <c r="A792" s="284"/>
      <c r="B792" s="284"/>
      <c r="C792" s="284"/>
      <c r="D792" s="284"/>
    </row>
    <row r="793" spans="1:4" s="242" customFormat="1">
      <c r="A793" s="284"/>
      <c r="B793" s="284"/>
      <c r="C793" s="284"/>
      <c r="D793" s="284"/>
    </row>
    <row r="794" spans="1:4" s="242" customFormat="1">
      <c r="A794" s="284"/>
      <c r="B794" s="284"/>
      <c r="C794" s="284"/>
      <c r="D794" s="284"/>
    </row>
    <row r="795" spans="1:4" s="242" customFormat="1">
      <c r="A795" s="284"/>
      <c r="B795" s="284"/>
      <c r="C795" s="284"/>
      <c r="D795" s="284"/>
    </row>
    <row r="796" spans="1:4" s="242" customFormat="1">
      <c r="A796" s="284"/>
      <c r="B796" s="284"/>
      <c r="C796" s="284"/>
      <c r="D796" s="284"/>
    </row>
    <row r="797" spans="1:4" s="242" customFormat="1">
      <c r="A797" s="284"/>
      <c r="B797" s="284"/>
      <c r="C797" s="284"/>
      <c r="D797" s="284"/>
    </row>
    <row r="798" spans="1:4" s="242" customFormat="1">
      <c r="A798" s="284"/>
      <c r="B798" s="284"/>
      <c r="C798" s="284"/>
      <c r="D798" s="284"/>
    </row>
    <row r="799" spans="1:4" s="242" customFormat="1">
      <c r="A799" s="284"/>
      <c r="B799" s="284"/>
      <c r="C799" s="284"/>
      <c r="D799" s="284"/>
    </row>
    <row r="800" spans="1:4" s="242" customFormat="1">
      <c r="A800" s="284"/>
      <c r="B800" s="284"/>
      <c r="C800" s="284"/>
      <c r="D800" s="284"/>
    </row>
    <row r="801" spans="1:4" s="242" customFormat="1">
      <c r="A801" s="284"/>
      <c r="B801" s="284"/>
      <c r="C801" s="284"/>
      <c r="D801" s="284"/>
    </row>
    <row r="802" spans="1:4" s="242" customFormat="1">
      <c r="A802" s="284"/>
      <c r="B802" s="284"/>
      <c r="C802" s="284"/>
      <c r="D802" s="284"/>
    </row>
    <row r="803" spans="1:4" s="242" customFormat="1">
      <c r="A803" s="284"/>
      <c r="B803" s="284"/>
      <c r="C803" s="284"/>
      <c r="D803" s="284"/>
    </row>
    <row r="804" spans="1:4" s="242" customFormat="1">
      <c r="A804" s="284"/>
      <c r="B804" s="284"/>
      <c r="C804" s="284"/>
      <c r="D804" s="284"/>
    </row>
    <row r="805" spans="1:4" s="242" customFormat="1">
      <c r="A805" s="284"/>
      <c r="B805" s="284"/>
      <c r="C805" s="284"/>
      <c r="D805" s="284"/>
    </row>
    <row r="806" spans="1:4" s="242" customFormat="1">
      <c r="A806" s="284"/>
      <c r="B806" s="284"/>
      <c r="C806" s="284"/>
      <c r="D806" s="284"/>
    </row>
    <row r="807" spans="1:4" s="242" customFormat="1">
      <c r="A807" s="284"/>
      <c r="B807" s="284"/>
      <c r="C807" s="284"/>
      <c r="D807" s="284"/>
    </row>
    <row r="808" spans="1:4" s="242" customFormat="1">
      <c r="A808" s="284"/>
      <c r="B808" s="284"/>
      <c r="C808" s="284"/>
      <c r="D808" s="284"/>
    </row>
    <row r="809" spans="1:4" s="242" customFormat="1">
      <c r="A809" s="284"/>
      <c r="B809" s="284"/>
      <c r="C809" s="284"/>
      <c r="D809" s="284"/>
    </row>
    <row r="810" spans="1:4" s="242" customFormat="1">
      <c r="A810" s="284"/>
      <c r="B810" s="284"/>
      <c r="C810" s="284"/>
      <c r="D810" s="284"/>
    </row>
    <row r="811" spans="1:4" s="242" customFormat="1">
      <c r="A811" s="284"/>
      <c r="B811" s="284"/>
      <c r="C811" s="284"/>
      <c r="D811" s="284"/>
    </row>
    <row r="812" spans="1:4" s="242" customFormat="1">
      <c r="A812" s="284"/>
      <c r="B812" s="284"/>
      <c r="C812" s="284"/>
      <c r="D812" s="284"/>
    </row>
    <row r="813" spans="1:4" s="242" customFormat="1">
      <c r="A813" s="284"/>
      <c r="B813" s="284"/>
      <c r="C813" s="284"/>
      <c r="D813" s="284"/>
    </row>
    <row r="814" spans="1:4" s="242" customFormat="1">
      <c r="A814" s="284"/>
      <c r="B814" s="284"/>
      <c r="C814" s="284"/>
      <c r="D814" s="284"/>
    </row>
    <row r="815" spans="1:4" s="242" customFormat="1">
      <c r="A815" s="284"/>
      <c r="B815" s="284"/>
      <c r="C815" s="284"/>
      <c r="D815" s="284"/>
    </row>
    <row r="816" spans="1:4" s="242" customFormat="1">
      <c r="A816" s="284"/>
      <c r="B816" s="284"/>
      <c r="C816" s="284"/>
      <c r="D816" s="284"/>
    </row>
  </sheetData>
  <sheetProtection sheet="1" objects="1" scenarios="1"/>
  <mergeCells count="7">
    <mergeCell ref="B290:D290"/>
    <mergeCell ref="A1:Q1"/>
    <mergeCell ref="A2:Q2"/>
    <mergeCell ref="A3:Q3"/>
    <mergeCell ref="B160:D160"/>
    <mergeCell ref="B216:D216"/>
    <mergeCell ref="C140:I142"/>
  </mergeCells>
  <conditionalFormatting sqref="B63 C62:C63">
    <cfRule type="cellIs" dxfId="3" priority="2" stopIfTrue="1" operator="equal">
      <formula>"tie to PF Core IS"</formula>
    </cfRule>
  </conditionalFormatting>
  <conditionalFormatting sqref="B196 C195:C196">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74"/>
  <sheetViews>
    <sheetView showGridLines="0" zoomScaleNormal="100" zoomScaleSheetLayoutView="100" workbookViewId="0">
      <pane xSplit="4" ySplit="8" topLeftCell="E117" activePane="bottomRight" state="frozen"/>
      <selection sqref="A1:S1"/>
      <selection pane="topRight" sqref="A1:S1"/>
      <selection pane="bottomLeft" sqref="A1:S1"/>
      <selection pane="bottomRight" activeCell="E9" sqref="E9"/>
    </sheetView>
  </sheetViews>
  <sheetFormatPr defaultColWidth="8.7109375" defaultRowHeight="15"/>
  <cols>
    <col min="1" max="3" width="2.7109375" style="1" customWidth="1"/>
    <col min="4" max="4" width="56.7109375" style="1" customWidth="1"/>
    <col min="5" max="13" width="9.7109375" style="24" customWidth="1"/>
    <col min="14" max="14" width="1.42578125" style="14" customWidth="1"/>
    <col min="15" max="16384" width="8.7109375" style="14"/>
  </cols>
  <sheetData>
    <row r="1" spans="1:39" s="17" customFormat="1" ht="15" customHeight="1" collapsed="1">
      <c r="A1" s="772" t="s">
        <v>32</v>
      </c>
      <c r="B1" s="772"/>
      <c r="C1" s="772"/>
      <c r="D1" s="772"/>
      <c r="E1" s="772"/>
      <c r="F1" s="772"/>
      <c r="G1" s="772"/>
      <c r="H1" s="772"/>
      <c r="I1" s="772"/>
      <c r="J1" s="772"/>
      <c r="K1" s="772"/>
      <c r="L1" s="772"/>
      <c r="M1" s="772"/>
      <c r="N1" s="772"/>
    </row>
    <row r="2" spans="1:39" s="17" customFormat="1" ht="15" customHeight="1">
      <c r="A2" s="772" t="s">
        <v>87</v>
      </c>
      <c r="B2" s="772"/>
      <c r="C2" s="772"/>
      <c r="D2" s="772"/>
      <c r="E2" s="772"/>
      <c r="F2" s="772"/>
      <c r="G2" s="772"/>
      <c r="H2" s="772"/>
      <c r="I2" s="772"/>
      <c r="J2" s="772"/>
      <c r="K2" s="772"/>
      <c r="L2" s="772"/>
      <c r="M2" s="772"/>
      <c r="N2" s="772"/>
    </row>
    <row r="3" spans="1:39" s="17" customFormat="1" ht="15" customHeight="1">
      <c r="A3" s="772" t="s">
        <v>22</v>
      </c>
      <c r="B3" s="772"/>
      <c r="C3" s="772"/>
      <c r="D3" s="772"/>
      <c r="E3" s="772"/>
      <c r="F3" s="772"/>
      <c r="G3" s="772"/>
      <c r="H3" s="772"/>
      <c r="I3" s="772"/>
      <c r="J3" s="772"/>
      <c r="K3" s="772"/>
      <c r="L3" s="772"/>
      <c r="M3" s="772"/>
      <c r="N3" s="772"/>
      <c r="O3" s="16"/>
      <c r="S3" s="16"/>
    </row>
    <row r="4" spans="1:39" s="31" customFormat="1" ht="5.25" customHeight="1">
      <c r="A4" s="29"/>
      <c r="B4" s="30"/>
      <c r="C4" s="30"/>
      <c r="D4" s="30"/>
      <c r="E4" s="30"/>
      <c r="F4" s="30"/>
      <c r="G4" s="30"/>
      <c r="H4" s="30"/>
      <c r="I4" s="30"/>
      <c r="J4" s="30"/>
      <c r="K4" s="30"/>
      <c r="L4" s="30"/>
      <c r="M4" s="30"/>
      <c r="O4" s="94"/>
      <c r="S4" s="94"/>
    </row>
    <row r="5" spans="1:39">
      <c r="A5" s="10" t="s">
        <v>63</v>
      </c>
    </row>
    <row r="6" spans="1:39" customFormat="1" ht="12.75">
      <c r="A6" s="85"/>
      <c r="B6" s="85"/>
      <c r="C6" s="85"/>
      <c r="D6" s="85"/>
      <c r="E6" s="77" t="s">
        <v>6</v>
      </c>
      <c r="F6" s="77" t="s">
        <v>3</v>
      </c>
      <c r="G6" s="77" t="s">
        <v>4</v>
      </c>
      <c r="H6" s="77" t="s">
        <v>5</v>
      </c>
      <c r="I6" s="77" t="s">
        <v>6</v>
      </c>
      <c r="J6" s="517" t="s">
        <v>3</v>
      </c>
      <c r="K6" s="529" t="s">
        <v>4</v>
      </c>
      <c r="L6" s="669" t="s">
        <v>5</v>
      </c>
      <c r="M6" s="718" t="s">
        <v>6</v>
      </c>
    </row>
    <row r="7" spans="1:39" customFormat="1" ht="12.75">
      <c r="A7" s="77"/>
      <c r="B7" s="77"/>
      <c r="C7" s="77"/>
      <c r="D7" s="77"/>
      <c r="E7" s="77" t="s">
        <v>167</v>
      </c>
      <c r="F7" s="77" t="s">
        <v>231</v>
      </c>
      <c r="G7" s="77" t="s">
        <v>231</v>
      </c>
      <c r="H7" s="77" t="s">
        <v>231</v>
      </c>
      <c r="I7" s="77" t="s">
        <v>231</v>
      </c>
      <c r="J7" s="517" t="s">
        <v>252</v>
      </c>
      <c r="K7" s="529" t="s">
        <v>252</v>
      </c>
      <c r="L7" s="669" t="s">
        <v>252</v>
      </c>
      <c r="M7" s="718" t="s">
        <v>252</v>
      </c>
    </row>
    <row r="8" spans="1:39" customFormat="1" ht="12.75">
      <c r="E8" s="115" t="s">
        <v>85</v>
      </c>
      <c r="F8" s="115" t="s">
        <v>85</v>
      </c>
      <c r="G8" s="115" t="s">
        <v>85</v>
      </c>
      <c r="H8" s="115" t="s">
        <v>85</v>
      </c>
      <c r="I8" s="115" t="s">
        <v>85</v>
      </c>
      <c r="J8" s="115" t="s">
        <v>85</v>
      </c>
      <c r="K8" s="115" t="s">
        <v>85</v>
      </c>
      <c r="L8" s="115" t="s">
        <v>85</v>
      </c>
      <c r="M8" s="115" t="s">
        <v>85</v>
      </c>
      <c r="N8" s="116"/>
    </row>
    <row r="9" spans="1:39" ht="5.25" customHeight="1">
      <c r="E9" s="107"/>
      <c r="F9" s="107"/>
      <c r="G9" s="107"/>
      <c r="H9" s="107"/>
      <c r="I9" s="107"/>
      <c r="J9" s="107"/>
      <c r="K9" s="107"/>
      <c r="L9" s="107"/>
      <c r="M9" s="107"/>
    </row>
    <row r="10" spans="1:39" ht="12.75">
      <c r="A10" s="3"/>
      <c r="B10" s="460" t="s">
        <v>81</v>
      </c>
      <c r="C10" s="4"/>
      <c r="D10" s="3"/>
      <c r="E10" s="161">
        <v>7017</v>
      </c>
      <c r="F10" s="161">
        <f>SUM('QTD P&amp;L'!F9:I9)</f>
        <v>7257</v>
      </c>
      <c r="G10" s="161">
        <f>SUM('QTD P&amp;L'!G9:J9)</f>
        <v>7267</v>
      </c>
      <c r="H10" s="566">
        <f>SUM('QTD P&amp;L'!H9:K9)</f>
        <v>7161</v>
      </c>
      <c r="I10" s="566">
        <v>7500</v>
      </c>
      <c r="J10" s="566">
        <f>SUM('QTD P&amp;L'!J9:M9)</f>
        <v>7359</v>
      </c>
      <c r="K10" s="566">
        <f>SUM('QTD P&amp;L'!K9:N9)</f>
        <v>7114</v>
      </c>
      <c r="L10" s="566">
        <f>SUM('QTD P&amp;L'!L9:O9)</f>
        <v>6884</v>
      </c>
      <c r="M10" s="272">
        <v>6489</v>
      </c>
      <c r="O10" s="134"/>
      <c r="P10" s="134"/>
      <c r="Q10" s="134"/>
      <c r="R10" s="134"/>
      <c r="Y10" s="134"/>
      <c r="Z10" s="134"/>
      <c r="AA10" s="134"/>
      <c r="AB10" s="134"/>
      <c r="AC10" s="134"/>
      <c r="AD10" s="134"/>
      <c r="AE10" s="134"/>
      <c r="AF10" s="134"/>
      <c r="AG10" s="134"/>
      <c r="AH10" s="134"/>
      <c r="AI10" s="134"/>
      <c r="AJ10" s="134"/>
      <c r="AK10" s="134"/>
      <c r="AL10" s="134"/>
      <c r="AM10" s="134"/>
    </row>
    <row r="11" spans="1:39" ht="12.75">
      <c r="A11" s="3"/>
      <c r="B11" s="460" t="s">
        <v>80</v>
      </c>
      <c r="C11" s="4"/>
      <c r="D11" s="3"/>
      <c r="E11" s="161"/>
      <c r="F11" s="161"/>
      <c r="G11" s="161"/>
      <c r="H11" s="566"/>
      <c r="I11" s="566"/>
      <c r="J11" s="566"/>
      <c r="K11" s="566"/>
      <c r="L11" s="566"/>
      <c r="M11" s="272"/>
      <c r="O11" s="134"/>
    </row>
    <row r="12" spans="1:39" ht="12.75">
      <c r="A12" s="3"/>
      <c r="B12" s="460"/>
      <c r="C12" s="460" t="s">
        <v>122</v>
      </c>
      <c r="D12" s="3"/>
      <c r="E12" s="161"/>
      <c r="F12" s="161"/>
      <c r="G12" s="161"/>
      <c r="H12" s="566"/>
      <c r="I12" s="566"/>
      <c r="J12" s="566"/>
      <c r="K12" s="566"/>
      <c r="L12" s="566"/>
      <c r="M12" s="272"/>
      <c r="O12" s="134"/>
      <c r="Q12" s="134"/>
      <c r="R12" s="134"/>
    </row>
    <row r="13" spans="1:39" ht="12.75">
      <c r="A13" s="5"/>
      <c r="B13" s="465"/>
      <c r="C13" s="461" t="s">
        <v>124</v>
      </c>
      <c r="D13" s="5"/>
      <c r="E13" s="162">
        <v>733</v>
      </c>
      <c r="F13" s="162">
        <f>SUM('QTD P&amp;L'!F12:I12)</f>
        <v>751</v>
      </c>
      <c r="G13" s="162">
        <f>SUM('QTD P&amp;L'!G12:J12)</f>
        <v>747</v>
      </c>
      <c r="H13" s="567">
        <f>SUM('QTD P&amp;L'!H12:K12)</f>
        <v>725</v>
      </c>
      <c r="I13" s="567">
        <v>719</v>
      </c>
      <c r="J13" s="567">
        <f>SUM('QTD P&amp;L'!J12:M12)</f>
        <v>708</v>
      </c>
      <c r="K13" s="567">
        <f>SUM('QTD P&amp;L'!K12:N12)</f>
        <v>681</v>
      </c>
      <c r="L13" s="567">
        <f>SUM('QTD P&amp;L'!L12:O12)</f>
        <v>691</v>
      </c>
      <c r="M13" s="273">
        <v>656</v>
      </c>
      <c r="O13" s="134"/>
      <c r="Q13" s="134"/>
      <c r="R13" s="134"/>
      <c r="Y13" s="134"/>
      <c r="Z13" s="134"/>
      <c r="AA13" s="134"/>
      <c r="AB13" s="134"/>
      <c r="AC13" s="134"/>
      <c r="AD13" s="134"/>
      <c r="AE13" s="134"/>
      <c r="AF13" s="134"/>
      <c r="AG13" s="134"/>
      <c r="AH13" s="134"/>
      <c r="AI13" s="134"/>
      <c r="AJ13" s="134"/>
      <c r="AK13" s="134"/>
      <c r="AL13" s="134"/>
      <c r="AM13" s="134"/>
    </row>
    <row r="14" spans="1:39" ht="12.75">
      <c r="A14" s="5"/>
      <c r="B14" s="465"/>
      <c r="C14" s="461" t="s">
        <v>125</v>
      </c>
      <c r="D14" s="5"/>
      <c r="E14" s="162">
        <v>300</v>
      </c>
      <c r="F14" s="162">
        <f>SUM('QTD P&amp;L'!F13:I13)</f>
        <v>359</v>
      </c>
      <c r="G14" s="162">
        <f>SUM('QTD P&amp;L'!G13:J13)</f>
        <v>333</v>
      </c>
      <c r="H14" s="567">
        <f>SUM('QTD P&amp;L'!H13:K13)</f>
        <v>316</v>
      </c>
      <c r="I14" s="567">
        <v>371</v>
      </c>
      <c r="J14" s="567">
        <f>SUM('QTD P&amp;L'!J13:M13)</f>
        <v>337</v>
      </c>
      <c r="K14" s="567">
        <f>SUM('QTD P&amp;L'!K13:N13)</f>
        <v>339</v>
      </c>
      <c r="L14" s="567">
        <f>SUM('QTD P&amp;L'!L13:O13)</f>
        <v>328</v>
      </c>
      <c r="M14" s="273">
        <v>240</v>
      </c>
      <c r="O14" s="134"/>
      <c r="Q14" s="134"/>
      <c r="R14" s="134"/>
      <c r="Y14" s="134"/>
      <c r="Z14" s="134"/>
      <c r="AA14" s="134"/>
      <c r="AB14" s="134"/>
      <c r="AC14" s="134"/>
      <c r="AD14" s="134"/>
      <c r="AE14" s="134"/>
      <c r="AF14" s="134"/>
      <c r="AG14" s="134"/>
      <c r="AH14" s="134"/>
      <c r="AI14" s="134"/>
      <c r="AJ14" s="134"/>
      <c r="AK14" s="134"/>
      <c r="AL14" s="134"/>
      <c r="AM14" s="134"/>
    </row>
    <row r="15" spans="1:39" ht="12.75">
      <c r="A15" s="5"/>
      <c r="B15" s="465"/>
      <c r="C15" s="460" t="s">
        <v>123</v>
      </c>
      <c r="D15" s="5"/>
      <c r="E15" s="162"/>
      <c r="F15" s="162"/>
      <c r="G15" s="162"/>
      <c r="H15" s="567"/>
      <c r="I15" s="567"/>
      <c r="J15" s="567"/>
      <c r="K15" s="567"/>
      <c r="L15" s="567"/>
      <c r="M15" s="273"/>
      <c r="O15" s="134"/>
      <c r="Q15" s="134"/>
      <c r="R15" s="134"/>
      <c r="Y15" s="134"/>
      <c r="Z15" s="134"/>
      <c r="AA15" s="134"/>
      <c r="AB15" s="134"/>
      <c r="AC15" s="134"/>
      <c r="AD15" s="134"/>
      <c r="AE15" s="134"/>
      <c r="AF15" s="134"/>
      <c r="AG15" s="134"/>
      <c r="AH15" s="134"/>
      <c r="AI15" s="134"/>
      <c r="AJ15" s="134"/>
      <c r="AK15" s="134"/>
      <c r="AL15" s="134"/>
      <c r="AM15" s="134"/>
    </row>
    <row r="16" spans="1:39" ht="12.75">
      <c r="A16" s="5"/>
      <c r="B16" s="465"/>
      <c r="C16" s="461" t="s">
        <v>126</v>
      </c>
      <c r="D16" s="5"/>
      <c r="E16" s="162">
        <v>984</v>
      </c>
      <c r="F16" s="162">
        <f>SUM('QTD P&amp;L'!F15:I15)</f>
        <v>1023</v>
      </c>
      <c r="G16" s="162">
        <f>SUM('QTD P&amp;L'!G15:J15)</f>
        <v>1037</v>
      </c>
      <c r="H16" s="567">
        <f>SUM('QTD P&amp;L'!H15:K15)</f>
        <v>1045</v>
      </c>
      <c r="I16" s="567">
        <v>1028</v>
      </c>
      <c r="J16" s="567">
        <f>SUM('QTD P&amp;L'!J15:M15)</f>
        <v>997</v>
      </c>
      <c r="K16" s="567">
        <f>SUM('QTD P&amp;L'!K15:N15)</f>
        <v>977</v>
      </c>
      <c r="L16" s="567">
        <f>SUM('QTD P&amp;L'!L15:O15)</f>
        <v>966</v>
      </c>
      <c r="M16" s="273">
        <v>965</v>
      </c>
      <c r="O16" s="134"/>
      <c r="Q16" s="134"/>
      <c r="R16" s="134"/>
      <c r="Y16" s="134"/>
      <c r="Z16" s="134"/>
      <c r="AA16" s="134"/>
      <c r="AB16" s="134"/>
      <c r="AC16" s="134"/>
      <c r="AD16" s="134"/>
      <c r="AE16" s="134"/>
      <c r="AF16" s="134"/>
      <c r="AG16" s="134"/>
      <c r="AH16" s="134"/>
      <c r="AI16" s="134"/>
      <c r="AJ16" s="134"/>
      <c r="AK16" s="134"/>
      <c r="AL16" s="134"/>
      <c r="AM16" s="134"/>
    </row>
    <row r="17" spans="1:39" ht="12.75">
      <c r="A17" s="5"/>
      <c r="B17" s="465"/>
      <c r="C17" s="461" t="s">
        <v>125</v>
      </c>
      <c r="D17" s="5"/>
      <c r="E17" s="162">
        <v>484</v>
      </c>
      <c r="F17" s="162">
        <f>SUM('QTD P&amp;L'!F16:I16)</f>
        <v>445</v>
      </c>
      <c r="G17" s="162">
        <f>SUM('QTD P&amp;L'!G16:J16)</f>
        <v>410</v>
      </c>
      <c r="H17" s="567">
        <f>SUM('QTD P&amp;L'!H16:K16)</f>
        <v>402</v>
      </c>
      <c r="I17" s="567">
        <v>399</v>
      </c>
      <c r="J17" s="567">
        <f>SUM('QTD P&amp;L'!J16:M16)</f>
        <v>376</v>
      </c>
      <c r="K17" s="567">
        <f>SUM('QTD P&amp;L'!K16:N16)</f>
        <v>344</v>
      </c>
      <c r="L17" s="567">
        <f>SUM('QTD P&amp;L'!L16:O16)</f>
        <v>285</v>
      </c>
      <c r="M17" s="273">
        <v>233</v>
      </c>
      <c r="O17" s="134"/>
      <c r="Q17" s="134"/>
      <c r="R17" s="134"/>
      <c r="Y17" s="134"/>
      <c r="Z17" s="134"/>
      <c r="AA17" s="134"/>
      <c r="AB17" s="134"/>
      <c r="AC17" s="134"/>
      <c r="AD17" s="134"/>
      <c r="AE17" s="134"/>
      <c r="AF17" s="134"/>
      <c r="AG17" s="134"/>
      <c r="AH17" s="134"/>
      <c r="AI17" s="134"/>
      <c r="AJ17" s="134"/>
      <c r="AK17" s="134"/>
      <c r="AL17" s="134"/>
      <c r="AM17" s="134"/>
    </row>
    <row r="18" spans="1:39" ht="12.75">
      <c r="A18" s="5"/>
      <c r="B18" s="5"/>
      <c r="C18" s="1" t="s">
        <v>33</v>
      </c>
      <c r="D18" s="5"/>
      <c r="E18" s="181">
        <v>1069</v>
      </c>
      <c r="F18" s="181">
        <f>SUM('QTD P&amp;L'!F17:I17)</f>
        <v>1102</v>
      </c>
      <c r="G18" s="181">
        <f>SUM('QTD P&amp;L'!G17:J17)</f>
        <v>1105</v>
      </c>
      <c r="H18" s="568">
        <f>SUM('QTD P&amp;L'!H17:K17)</f>
        <v>1095</v>
      </c>
      <c r="I18" s="568">
        <v>1101</v>
      </c>
      <c r="J18" s="568">
        <f>SUM('QTD P&amp;L'!J17:M17)</f>
        <v>1092</v>
      </c>
      <c r="K18" s="568">
        <f>SUM('QTD P&amp;L'!K17:N17)</f>
        <v>1081</v>
      </c>
      <c r="L18" s="568">
        <f>SUM('QTD P&amp;L'!L17:O17)</f>
        <v>1028</v>
      </c>
      <c r="M18" s="274">
        <v>998</v>
      </c>
      <c r="O18" s="134"/>
      <c r="P18" s="181"/>
      <c r="Q18" s="181"/>
      <c r="R18" s="181"/>
      <c r="S18" s="181"/>
      <c r="T18" s="181"/>
      <c r="U18" s="181"/>
      <c r="V18" s="181"/>
      <c r="W18" s="181"/>
      <c r="Y18" s="134"/>
      <c r="Z18" s="134"/>
      <c r="AA18" s="134"/>
      <c r="AB18" s="134"/>
      <c r="AC18" s="134"/>
      <c r="AD18" s="134"/>
      <c r="AE18" s="134"/>
      <c r="AF18" s="134"/>
      <c r="AG18" s="134"/>
      <c r="AH18" s="134"/>
      <c r="AI18" s="134"/>
      <c r="AJ18" s="134"/>
      <c r="AK18" s="134"/>
      <c r="AL18" s="134"/>
      <c r="AM18" s="134"/>
    </row>
    <row r="19" spans="1:39" ht="12.75">
      <c r="A19" s="5"/>
      <c r="B19" s="5"/>
      <c r="C19" s="1" t="s">
        <v>34</v>
      </c>
      <c r="D19" s="5"/>
      <c r="E19" s="181">
        <v>1378</v>
      </c>
      <c r="F19" s="181">
        <f>SUM('QTD P&amp;L'!F18:I18)</f>
        <v>1383</v>
      </c>
      <c r="G19" s="181">
        <f>SUM('QTD P&amp;L'!G18:J18)</f>
        <v>1301</v>
      </c>
      <c r="H19" s="568">
        <f>SUM('QTD P&amp;L'!H18:K18)</f>
        <v>1219</v>
      </c>
      <c r="I19" s="568">
        <v>1062</v>
      </c>
      <c r="J19" s="568">
        <f>SUM('QTD P&amp;L'!J18:M18)</f>
        <v>1017</v>
      </c>
      <c r="K19" s="568">
        <f>SUM('QTD P&amp;L'!K18:N18)</f>
        <v>982</v>
      </c>
      <c r="L19" s="568">
        <f>SUM('QTD P&amp;L'!L18:O18)</f>
        <v>901</v>
      </c>
      <c r="M19" s="274">
        <v>926</v>
      </c>
      <c r="O19" s="134"/>
      <c r="P19" s="181"/>
      <c r="Q19" s="181"/>
      <c r="R19" s="181"/>
      <c r="S19" s="181"/>
      <c r="T19" s="181"/>
      <c r="U19" s="181"/>
      <c r="V19" s="181"/>
      <c r="W19" s="181"/>
      <c r="Y19" s="134"/>
      <c r="Z19" s="134"/>
      <c r="AA19" s="134"/>
      <c r="AB19" s="134"/>
      <c r="AC19" s="134"/>
      <c r="AD19" s="134"/>
      <c r="AE19" s="134"/>
      <c r="AF19" s="134"/>
      <c r="AG19" s="134"/>
      <c r="AH19" s="134"/>
      <c r="AI19" s="134"/>
      <c r="AJ19" s="134"/>
      <c r="AK19" s="134"/>
      <c r="AL19" s="134"/>
      <c r="AM19" s="134"/>
    </row>
    <row r="20" spans="1:39" ht="12.75">
      <c r="A20" s="5"/>
      <c r="B20" s="5"/>
      <c r="C20" s="1" t="s">
        <v>35</v>
      </c>
      <c r="D20" s="5"/>
      <c r="E20" s="181">
        <v>760</v>
      </c>
      <c r="F20" s="181">
        <f>SUM('QTD P&amp;L'!F19:I19)</f>
        <v>782</v>
      </c>
      <c r="G20" s="181">
        <f>SUM('QTD P&amp;L'!G19:J19)</f>
        <v>827</v>
      </c>
      <c r="H20" s="568">
        <f>SUM('QTD P&amp;L'!H19:K19)</f>
        <v>844</v>
      </c>
      <c r="I20" s="568">
        <v>822</v>
      </c>
      <c r="J20" s="568">
        <f>SUM('QTD P&amp;L'!J19:M19)</f>
        <v>802</v>
      </c>
      <c r="K20" s="568">
        <f>SUM('QTD P&amp;L'!K19:N19)</f>
        <v>756</v>
      </c>
      <c r="L20" s="568">
        <f>SUM('QTD P&amp;L'!L19:O19)</f>
        <v>725</v>
      </c>
      <c r="M20" s="274">
        <v>732</v>
      </c>
      <c r="O20" s="134"/>
      <c r="P20" s="181"/>
      <c r="Q20" s="181"/>
      <c r="R20" s="181"/>
      <c r="S20" s="181"/>
      <c r="T20" s="181"/>
      <c r="U20" s="181"/>
      <c r="V20" s="181"/>
      <c r="W20" s="181"/>
      <c r="Y20" s="134"/>
      <c r="Z20" s="134"/>
      <c r="AA20" s="134"/>
      <c r="AB20" s="134"/>
      <c r="AC20" s="134"/>
      <c r="AD20" s="134"/>
      <c r="AE20" s="134"/>
      <c r="AF20" s="134"/>
      <c r="AG20" s="134"/>
      <c r="AH20" s="134"/>
      <c r="AI20" s="134"/>
      <c r="AJ20" s="134"/>
      <c r="AK20" s="134"/>
      <c r="AL20" s="134"/>
      <c r="AM20" s="134"/>
    </row>
    <row r="21" spans="1:39">
      <c r="A21" s="5"/>
      <c r="B21" s="5"/>
      <c r="C21" s="1" t="s">
        <v>261</v>
      </c>
      <c r="D21" s="5"/>
      <c r="E21" s="183">
        <v>0</v>
      </c>
      <c r="F21" s="183">
        <f>SUM('QTD P&amp;L'!F20:I20)</f>
        <v>0</v>
      </c>
      <c r="G21" s="183">
        <f>SUM('QTD P&amp;L'!G20:J20)</f>
        <v>0</v>
      </c>
      <c r="H21" s="569">
        <f>SUM('QTD P&amp;L'!H20:K20)</f>
        <v>0</v>
      </c>
      <c r="I21" s="569">
        <v>10</v>
      </c>
      <c r="J21" s="569">
        <f>SUM('QTD P&amp;L'!J20:M20)</f>
        <v>67</v>
      </c>
      <c r="K21" s="569">
        <f>SUM('QTD P&amp;L'!K20:N20)</f>
        <v>89</v>
      </c>
      <c r="L21" s="569">
        <f>SUM('QTD P&amp;L'!L20:O20)</f>
        <v>113</v>
      </c>
      <c r="M21" s="275">
        <v>132</v>
      </c>
      <c r="O21" s="134"/>
      <c r="P21" s="181"/>
      <c r="Q21" s="181"/>
      <c r="R21" s="181"/>
      <c r="S21" s="181"/>
      <c r="T21" s="181"/>
      <c r="U21" s="181"/>
      <c r="V21" s="181"/>
      <c r="W21" s="181"/>
      <c r="Y21" s="134"/>
      <c r="Z21" s="134"/>
      <c r="AA21" s="134"/>
      <c r="AB21" s="134"/>
      <c r="AC21" s="134"/>
      <c r="AD21" s="134"/>
      <c r="AE21" s="134"/>
      <c r="AF21" s="134"/>
      <c r="AG21" s="134"/>
      <c r="AH21" s="134"/>
      <c r="AI21" s="134"/>
      <c r="AJ21" s="134"/>
      <c r="AK21" s="134"/>
      <c r="AL21" s="134"/>
      <c r="AM21" s="134"/>
    </row>
    <row r="22" spans="1:39">
      <c r="A22" s="5"/>
      <c r="B22" s="5"/>
      <c r="C22" s="5"/>
      <c r="D22" s="5" t="s">
        <v>79</v>
      </c>
      <c r="E22" s="183">
        <f t="shared" ref="E22:J22" si="0">SUM(E13:E21)</f>
        <v>5708</v>
      </c>
      <c r="F22" s="183">
        <f t="shared" si="0"/>
        <v>5845</v>
      </c>
      <c r="G22" s="183">
        <f t="shared" si="0"/>
        <v>5760</v>
      </c>
      <c r="H22" s="569">
        <f t="shared" si="0"/>
        <v>5646</v>
      </c>
      <c r="I22" s="569">
        <f t="shared" si="0"/>
        <v>5512</v>
      </c>
      <c r="J22" s="569">
        <f t="shared" si="0"/>
        <v>5396</v>
      </c>
      <c r="K22" s="569">
        <f t="shared" ref="K22:L22" si="1">SUM(K13:K21)</f>
        <v>5249</v>
      </c>
      <c r="L22" s="569">
        <f t="shared" si="1"/>
        <v>5037</v>
      </c>
      <c r="M22" s="275">
        <f t="shared" ref="M22" si="2">SUM(M13:M21)</f>
        <v>4882</v>
      </c>
      <c r="O22" s="134"/>
      <c r="P22" s="183"/>
      <c r="Q22" s="183"/>
      <c r="R22" s="183"/>
      <c r="S22" s="183"/>
      <c r="T22" s="183"/>
      <c r="U22" s="183"/>
      <c r="V22" s="183"/>
      <c r="W22" s="183"/>
      <c r="Y22" s="134"/>
      <c r="Z22" s="134"/>
      <c r="AA22" s="134"/>
      <c r="AB22" s="134"/>
      <c r="AC22" s="134"/>
      <c r="AD22" s="134"/>
      <c r="AE22" s="134"/>
      <c r="AF22" s="134"/>
      <c r="AG22" s="134"/>
      <c r="AH22" s="134"/>
      <c r="AI22" s="134"/>
      <c r="AJ22" s="134"/>
      <c r="AK22" s="134"/>
      <c r="AL22" s="134"/>
      <c r="AM22" s="134"/>
    </row>
    <row r="23" spans="1:39" ht="12.75">
      <c r="A23" s="6"/>
      <c r="B23" s="13" t="s">
        <v>1</v>
      </c>
      <c r="C23" s="462"/>
      <c r="D23" s="6"/>
      <c r="E23" s="182">
        <f t="shared" ref="E23" si="3">+E10-E22</f>
        <v>1309</v>
      </c>
      <c r="F23" s="182">
        <f t="shared" ref="F23:K23" si="4">+F10-F22</f>
        <v>1412</v>
      </c>
      <c r="G23" s="182">
        <f t="shared" si="4"/>
        <v>1507</v>
      </c>
      <c r="H23" s="570">
        <f t="shared" si="4"/>
        <v>1515</v>
      </c>
      <c r="I23" s="570">
        <f t="shared" si="4"/>
        <v>1988</v>
      </c>
      <c r="J23" s="570">
        <f t="shared" si="4"/>
        <v>1963</v>
      </c>
      <c r="K23" s="570">
        <f t="shared" si="4"/>
        <v>1865</v>
      </c>
      <c r="L23" s="570">
        <f t="shared" ref="L23:M23" si="5">+L10-L22</f>
        <v>1847</v>
      </c>
      <c r="M23" s="276">
        <f t="shared" si="5"/>
        <v>1607</v>
      </c>
      <c r="O23" s="134"/>
      <c r="P23" s="182"/>
      <c r="Q23" s="182"/>
      <c r="R23" s="182"/>
      <c r="S23" s="182"/>
      <c r="T23" s="182"/>
      <c r="U23" s="182"/>
      <c r="V23" s="182"/>
      <c r="W23" s="182"/>
      <c r="Y23" s="134"/>
      <c r="Z23" s="134"/>
      <c r="AA23" s="134"/>
      <c r="AB23" s="134"/>
      <c r="AC23" s="134"/>
      <c r="AD23" s="134"/>
      <c r="AE23" s="134"/>
      <c r="AF23" s="134"/>
      <c r="AG23" s="134"/>
      <c r="AH23" s="134"/>
      <c r="AI23" s="134"/>
      <c r="AJ23" s="134"/>
      <c r="AK23" s="134"/>
      <c r="AL23" s="134"/>
      <c r="AM23" s="134"/>
    </row>
    <row r="24" spans="1:39">
      <c r="A24" s="7"/>
      <c r="B24" s="132" t="s">
        <v>113</v>
      </c>
      <c r="C24" s="7"/>
      <c r="D24" s="7"/>
      <c r="E24" s="181">
        <v>146</v>
      </c>
      <c r="F24" s="181">
        <f>SUM('QTD P&amp;L'!F23:I23)</f>
        <v>135</v>
      </c>
      <c r="G24" s="181">
        <f>SUM('QTD P&amp;L'!G23:J23)</f>
        <v>127</v>
      </c>
      <c r="H24" s="568">
        <f>SUM('QTD P&amp;L'!H23:K23)</f>
        <v>103</v>
      </c>
      <c r="I24" s="568">
        <v>71</v>
      </c>
      <c r="J24" s="568">
        <f>SUM('QTD P&amp;L'!J23:M23)</f>
        <v>46</v>
      </c>
      <c r="K24" s="568">
        <f>SUM('QTD P&amp;L'!K23:N23)</f>
        <v>-14</v>
      </c>
      <c r="L24" s="568">
        <f>SUM('QTD P&amp;L'!L23:O23)</f>
        <v>-29</v>
      </c>
      <c r="M24" s="274">
        <v>-26</v>
      </c>
      <c r="O24" s="134"/>
      <c r="P24" s="183"/>
      <c r="Q24" s="183"/>
      <c r="R24" s="183"/>
      <c r="S24" s="183"/>
      <c r="T24" s="183"/>
      <c r="U24" s="183"/>
      <c r="V24" s="183"/>
      <c r="W24" s="183"/>
      <c r="Y24" s="134"/>
      <c r="Z24" s="134"/>
      <c r="AA24" s="134"/>
      <c r="AB24" s="134"/>
      <c r="AC24" s="134"/>
      <c r="AD24" s="134"/>
      <c r="AE24" s="134"/>
      <c r="AF24" s="134"/>
      <c r="AG24" s="134"/>
      <c r="AH24" s="134"/>
      <c r="AI24" s="134"/>
      <c r="AJ24" s="134"/>
      <c r="AK24" s="134"/>
      <c r="AL24" s="134"/>
      <c r="AM24" s="134"/>
    </row>
    <row r="25" spans="1:39">
      <c r="A25" s="7"/>
      <c r="B25" s="132" t="s">
        <v>157</v>
      </c>
      <c r="C25" s="7"/>
      <c r="D25" s="7"/>
      <c r="E25" s="183">
        <v>12</v>
      </c>
      <c r="F25" s="183">
        <f>SUM('QTD P&amp;L'!F24:I24)</f>
        <v>12</v>
      </c>
      <c r="G25" s="183">
        <f>SUM('QTD P&amp;L'!G24:J24)</f>
        <v>0</v>
      </c>
      <c r="H25" s="569">
        <f>SUM('QTD P&amp;L'!H24:K24)</f>
        <v>40</v>
      </c>
      <c r="I25" s="569">
        <v>40</v>
      </c>
      <c r="J25" s="569">
        <f>SUM('QTD P&amp;L'!J24:M24)</f>
        <v>40</v>
      </c>
      <c r="K25" s="569">
        <f>SUM('QTD P&amp;L'!K24:N24)</f>
        <v>40</v>
      </c>
      <c r="L25" s="569">
        <f>SUM('QTD P&amp;L'!L24:O24)</f>
        <v>0</v>
      </c>
      <c r="M25" s="275">
        <f>SUM('QTD P&amp;L'!M24:P24)</f>
        <v>0</v>
      </c>
      <c r="O25" s="134"/>
      <c r="P25" s="183"/>
      <c r="Q25" s="183"/>
      <c r="R25" s="183"/>
      <c r="S25" s="183"/>
      <c r="T25" s="183"/>
      <c r="U25" s="183"/>
      <c r="V25" s="183"/>
      <c r="W25" s="183"/>
      <c r="Y25" s="134"/>
      <c r="Z25" s="134"/>
      <c r="AA25" s="134"/>
      <c r="AB25" s="134"/>
      <c r="AC25" s="134"/>
      <c r="AD25" s="134"/>
      <c r="AE25" s="134"/>
      <c r="AF25" s="134"/>
      <c r="AG25" s="134"/>
      <c r="AH25" s="134"/>
      <c r="AI25" s="134"/>
      <c r="AJ25" s="134"/>
      <c r="AK25" s="134"/>
      <c r="AL25" s="134"/>
      <c r="AM25" s="134"/>
    </row>
    <row r="26" spans="1:39" ht="12.75">
      <c r="A26" s="7"/>
      <c r="B26" s="11" t="s">
        <v>108</v>
      </c>
      <c r="C26" s="464"/>
      <c r="D26" s="7"/>
      <c r="E26" s="181">
        <f t="shared" ref="E26:G26" si="6">E23-E24-E25</f>
        <v>1151</v>
      </c>
      <c r="F26" s="181">
        <f t="shared" si="6"/>
        <v>1265</v>
      </c>
      <c r="G26" s="181">
        <f t="shared" si="6"/>
        <v>1380</v>
      </c>
      <c r="H26" s="568">
        <f t="shared" ref="H26:I26" si="7">H23-H24-H25</f>
        <v>1372</v>
      </c>
      <c r="I26" s="568">
        <f t="shared" si="7"/>
        <v>1877</v>
      </c>
      <c r="J26" s="568">
        <f t="shared" ref="J26:K26" si="8">J23-J24-J25</f>
        <v>1877</v>
      </c>
      <c r="K26" s="568">
        <f t="shared" si="8"/>
        <v>1839</v>
      </c>
      <c r="L26" s="568">
        <f t="shared" ref="L26:M26" si="9">L23-L24-L25</f>
        <v>1876</v>
      </c>
      <c r="M26" s="274">
        <f t="shared" si="9"/>
        <v>1633</v>
      </c>
      <c r="O26" s="134"/>
      <c r="P26" s="181"/>
      <c r="Q26" s="181"/>
      <c r="R26" s="181"/>
      <c r="S26" s="181"/>
      <c r="T26" s="181"/>
      <c r="U26" s="181"/>
      <c r="V26" s="181"/>
      <c r="W26" s="181"/>
      <c r="Y26" s="134"/>
      <c r="Z26" s="134"/>
      <c r="AA26" s="134"/>
      <c r="AB26" s="134"/>
      <c r="AC26" s="134"/>
      <c r="AD26" s="134"/>
      <c r="AE26" s="134"/>
      <c r="AF26" s="134"/>
      <c r="AG26" s="134"/>
      <c r="AH26" s="134"/>
      <c r="AI26" s="134"/>
      <c r="AJ26" s="134"/>
      <c r="AK26" s="134"/>
      <c r="AL26" s="134"/>
      <c r="AM26" s="134"/>
    </row>
    <row r="27" spans="1:39">
      <c r="A27" s="7"/>
      <c r="B27" s="465" t="s">
        <v>109</v>
      </c>
      <c r="C27" s="464"/>
      <c r="D27" s="7"/>
      <c r="E27" s="81">
        <v>878</v>
      </c>
      <c r="F27" s="81">
        <f>SUM('QTD P&amp;L'!F26:I26)</f>
        <v>918</v>
      </c>
      <c r="G27" s="81">
        <f>SUM('QTD P&amp;L'!G26:J26)</f>
        <v>874</v>
      </c>
      <c r="H27" s="539">
        <f>SUM('QTD P&amp;L'!H26:K26)</f>
        <v>794</v>
      </c>
      <c r="I27" s="539">
        <f>64-35</f>
        <v>29</v>
      </c>
      <c r="J27" s="539">
        <f>SUM('QTD P&amp;L'!J26:M26)</f>
        <v>83</v>
      </c>
      <c r="K27" s="539">
        <f>SUM('QTD P&amp;L'!K26:N26)</f>
        <v>119</v>
      </c>
      <c r="L27" s="539">
        <f>SUM('QTD P&amp;L'!L26:O26)</f>
        <v>212</v>
      </c>
      <c r="M27" s="245">
        <v>130</v>
      </c>
      <c r="O27" s="134"/>
      <c r="P27" s="81"/>
      <c r="Q27" s="81"/>
      <c r="R27" s="81"/>
      <c r="S27" s="81"/>
      <c r="T27" s="81"/>
      <c r="U27" s="81"/>
      <c r="V27" s="81"/>
      <c r="W27" s="81"/>
      <c r="Y27" s="134"/>
      <c r="Z27" s="134"/>
      <c r="AA27" s="134"/>
      <c r="AB27" s="134"/>
      <c r="AC27" s="134"/>
      <c r="AD27" s="134"/>
      <c r="AE27" s="134"/>
      <c r="AF27" s="134"/>
      <c r="AG27" s="134"/>
      <c r="AH27" s="134"/>
      <c r="AI27" s="134"/>
      <c r="AJ27" s="134"/>
      <c r="AK27" s="134"/>
      <c r="AL27" s="134"/>
      <c r="AM27" s="134"/>
    </row>
    <row r="28" spans="1:39">
      <c r="A28" s="4"/>
      <c r="B28" s="13" t="s">
        <v>2</v>
      </c>
      <c r="C28" s="4"/>
      <c r="D28" s="4"/>
      <c r="E28" s="83">
        <f t="shared" ref="E28" si="10">E26-E27</f>
        <v>273</v>
      </c>
      <c r="F28" s="83">
        <f t="shared" ref="F28:K28" si="11">F26-F27</f>
        <v>347</v>
      </c>
      <c r="G28" s="83">
        <f t="shared" si="11"/>
        <v>506</v>
      </c>
      <c r="H28" s="541">
        <f t="shared" si="11"/>
        <v>578</v>
      </c>
      <c r="I28" s="541">
        <f t="shared" si="11"/>
        <v>1848</v>
      </c>
      <c r="J28" s="541">
        <f t="shared" si="11"/>
        <v>1794</v>
      </c>
      <c r="K28" s="541">
        <f t="shared" si="11"/>
        <v>1720</v>
      </c>
      <c r="L28" s="541">
        <f t="shared" ref="L28:M28" si="12">L26-L27</f>
        <v>1664</v>
      </c>
      <c r="M28" s="247">
        <f t="shared" si="12"/>
        <v>1503</v>
      </c>
      <c r="O28" s="134"/>
      <c r="P28" s="83"/>
      <c r="Q28" s="83"/>
      <c r="R28" s="83"/>
      <c r="S28" s="83"/>
      <c r="T28" s="83"/>
      <c r="U28" s="83"/>
      <c r="V28" s="83"/>
      <c r="W28" s="83"/>
      <c r="Y28" s="134"/>
      <c r="Z28" s="134"/>
      <c r="AA28" s="134"/>
      <c r="AB28" s="134"/>
      <c r="AC28" s="134"/>
      <c r="AD28" s="134"/>
      <c r="AE28" s="134"/>
      <c r="AF28" s="134"/>
      <c r="AG28" s="134"/>
      <c r="AH28" s="134"/>
      <c r="AI28" s="134"/>
      <c r="AJ28" s="134"/>
      <c r="AK28" s="134"/>
      <c r="AL28" s="134"/>
      <c r="AM28" s="134"/>
    </row>
    <row r="29" spans="1:39" ht="9.75" customHeight="1">
      <c r="A29" s="4"/>
      <c r="B29" s="13"/>
      <c r="C29" s="4"/>
      <c r="D29" s="4"/>
      <c r="E29" s="83"/>
      <c r="F29" s="83"/>
      <c r="G29" s="83"/>
      <c r="H29" s="541"/>
      <c r="I29" s="541"/>
      <c r="J29" s="541"/>
      <c r="K29" s="541"/>
      <c r="L29" s="541"/>
      <c r="M29" s="247"/>
      <c r="O29" s="134"/>
      <c r="P29" s="83"/>
      <c r="Q29" s="83"/>
      <c r="R29" s="83"/>
      <c r="S29" s="83"/>
      <c r="T29" s="83"/>
      <c r="U29" s="83"/>
      <c r="V29" s="83"/>
      <c r="W29" s="83"/>
    </row>
    <row r="30" spans="1:39" s="27" customFormat="1" ht="12.75">
      <c r="A30" s="32"/>
      <c r="B30" s="33" t="s">
        <v>26</v>
      </c>
      <c r="C30" s="33"/>
      <c r="D30" s="33"/>
      <c r="E30" s="184"/>
      <c r="F30" s="184"/>
      <c r="G30" s="184"/>
      <c r="H30" s="544"/>
      <c r="I30" s="544"/>
      <c r="J30" s="544"/>
      <c r="K30" s="544"/>
      <c r="L30" s="544"/>
      <c r="M30" s="250"/>
      <c r="O30" s="134"/>
      <c r="P30" s="184"/>
      <c r="Q30" s="184"/>
      <c r="R30" s="184"/>
      <c r="S30" s="184"/>
      <c r="T30" s="184"/>
      <c r="U30" s="184"/>
      <c r="V30" s="184"/>
      <c r="W30" s="184"/>
    </row>
    <row r="31" spans="1:39" s="27" customFormat="1" ht="12.75">
      <c r="A31" s="32"/>
      <c r="B31" s="33"/>
      <c r="C31" s="33" t="s">
        <v>28</v>
      </c>
      <c r="D31" s="33"/>
      <c r="E31" s="185">
        <v>0.36</v>
      </c>
      <c r="F31" s="185">
        <f>SUM('QTD P&amp;L'!F30:I30)</f>
        <v>0.46000000000000008</v>
      </c>
      <c r="G31" s="185">
        <f>SUM('QTD P&amp;L'!G30:J30)</f>
        <v>0.67</v>
      </c>
      <c r="H31" s="571">
        <f>SUM('QTD P&amp;L'!H30:K30)</f>
        <v>0.76</v>
      </c>
      <c r="I31" s="571">
        <v>2.4300000000000002</v>
      </c>
      <c r="J31" s="571">
        <f>SUM('QTD P&amp;L'!J30:M30)</f>
        <v>2.35</v>
      </c>
      <c r="K31" s="571">
        <f>SUM('QTD P&amp;L'!K30:N30)</f>
        <v>2.25</v>
      </c>
      <c r="L31" s="571">
        <f>SUM('QTD P&amp;L'!L30:O30)</f>
        <v>2.1799999999999997</v>
      </c>
      <c r="M31" s="403">
        <v>1.96</v>
      </c>
      <c r="O31" s="135"/>
      <c r="P31" s="185"/>
      <c r="Q31" s="185"/>
      <c r="R31" s="185"/>
      <c r="S31" s="185"/>
      <c r="T31" s="185"/>
      <c r="U31" s="185"/>
      <c r="V31" s="185"/>
      <c r="W31" s="185"/>
      <c r="Y31" s="135"/>
      <c r="Z31" s="135"/>
      <c r="AA31" s="135"/>
      <c r="AB31" s="135"/>
      <c r="AC31" s="135"/>
      <c r="AD31" s="135"/>
      <c r="AE31" s="135"/>
      <c r="AF31" s="135"/>
      <c r="AG31" s="135"/>
      <c r="AH31" s="135"/>
      <c r="AI31" s="135"/>
      <c r="AJ31" s="135"/>
      <c r="AK31" s="135"/>
      <c r="AL31" s="135"/>
      <c r="AM31" s="135"/>
    </row>
    <row r="32" spans="1:39" s="27" customFormat="1" ht="12.75">
      <c r="A32" s="32"/>
      <c r="B32" s="33"/>
      <c r="C32" s="33" t="s">
        <v>29</v>
      </c>
      <c r="D32" s="33"/>
      <c r="E32" s="185">
        <v>0.36</v>
      </c>
      <c r="F32" s="185">
        <f>SUM('QTD P&amp;L'!F31:I31)</f>
        <v>0.45000000000000007</v>
      </c>
      <c r="G32" s="185">
        <f>SUM('QTD P&amp;L'!G31:J31)</f>
        <v>0.65</v>
      </c>
      <c r="H32" s="571">
        <f>SUM('QTD P&amp;L'!H31:K31)</f>
        <v>0.74</v>
      </c>
      <c r="I32" s="571">
        <v>2.4</v>
      </c>
      <c r="J32" s="571">
        <f>SUM('QTD P&amp;L'!J31:M31)</f>
        <v>2.33</v>
      </c>
      <c r="K32" s="571">
        <f>SUM('QTD P&amp;L'!K31:N31)</f>
        <v>2.2400000000000002</v>
      </c>
      <c r="L32" s="571">
        <f>SUM('QTD P&amp;L'!L31:O31)</f>
        <v>2.16</v>
      </c>
      <c r="M32" s="403">
        <v>1.95</v>
      </c>
      <c r="O32" s="135"/>
      <c r="P32" s="185"/>
      <c r="Q32" s="185"/>
      <c r="R32" s="185"/>
      <c r="S32" s="185"/>
      <c r="T32" s="185"/>
      <c r="U32" s="185"/>
      <c r="V32" s="185"/>
      <c r="W32" s="185"/>
      <c r="Y32" s="135"/>
      <c r="Z32" s="135"/>
      <c r="AA32" s="135"/>
      <c r="AB32" s="135"/>
      <c r="AC32" s="135"/>
      <c r="AD32" s="135"/>
      <c r="AE32" s="135"/>
      <c r="AF32" s="135"/>
      <c r="AG32" s="135"/>
      <c r="AH32" s="135"/>
      <c r="AI32" s="135"/>
      <c r="AJ32" s="135"/>
      <c r="AK32" s="135"/>
      <c r="AL32" s="135"/>
      <c r="AM32" s="135"/>
    </row>
    <row r="33" spans="1:39" s="27" customFormat="1" ht="4.1500000000000004" customHeight="1">
      <c r="A33" s="32"/>
      <c r="B33" s="33"/>
      <c r="C33" s="33"/>
      <c r="D33" s="33"/>
      <c r="E33" s="95"/>
      <c r="F33" s="95"/>
      <c r="G33" s="95"/>
      <c r="H33" s="572"/>
      <c r="I33" s="572"/>
      <c r="J33" s="572"/>
      <c r="K33" s="572"/>
      <c r="L33" s="572"/>
      <c r="M33" s="404"/>
      <c r="O33" s="134"/>
      <c r="Q33" s="134"/>
      <c r="R33" s="134"/>
      <c r="Y33" s="134"/>
      <c r="Z33" s="134"/>
      <c r="AA33" s="134"/>
      <c r="AB33" s="134"/>
      <c r="AC33" s="134"/>
      <c r="AD33" s="134"/>
      <c r="AE33" s="134"/>
      <c r="AF33" s="134"/>
      <c r="AG33" s="134"/>
      <c r="AH33" s="134"/>
      <c r="AI33" s="134"/>
      <c r="AJ33" s="134"/>
      <c r="AK33" s="134"/>
      <c r="AL33" s="134"/>
      <c r="AM33" s="134"/>
    </row>
    <row r="34" spans="1:39" s="27" customFormat="1">
      <c r="A34" s="32"/>
      <c r="B34" s="35" t="s">
        <v>27</v>
      </c>
      <c r="C34" s="32"/>
      <c r="D34" s="33"/>
      <c r="E34" s="95"/>
      <c r="F34" s="95"/>
      <c r="G34" s="95"/>
      <c r="H34" s="572"/>
      <c r="I34" s="572"/>
      <c r="J34" s="572"/>
      <c r="K34" s="572"/>
      <c r="L34" s="572"/>
      <c r="M34" s="404"/>
      <c r="O34" s="134"/>
      <c r="Q34" s="134"/>
      <c r="R34" s="134"/>
      <c r="Y34" s="134"/>
      <c r="Z34" s="134"/>
      <c r="AA34" s="134"/>
      <c r="AB34" s="134"/>
      <c r="AC34" s="134"/>
      <c r="AD34" s="134"/>
      <c r="AE34" s="134"/>
      <c r="AF34" s="134"/>
      <c r="AG34" s="134"/>
      <c r="AH34" s="134"/>
      <c r="AI34" s="134"/>
      <c r="AJ34" s="134"/>
      <c r="AK34" s="134"/>
      <c r="AL34" s="134"/>
      <c r="AM34" s="134"/>
    </row>
    <row r="35" spans="1:39" s="27" customFormat="1" ht="12.75">
      <c r="A35" s="32"/>
      <c r="B35" s="33"/>
      <c r="C35" s="35" t="s">
        <v>28</v>
      </c>
      <c r="D35" s="33"/>
      <c r="E35" s="186">
        <v>754</v>
      </c>
      <c r="F35" s="186">
        <f>AVERAGE('QTD P&amp;L'!F34:I34)</f>
        <v>756.25</v>
      </c>
      <c r="G35" s="186">
        <f>AVERAGE('QTD P&amp;L'!G34:J34)</f>
        <v>758</v>
      </c>
      <c r="H35" s="573">
        <f>AVERAGE('QTD P&amp;L'!H34:K34)</f>
        <v>760</v>
      </c>
      <c r="I35" s="573">
        <v>762</v>
      </c>
      <c r="J35" s="573">
        <f>AVERAGE('QTD P&amp;L'!J34:M34)</f>
        <v>762.75</v>
      </c>
      <c r="K35" s="573">
        <f>AVERAGE('QTD P&amp;L'!K34:N34)</f>
        <v>764</v>
      </c>
      <c r="L35" s="573">
        <f>AVERAGE('QTD P&amp;L'!L34:O34)</f>
        <v>765</v>
      </c>
      <c r="M35" s="405">
        <v>767</v>
      </c>
      <c r="O35" s="134"/>
      <c r="P35" s="186"/>
      <c r="Q35" s="186"/>
      <c r="R35" s="186"/>
      <c r="S35" s="186"/>
      <c r="T35" s="186"/>
      <c r="U35" s="186"/>
      <c r="V35" s="186"/>
      <c r="W35" s="186"/>
      <c r="Y35" s="134"/>
      <c r="Z35" s="134"/>
      <c r="AA35" s="134"/>
      <c r="AB35" s="134"/>
      <c r="AC35" s="134"/>
      <c r="AD35" s="134"/>
      <c r="AE35" s="134"/>
      <c r="AF35" s="134"/>
      <c r="AG35" s="134"/>
      <c r="AH35" s="134"/>
      <c r="AI35" s="134"/>
      <c r="AJ35" s="134"/>
      <c r="AK35" s="134"/>
      <c r="AL35" s="134"/>
      <c r="AM35" s="134"/>
    </row>
    <row r="36" spans="1:39" s="27" customFormat="1" ht="12.75">
      <c r="A36" s="32"/>
      <c r="B36" s="33"/>
      <c r="C36" s="35" t="s">
        <v>29</v>
      </c>
      <c r="D36" s="33"/>
      <c r="E36" s="186">
        <v>766</v>
      </c>
      <c r="F36" s="186">
        <f>AVERAGE('QTD P&amp;L'!F35:I35)</f>
        <v>767.25</v>
      </c>
      <c r="G36" s="186">
        <f>AVERAGE('QTD P&amp;L'!G35:J35)</f>
        <v>768.75</v>
      </c>
      <c r="H36" s="573">
        <f>AVERAGE('QTD P&amp;L'!H35:K35)</f>
        <v>770</v>
      </c>
      <c r="I36" s="573">
        <v>771</v>
      </c>
      <c r="J36" s="573">
        <f>AVERAGE('QTD P&amp;L'!J35:M35)</f>
        <v>770.5</v>
      </c>
      <c r="K36" s="573">
        <f>AVERAGE('QTD P&amp;L'!K35:N35)</f>
        <v>770.5</v>
      </c>
      <c r="L36" s="573">
        <f>AVERAGE('QTD P&amp;L'!L35:O35)</f>
        <v>770.5</v>
      </c>
      <c r="M36" s="405">
        <v>771</v>
      </c>
      <c r="O36" s="134"/>
      <c r="P36" s="186"/>
      <c r="Q36" s="186"/>
      <c r="R36" s="186"/>
      <c r="S36" s="186"/>
      <c r="T36" s="186"/>
      <c r="U36" s="186"/>
      <c r="V36" s="186"/>
      <c r="W36" s="186"/>
      <c r="Y36" s="134"/>
      <c r="Z36" s="134"/>
      <c r="AA36" s="134"/>
      <c r="AB36" s="134"/>
      <c r="AC36" s="134"/>
      <c r="AD36" s="134"/>
      <c r="AE36" s="134"/>
      <c r="AF36" s="134"/>
      <c r="AG36" s="134"/>
      <c r="AH36" s="134"/>
      <c r="AI36" s="134"/>
      <c r="AJ36" s="134"/>
      <c r="AK36" s="134"/>
      <c r="AL36" s="134"/>
      <c r="AM36" s="134"/>
    </row>
    <row r="37" spans="1:39" s="27" customFormat="1" ht="12.75">
      <c r="A37" s="32"/>
      <c r="B37" s="33"/>
      <c r="C37" s="35"/>
      <c r="D37" s="33"/>
      <c r="E37" s="96"/>
      <c r="F37" s="96"/>
      <c r="G37" s="96"/>
      <c r="H37" s="574"/>
      <c r="I37" s="574"/>
      <c r="J37" s="574"/>
      <c r="K37" s="574"/>
      <c r="L37" s="574"/>
      <c r="M37" s="406"/>
      <c r="O37" s="134"/>
      <c r="P37" s="179"/>
      <c r="Q37" s="179"/>
      <c r="R37" s="179"/>
      <c r="S37" s="179"/>
      <c r="T37" s="179"/>
      <c r="U37" s="179"/>
      <c r="V37" s="179"/>
      <c r="W37" s="179"/>
    </row>
    <row r="38" spans="1:39" ht="12.75">
      <c r="A38" s="10" t="s">
        <v>31</v>
      </c>
      <c r="B38" s="15"/>
      <c r="D38" s="15"/>
      <c r="E38" s="97"/>
      <c r="F38" s="97"/>
      <c r="G38" s="97"/>
      <c r="H38" s="575"/>
      <c r="I38" s="575"/>
      <c r="J38" s="575"/>
      <c r="K38" s="575"/>
      <c r="L38" s="575"/>
      <c r="M38" s="407"/>
      <c r="O38" s="134"/>
      <c r="P38" s="179"/>
      <c r="Q38" s="179"/>
      <c r="R38" s="179"/>
      <c r="S38" s="179"/>
      <c r="T38" s="179"/>
      <c r="U38" s="179"/>
      <c r="V38" s="179"/>
      <c r="W38" s="179"/>
    </row>
    <row r="39" spans="1:39" ht="12.75">
      <c r="A39" s="18"/>
      <c r="B39" s="15"/>
      <c r="D39" s="15"/>
      <c r="E39" s="9" t="str">
        <f t="shared" ref="E39:M39" si="13">E6</f>
        <v>Q4</v>
      </c>
      <c r="F39" s="9" t="str">
        <f t="shared" si="13"/>
        <v>Q1</v>
      </c>
      <c r="G39" s="9" t="str">
        <f t="shared" si="13"/>
        <v>Q2</v>
      </c>
      <c r="H39" s="576" t="str">
        <f t="shared" si="13"/>
        <v>Q3</v>
      </c>
      <c r="I39" s="576" t="str">
        <f t="shared" si="13"/>
        <v>Q4</v>
      </c>
      <c r="J39" s="576" t="str">
        <f t="shared" si="13"/>
        <v>Q1</v>
      </c>
      <c r="K39" s="576" t="str">
        <f t="shared" si="13"/>
        <v>Q2</v>
      </c>
      <c r="L39" s="576" t="str">
        <f t="shared" si="13"/>
        <v>Q3</v>
      </c>
      <c r="M39" s="277" t="str">
        <f t="shared" si="13"/>
        <v>Q4</v>
      </c>
      <c r="O39" s="134"/>
      <c r="P39" s="179"/>
      <c r="Q39" s="179"/>
      <c r="R39" s="179"/>
      <c r="S39" s="179"/>
      <c r="T39" s="179"/>
      <c r="U39" s="179"/>
      <c r="V39" s="179"/>
      <c r="W39" s="179"/>
    </row>
    <row r="40" spans="1:39" ht="12.75">
      <c r="A40" s="18"/>
      <c r="B40" s="15"/>
      <c r="D40" s="15"/>
      <c r="E40" s="9" t="str">
        <f t="shared" ref="E40:M40" si="14">E7</f>
        <v>CY17</v>
      </c>
      <c r="F40" s="9" t="str">
        <f t="shared" si="14"/>
        <v>CY18</v>
      </c>
      <c r="G40" s="9" t="str">
        <f t="shared" si="14"/>
        <v>CY18</v>
      </c>
      <c r="H40" s="576" t="str">
        <f t="shared" si="14"/>
        <v>CY18</v>
      </c>
      <c r="I40" s="576" t="str">
        <f t="shared" si="14"/>
        <v>CY18</v>
      </c>
      <c r="J40" s="576" t="str">
        <f t="shared" si="14"/>
        <v>CY19</v>
      </c>
      <c r="K40" s="576" t="str">
        <f t="shared" si="14"/>
        <v>CY19</v>
      </c>
      <c r="L40" s="576" t="str">
        <f t="shared" si="14"/>
        <v>CY19</v>
      </c>
      <c r="M40" s="277" t="str">
        <f t="shared" si="14"/>
        <v>CY19</v>
      </c>
      <c r="O40" s="134"/>
      <c r="P40" s="179"/>
      <c r="Q40" s="179"/>
      <c r="R40" s="179"/>
      <c r="S40" s="179"/>
      <c r="T40" s="179"/>
      <c r="U40" s="179"/>
      <c r="V40" s="179"/>
      <c r="W40" s="179"/>
    </row>
    <row r="41" spans="1:39" ht="12.75">
      <c r="A41" s="18"/>
      <c r="B41" s="15"/>
      <c r="D41" s="15"/>
      <c r="E41" s="25" t="s">
        <v>85</v>
      </c>
      <c r="F41" s="25" t="s">
        <v>85</v>
      </c>
      <c r="G41" s="25" t="s">
        <v>85</v>
      </c>
      <c r="H41" s="577" t="s">
        <v>85</v>
      </c>
      <c r="I41" s="577" t="s">
        <v>85</v>
      </c>
      <c r="J41" s="577" t="s">
        <v>85</v>
      </c>
      <c r="K41" s="577" t="s">
        <v>85</v>
      </c>
      <c r="L41" s="577" t="s">
        <v>85</v>
      </c>
      <c r="M41" s="513" t="s">
        <v>85</v>
      </c>
      <c r="O41" s="134"/>
      <c r="P41" s="179"/>
      <c r="Q41" s="179"/>
      <c r="R41" s="179"/>
      <c r="S41" s="179"/>
      <c r="T41" s="179"/>
      <c r="U41" s="179"/>
      <c r="V41" s="179"/>
      <c r="W41" s="179"/>
    </row>
    <row r="42" spans="1:39" ht="12.75">
      <c r="A42" s="18"/>
      <c r="B42" s="15"/>
      <c r="D42" s="15"/>
      <c r="E42" s="19"/>
      <c r="F42" s="19"/>
      <c r="G42" s="19"/>
      <c r="H42" s="578"/>
      <c r="I42" s="578"/>
      <c r="J42" s="578"/>
      <c r="K42" s="578"/>
      <c r="L42" s="578"/>
      <c r="M42" s="408"/>
      <c r="O42" s="134"/>
      <c r="P42" s="179"/>
      <c r="Q42" s="179"/>
      <c r="R42" s="179"/>
      <c r="S42" s="179"/>
      <c r="T42" s="179"/>
      <c r="U42" s="179"/>
      <c r="V42" s="179"/>
      <c r="W42" s="179"/>
    </row>
    <row r="43" spans="1:39" ht="12.75">
      <c r="A43" s="18"/>
      <c r="B43" s="460" t="s">
        <v>80</v>
      </c>
      <c r="D43" s="15"/>
      <c r="E43" s="19"/>
      <c r="F43" s="19"/>
      <c r="G43" s="19"/>
      <c r="H43" s="578"/>
      <c r="I43" s="578"/>
      <c r="J43" s="578"/>
      <c r="K43" s="578"/>
      <c r="L43" s="578"/>
      <c r="M43" s="408"/>
      <c r="O43" s="134"/>
      <c r="P43" s="179"/>
      <c r="Q43" s="179"/>
      <c r="R43" s="179"/>
      <c r="S43" s="179"/>
      <c r="T43" s="179"/>
      <c r="U43" s="179"/>
      <c r="V43" s="179"/>
      <c r="W43" s="179"/>
    </row>
    <row r="44" spans="1:39" ht="12.75">
      <c r="A44" s="18"/>
      <c r="B44" s="460"/>
      <c r="C44" s="460" t="s">
        <v>122</v>
      </c>
      <c r="D44" s="3"/>
      <c r="E44" s="19"/>
      <c r="F44" s="19"/>
      <c r="G44" s="19"/>
      <c r="H44" s="578"/>
      <c r="I44" s="578"/>
      <c r="J44" s="578"/>
      <c r="K44" s="578"/>
      <c r="L44" s="578"/>
      <c r="M44" s="408"/>
      <c r="O44" s="134"/>
      <c r="P44" s="179"/>
      <c r="Q44" s="134"/>
      <c r="R44" s="134"/>
    </row>
    <row r="45" spans="1:39" ht="12.75">
      <c r="A45" s="5"/>
      <c r="B45" s="14"/>
      <c r="C45" s="461" t="s">
        <v>124</v>
      </c>
      <c r="D45" s="5"/>
      <c r="E45" s="21">
        <f t="shared" ref="E45:M45" si="15">E13/E$10</f>
        <v>0.10446059569616645</v>
      </c>
      <c r="F45" s="21">
        <f t="shared" si="15"/>
        <v>0.10348628910017914</v>
      </c>
      <c r="G45" s="21">
        <f t="shared" si="15"/>
        <v>0.10279344984175037</v>
      </c>
      <c r="H45" s="579">
        <f t="shared" si="15"/>
        <v>0.10124284317832705</v>
      </c>
      <c r="I45" s="579">
        <f t="shared" si="15"/>
        <v>9.5866666666666669E-2</v>
      </c>
      <c r="J45" s="579">
        <f t="shared" si="15"/>
        <v>9.6208724011414601E-2</v>
      </c>
      <c r="K45" s="579">
        <f t="shared" si="15"/>
        <v>9.5726736013494518E-2</v>
      </c>
      <c r="L45" s="579">
        <f t="shared" si="15"/>
        <v>0.10037768739105171</v>
      </c>
      <c r="M45" s="278">
        <f t="shared" si="15"/>
        <v>0.10109415934658653</v>
      </c>
      <c r="O45" s="134"/>
      <c r="P45" s="179"/>
      <c r="Q45" s="134"/>
      <c r="R45" s="134"/>
      <c r="Y45" s="134"/>
      <c r="Z45" s="134"/>
      <c r="AA45" s="134"/>
      <c r="AB45" s="134"/>
      <c r="AC45" s="134"/>
      <c r="AD45" s="134"/>
      <c r="AE45" s="134"/>
      <c r="AF45" s="134"/>
    </row>
    <row r="46" spans="1:39" ht="12.75">
      <c r="A46" s="5"/>
      <c r="B46" s="14"/>
      <c r="C46" s="461" t="s">
        <v>125</v>
      </c>
      <c r="D46" s="5"/>
      <c r="E46" s="21">
        <f t="shared" ref="E46:M46" si="16">E14/E$10</f>
        <v>4.2753313381787089E-2</v>
      </c>
      <c r="F46" s="21">
        <f t="shared" si="16"/>
        <v>4.9469477745624914E-2</v>
      </c>
      <c r="G46" s="21">
        <f t="shared" si="16"/>
        <v>4.58235860740333E-2</v>
      </c>
      <c r="H46" s="579">
        <f t="shared" si="16"/>
        <v>4.4127915095657035E-2</v>
      </c>
      <c r="I46" s="579">
        <f t="shared" si="16"/>
        <v>4.9466666666666666E-2</v>
      </c>
      <c r="J46" s="579">
        <f t="shared" si="16"/>
        <v>4.5794265525207233E-2</v>
      </c>
      <c r="K46" s="579">
        <f t="shared" si="16"/>
        <v>4.7652516165307843E-2</v>
      </c>
      <c r="L46" s="579">
        <f t="shared" si="16"/>
        <v>4.764671702498547E-2</v>
      </c>
      <c r="M46" s="278">
        <f t="shared" si="16"/>
        <v>3.6985668053629218E-2</v>
      </c>
      <c r="O46" s="134"/>
      <c r="Q46" s="134"/>
      <c r="R46" s="134"/>
      <c r="Y46" s="168"/>
      <c r="Z46" s="168"/>
      <c r="AA46" s="168"/>
      <c r="AB46" s="168"/>
      <c r="AC46" s="168"/>
      <c r="AD46" s="168"/>
      <c r="AE46" s="168"/>
      <c r="AF46" s="168"/>
    </row>
    <row r="47" spans="1:39" ht="12.75">
      <c r="A47" s="5"/>
      <c r="B47" s="14"/>
      <c r="C47" s="460" t="s">
        <v>123</v>
      </c>
      <c r="D47" s="5"/>
      <c r="E47" s="21"/>
      <c r="F47" s="21"/>
      <c r="G47" s="21"/>
      <c r="H47" s="579"/>
      <c r="I47" s="579"/>
      <c r="J47" s="579"/>
      <c r="K47" s="579"/>
      <c r="L47" s="579"/>
      <c r="M47" s="278"/>
      <c r="O47" s="134"/>
      <c r="Q47" s="134"/>
      <c r="R47" s="134"/>
      <c r="Y47" s="168"/>
      <c r="Z47" s="168"/>
      <c r="AA47" s="168"/>
      <c r="AB47" s="168"/>
      <c r="AC47" s="168"/>
      <c r="AD47" s="168"/>
      <c r="AE47" s="168"/>
      <c r="AF47" s="168"/>
    </row>
    <row r="48" spans="1:39" ht="12.75">
      <c r="A48" s="5"/>
      <c r="B48" s="14"/>
      <c r="C48" s="461" t="s">
        <v>126</v>
      </c>
      <c r="D48" s="5"/>
      <c r="E48" s="21">
        <f t="shared" ref="E48:M48" si="17">E16/E$10</f>
        <v>0.14023086789226166</v>
      </c>
      <c r="F48" s="21">
        <f t="shared" si="17"/>
        <v>0.14096734187680859</v>
      </c>
      <c r="G48" s="21">
        <f t="shared" si="17"/>
        <v>0.14269987615247007</v>
      </c>
      <c r="H48" s="579">
        <f t="shared" si="17"/>
        <v>0.14592933947772657</v>
      </c>
      <c r="I48" s="579">
        <f t="shared" si="17"/>
        <v>0.13706666666666667</v>
      </c>
      <c r="J48" s="579">
        <f t="shared" si="17"/>
        <v>0.13548036417991574</v>
      </c>
      <c r="K48" s="579">
        <f t="shared" si="17"/>
        <v>0.1373348327242058</v>
      </c>
      <c r="L48" s="579">
        <f t="shared" si="17"/>
        <v>0.14032539221382917</v>
      </c>
      <c r="M48" s="278">
        <f t="shared" si="17"/>
        <v>0.14871320696563414</v>
      </c>
      <c r="O48" s="134"/>
      <c r="Q48" s="134"/>
      <c r="R48" s="134"/>
      <c r="Y48" s="168"/>
      <c r="Z48" s="168"/>
      <c r="AA48" s="168"/>
      <c r="AB48" s="168"/>
      <c r="AC48" s="168"/>
      <c r="AD48" s="168"/>
      <c r="AE48" s="168"/>
      <c r="AF48" s="168"/>
    </row>
    <row r="49" spans="1:32" ht="12.75">
      <c r="A49" s="5"/>
      <c r="B49" s="14"/>
      <c r="C49" s="461" t="s">
        <v>125</v>
      </c>
      <c r="D49" s="5"/>
      <c r="E49" s="21">
        <f t="shared" ref="E49:M49" si="18">E17/E$10</f>
        <v>6.8975345589283171E-2</v>
      </c>
      <c r="F49" s="21">
        <f t="shared" si="18"/>
        <v>6.1320104726470995E-2</v>
      </c>
      <c r="G49" s="21">
        <f t="shared" si="18"/>
        <v>5.6419430301362324E-2</v>
      </c>
      <c r="H49" s="579">
        <f t="shared" si="18"/>
        <v>5.6137410976120655E-2</v>
      </c>
      <c r="I49" s="579">
        <f t="shared" si="18"/>
        <v>5.3199999999999997E-2</v>
      </c>
      <c r="J49" s="579">
        <f t="shared" si="18"/>
        <v>5.1093898627530915E-2</v>
      </c>
      <c r="K49" s="579">
        <f t="shared" si="18"/>
        <v>4.8355355636772561E-2</v>
      </c>
      <c r="L49" s="579">
        <f t="shared" si="18"/>
        <v>4.1400348634514819E-2</v>
      </c>
      <c r="M49" s="278">
        <f t="shared" si="18"/>
        <v>3.5906919402065036E-2</v>
      </c>
      <c r="O49" s="134"/>
      <c r="Q49" s="134"/>
      <c r="R49" s="134"/>
      <c r="Y49" s="168"/>
      <c r="Z49" s="168"/>
      <c r="AA49" s="168"/>
      <c r="AB49" s="168"/>
      <c r="AC49" s="168"/>
      <c r="AD49" s="168"/>
      <c r="AE49" s="168"/>
      <c r="AF49" s="168"/>
    </row>
    <row r="50" spans="1:32" ht="12.75">
      <c r="A50" s="5"/>
      <c r="B50" s="5"/>
      <c r="C50" s="1" t="s">
        <v>33</v>
      </c>
      <c r="D50" s="5"/>
      <c r="E50" s="21">
        <f t="shared" ref="E50:M50" si="19">E18/E$10</f>
        <v>0.152344306683768</v>
      </c>
      <c r="F50" s="21">
        <f t="shared" si="19"/>
        <v>0.15185338294060907</v>
      </c>
      <c r="G50" s="21">
        <f t="shared" si="19"/>
        <v>0.15205724508050089</v>
      </c>
      <c r="H50" s="579">
        <f t="shared" si="19"/>
        <v>0.15291160452450775</v>
      </c>
      <c r="I50" s="579">
        <f t="shared" si="19"/>
        <v>0.14680000000000001</v>
      </c>
      <c r="J50" s="579">
        <f t="shared" si="19"/>
        <v>0.14838972686506319</v>
      </c>
      <c r="K50" s="579">
        <f t="shared" si="19"/>
        <v>0.15195389373067192</v>
      </c>
      <c r="L50" s="579">
        <f t="shared" si="19"/>
        <v>0.14933178384660081</v>
      </c>
      <c r="M50" s="278">
        <f t="shared" si="19"/>
        <v>0.15379873632300817</v>
      </c>
      <c r="O50" s="134"/>
      <c r="P50" s="21"/>
      <c r="Q50" s="21"/>
      <c r="R50" s="21"/>
      <c r="S50" s="21"/>
      <c r="T50" s="21"/>
      <c r="U50" s="21"/>
      <c r="V50" s="21"/>
      <c r="W50" s="21"/>
      <c r="Y50" s="168"/>
      <c r="Z50" s="168"/>
      <c r="AA50" s="168"/>
      <c r="AB50" s="168"/>
      <c r="AC50" s="168"/>
      <c r="AD50" s="168"/>
      <c r="AE50" s="168"/>
      <c r="AF50" s="168"/>
    </row>
    <row r="51" spans="1:32" ht="12.75">
      <c r="A51" s="5"/>
      <c r="B51" s="5"/>
      <c r="C51" s="1" t="s">
        <v>34</v>
      </c>
      <c r="D51" s="5"/>
      <c r="E51" s="21">
        <f t="shared" ref="E51:M51" si="20">E19/E$10</f>
        <v>0.1963802194670087</v>
      </c>
      <c r="F51" s="21">
        <f t="shared" si="20"/>
        <v>0.19057461761058289</v>
      </c>
      <c r="G51" s="21">
        <f t="shared" si="20"/>
        <v>0.17902848493188386</v>
      </c>
      <c r="H51" s="579">
        <f t="shared" si="20"/>
        <v>0.17022762184052506</v>
      </c>
      <c r="I51" s="579">
        <f t="shared" si="20"/>
        <v>0.1416</v>
      </c>
      <c r="J51" s="579">
        <f t="shared" si="20"/>
        <v>0.13819812474520995</v>
      </c>
      <c r="K51" s="579">
        <f t="shared" si="20"/>
        <v>0.13803767219567051</v>
      </c>
      <c r="L51" s="579">
        <f t="shared" si="20"/>
        <v>0.13088320743753631</v>
      </c>
      <c r="M51" s="278">
        <f t="shared" si="20"/>
        <v>0.14270303590691941</v>
      </c>
      <c r="O51" s="134"/>
      <c r="P51" s="21"/>
      <c r="Q51" s="21"/>
      <c r="R51" s="21"/>
      <c r="S51" s="21"/>
      <c r="T51" s="21"/>
      <c r="U51" s="21"/>
      <c r="V51" s="21"/>
      <c r="W51" s="21"/>
      <c r="Y51" s="168"/>
      <c r="Z51" s="168"/>
      <c r="AA51" s="168"/>
      <c r="AB51" s="168"/>
      <c r="AC51" s="168"/>
      <c r="AD51" s="168"/>
      <c r="AE51" s="168"/>
      <c r="AF51" s="168"/>
    </row>
    <row r="52" spans="1:32" ht="12.75">
      <c r="A52" s="5"/>
      <c r="B52" s="5"/>
      <c r="C52" s="1" t="s">
        <v>35</v>
      </c>
      <c r="D52" s="5"/>
      <c r="E52" s="21">
        <f t="shared" ref="E52:M52" si="21">E20/E$10</f>
        <v>0.10830839390052729</v>
      </c>
      <c r="F52" s="21">
        <f t="shared" si="21"/>
        <v>0.10775802673280969</v>
      </c>
      <c r="G52" s="21">
        <f t="shared" si="21"/>
        <v>0.11380211916884547</v>
      </c>
      <c r="H52" s="579">
        <f t="shared" si="21"/>
        <v>0.11786063398966624</v>
      </c>
      <c r="I52" s="579">
        <f t="shared" si="21"/>
        <v>0.1096</v>
      </c>
      <c r="J52" s="579">
        <f t="shared" si="21"/>
        <v>0.10898219866829732</v>
      </c>
      <c r="K52" s="579">
        <f t="shared" si="21"/>
        <v>0.10626932808546528</v>
      </c>
      <c r="L52" s="579">
        <f t="shared" si="21"/>
        <v>0.10531667635095875</v>
      </c>
      <c r="M52" s="278">
        <f t="shared" si="21"/>
        <v>0.11280628756356911</v>
      </c>
      <c r="N52" s="226"/>
      <c r="O52" s="134"/>
      <c r="P52" s="21"/>
      <c r="Q52" s="21"/>
      <c r="R52" s="21"/>
      <c r="S52" s="21"/>
      <c r="T52" s="21"/>
      <c r="U52" s="21"/>
      <c r="V52" s="21"/>
      <c r="W52" s="21"/>
      <c r="Y52" s="168"/>
      <c r="Z52" s="168"/>
      <c r="AA52" s="168"/>
      <c r="AB52" s="168"/>
      <c r="AC52" s="168"/>
      <c r="AD52" s="168"/>
      <c r="AE52" s="168"/>
      <c r="AF52" s="168"/>
    </row>
    <row r="53" spans="1:32">
      <c r="A53" s="5"/>
      <c r="B53" s="5"/>
      <c r="C53" s="1" t="s">
        <v>261</v>
      </c>
      <c r="D53" s="5"/>
      <c r="E53" s="22">
        <f t="shared" ref="E53:M53" si="22">E21/E$10</f>
        <v>0</v>
      </c>
      <c r="F53" s="22">
        <f t="shared" si="22"/>
        <v>0</v>
      </c>
      <c r="G53" s="22">
        <f t="shared" si="22"/>
        <v>0</v>
      </c>
      <c r="H53" s="580">
        <f t="shared" si="22"/>
        <v>0</v>
      </c>
      <c r="I53" s="580">
        <f t="shared" si="22"/>
        <v>1.3333333333333333E-3</v>
      </c>
      <c r="J53" s="580">
        <f t="shared" si="22"/>
        <v>9.1044978937355626E-3</v>
      </c>
      <c r="K53" s="580">
        <f t="shared" si="22"/>
        <v>1.2510542592071971E-2</v>
      </c>
      <c r="L53" s="580">
        <f t="shared" si="22"/>
        <v>1.6414875072632191E-2</v>
      </c>
      <c r="M53" s="279">
        <f t="shared" si="22"/>
        <v>2.034211742949607E-2</v>
      </c>
      <c r="O53" s="134"/>
      <c r="P53" s="21"/>
      <c r="Q53" s="21"/>
      <c r="R53" s="21"/>
      <c r="S53" s="21"/>
      <c r="T53" s="21"/>
      <c r="U53" s="21"/>
      <c r="V53" s="21"/>
      <c r="W53" s="21"/>
      <c r="Y53" s="168"/>
      <c r="Z53" s="168"/>
      <c r="AA53" s="168"/>
      <c r="AB53" s="168"/>
      <c r="AC53" s="168"/>
      <c r="AD53" s="168"/>
      <c r="AE53" s="168"/>
      <c r="AF53" s="168"/>
    </row>
    <row r="54" spans="1:32">
      <c r="A54" s="5"/>
      <c r="B54" s="5"/>
      <c r="C54" s="5"/>
      <c r="D54" s="5" t="s">
        <v>79</v>
      </c>
      <c r="E54" s="22">
        <f t="shared" ref="E54:M54" si="23">E22/E$10</f>
        <v>0.81345304261080231</v>
      </c>
      <c r="F54" s="22">
        <f t="shared" si="23"/>
        <v>0.80542924073308531</v>
      </c>
      <c r="G54" s="22">
        <f t="shared" si="23"/>
        <v>0.79262419155084629</v>
      </c>
      <c r="H54" s="580">
        <f t="shared" si="23"/>
        <v>0.78843736908253037</v>
      </c>
      <c r="I54" s="580">
        <f t="shared" si="23"/>
        <v>0.73493333333333333</v>
      </c>
      <c r="J54" s="580">
        <f t="shared" si="23"/>
        <v>0.73325180051637451</v>
      </c>
      <c r="K54" s="580">
        <f t="shared" si="23"/>
        <v>0.73784087714366042</v>
      </c>
      <c r="L54" s="580">
        <f t="shared" si="23"/>
        <v>0.73169668797210929</v>
      </c>
      <c r="M54" s="279">
        <f t="shared" si="23"/>
        <v>0.75235013099090764</v>
      </c>
      <c r="O54" s="134"/>
      <c r="P54" s="22"/>
      <c r="Q54" s="22"/>
      <c r="R54" s="22"/>
      <c r="S54" s="22"/>
      <c r="T54" s="22"/>
      <c r="U54" s="22"/>
      <c r="V54" s="22"/>
      <c r="W54" s="22"/>
      <c r="Y54" s="168"/>
      <c r="Z54" s="168"/>
      <c r="AA54" s="168"/>
      <c r="AB54" s="168"/>
      <c r="AC54" s="168"/>
      <c r="AD54" s="168"/>
      <c r="AE54" s="168"/>
      <c r="AF54" s="168"/>
    </row>
    <row r="55" spans="1:32" ht="12.75">
      <c r="A55" s="6"/>
      <c r="B55" s="13" t="s">
        <v>1</v>
      </c>
      <c r="C55" s="462"/>
      <c r="D55" s="6"/>
      <c r="E55" s="20">
        <f t="shared" ref="E55:M55" si="24">E23/E$10</f>
        <v>0.18654695738919766</v>
      </c>
      <c r="F55" s="20">
        <f t="shared" si="24"/>
        <v>0.19457075926691469</v>
      </c>
      <c r="G55" s="20">
        <f t="shared" si="24"/>
        <v>0.20737580844915371</v>
      </c>
      <c r="H55" s="581">
        <f t="shared" si="24"/>
        <v>0.21156263091746963</v>
      </c>
      <c r="I55" s="581">
        <f t="shared" si="24"/>
        <v>0.26506666666666667</v>
      </c>
      <c r="J55" s="581">
        <f t="shared" si="24"/>
        <v>0.26674819948362549</v>
      </c>
      <c r="K55" s="581">
        <f t="shared" si="24"/>
        <v>0.26215912285633963</v>
      </c>
      <c r="L55" s="581">
        <f t="shared" si="24"/>
        <v>0.26830331202789076</v>
      </c>
      <c r="M55" s="280">
        <f t="shared" si="24"/>
        <v>0.2476498690090923</v>
      </c>
      <c r="O55" s="134"/>
      <c r="P55" s="20"/>
      <c r="Q55" s="20"/>
      <c r="R55" s="20"/>
      <c r="S55" s="20"/>
      <c r="T55" s="20"/>
      <c r="U55" s="20"/>
      <c r="V55" s="20"/>
      <c r="W55" s="20"/>
      <c r="Y55" s="168"/>
      <c r="Z55" s="168"/>
      <c r="AA55" s="168"/>
      <c r="AB55" s="168"/>
      <c r="AC55" s="168"/>
      <c r="AD55" s="168"/>
      <c r="AE55" s="168"/>
      <c r="AF55" s="168"/>
    </row>
    <row r="56" spans="1:32">
      <c r="A56" s="7"/>
      <c r="B56" s="132" t="s">
        <v>113</v>
      </c>
      <c r="C56" s="7"/>
      <c r="D56" s="7"/>
      <c r="E56" s="21">
        <f t="shared" ref="E56:M56" si="25">E24/E$10</f>
        <v>2.0806612512469718E-2</v>
      </c>
      <c r="F56" s="21">
        <f t="shared" si="25"/>
        <v>1.8602728400165358E-2</v>
      </c>
      <c r="G56" s="21">
        <f t="shared" si="25"/>
        <v>1.7476262556763451E-2</v>
      </c>
      <c r="H56" s="579">
        <f t="shared" si="25"/>
        <v>1.4383465996369223E-2</v>
      </c>
      <c r="I56" s="579">
        <f t="shared" si="25"/>
        <v>9.4666666666666666E-3</v>
      </c>
      <c r="J56" s="579">
        <f t="shared" si="25"/>
        <v>6.2508493001766545E-3</v>
      </c>
      <c r="K56" s="579">
        <f t="shared" si="25"/>
        <v>-1.9679505201012091E-3</v>
      </c>
      <c r="L56" s="579">
        <f t="shared" si="25"/>
        <v>-4.21266705403835E-3</v>
      </c>
      <c r="M56" s="278">
        <f t="shared" si="25"/>
        <v>-4.0067807058098322E-3</v>
      </c>
      <c r="O56" s="134"/>
      <c r="P56" s="22"/>
      <c r="Q56" s="22"/>
      <c r="R56" s="22"/>
      <c r="S56" s="22"/>
      <c r="T56" s="22"/>
      <c r="U56" s="22"/>
      <c r="V56" s="22"/>
      <c r="W56" s="22"/>
      <c r="Y56" s="168"/>
      <c r="Z56" s="168"/>
      <c r="AA56" s="168"/>
      <c r="AB56" s="168"/>
      <c r="AC56" s="168"/>
      <c r="AD56" s="168"/>
      <c r="AE56" s="168"/>
      <c r="AF56" s="168"/>
    </row>
    <row r="57" spans="1:32">
      <c r="A57" s="7"/>
      <c r="B57" s="132" t="s">
        <v>157</v>
      </c>
      <c r="C57" s="7"/>
      <c r="D57" s="7"/>
      <c r="E57" s="22">
        <f t="shared" ref="E57:M57" si="26">E25/E$10</f>
        <v>1.7101325352714834E-3</v>
      </c>
      <c r="F57" s="22">
        <f t="shared" si="26"/>
        <v>1.6535758577924762E-3</v>
      </c>
      <c r="G57" s="22">
        <f t="shared" si="26"/>
        <v>0</v>
      </c>
      <c r="H57" s="580">
        <f t="shared" si="26"/>
        <v>5.5858120374249406E-3</v>
      </c>
      <c r="I57" s="580">
        <f t="shared" si="26"/>
        <v>5.3333333333333332E-3</v>
      </c>
      <c r="J57" s="580">
        <f t="shared" si="26"/>
        <v>5.4355211305883956E-3</v>
      </c>
      <c r="K57" s="580">
        <f t="shared" si="26"/>
        <v>5.6227157717177395E-3</v>
      </c>
      <c r="L57" s="580">
        <f t="shared" si="26"/>
        <v>0</v>
      </c>
      <c r="M57" s="279">
        <f t="shared" si="26"/>
        <v>0</v>
      </c>
      <c r="O57" s="134"/>
      <c r="P57" s="22"/>
      <c r="Q57" s="22"/>
      <c r="R57" s="22"/>
      <c r="S57" s="22"/>
      <c r="T57" s="22"/>
      <c r="U57" s="22"/>
      <c r="V57" s="22"/>
      <c r="W57" s="22"/>
      <c r="Y57" s="168"/>
      <c r="Z57" s="168"/>
      <c r="AA57" s="168"/>
      <c r="AB57" s="168"/>
      <c r="AC57" s="168"/>
      <c r="AD57" s="168"/>
      <c r="AE57" s="168"/>
      <c r="AF57" s="168"/>
    </row>
    <row r="58" spans="1:32" ht="12.75">
      <c r="A58" s="7"/>
      <c r="B58" s="11" t="s">
        <v>108</v>
      </c>
      <c r="C58" s="464"/>
      <c r="D58" s="7"/>
      <c r="E58" s="21">
        <f t="shared" ref="E58:M58" si="27">E26/E$10</f>
        <v>0.16403021234145646</v>
      </c>
      <c r="F58" s="21">
        <f t="shared" si="27"/>
        <v>0.17431445500895687</v>
      </c>
      <c r="G58" s="21">
        <f t="shared" si="27"/>
        <v>0.18989954589239025</v>
      </c>
      <c r="H58" s="579">
        <f t="shared" si="27"/>
        <v>0.19159335288367546</v>
      </c>
      <c r="I58" s="579">
        <f t="shared" si="27"/>
        <v>0.25026666666666669</v>
      </c>
      <c r="J58" s="579">
        <f t="shared" si="27"/>
        <v>0.25506182905286046</v>
      </c>
      <c r="K58" s="579">
        <f t="shared" si="27"/>
        <v>0.25850435760472307</v>
      </c>
      <c r="L58" s="579">
        <f t="shared" si="27"/>
        <v>0.27251597908192909</v>
      </c>
      <c r="M58" s="278">
        <f t="shared" si="27"/>
        <v>0.25165664971490215</v>
      </c>
      <c r="O58" s="134"/>
      <c r="P58" s="21"/>
      <c r="Q58" s="21"/>
      <c r="R58" s="21"/>
      <c r="S58" s="21"/>
      <c r="T58" s="21"/>
      <c r="U58" s="21"/>
      <c r="V58" s="21"/>
      <c r="W58" s="21"/>
      <c r="Y58" s="168"/>
      <c r="Z58" s="168"/>
      <c r="AA58" s="168"/>
      <c r="AB58" s="168"/>
      <c r="AC58" s="168"/>
      <c r="AD58" s="168"/>
      <c r="AE58" s="168"/>
      <c r="AF58" s="168"/>
    </row>
    <row r="59" spans="1:32">
      <c r="A59" s="7"/>
      <c r="B59" s="465" t="s">
        <v>109</v>
      </c>
      <c r="C59" s="464"/>
      <c r="D59" s="7"/>
      <c r="E59" s="22">
        <f t="shared" ref="E59:M59" si="28">E27/E$10</f>
        <v>0.12512469716403021</v>
      </c>
      <c r="F59" s="22">
        <f t="shared" si="28"/>
        <v>0.12649855312112443</v>
      </c>
      <c r="G59" s="22">
        <f t="shared" si="28"/>
        <v>0.12026971239851383</v>
      </c>
      <c r="H59" s="580">
        <f t="shared" si="28"/>
        <v>0.11087836894288507</v>
      </c>
      <c r="I59" s="580">
        <f t="shared" si="28"/>
        <v>3.8666666666666667E-3</v>
      </c>
      <c r="J59" s="580">
        <f t="shared" si="28"/>
        <v>1.127870634597092E-2</v>
      </c>
      <c r="K59" s="580">
        <f t="shared" si="28"/>
        <v>1.6727579420860277E-2</v>
      </c>
      <c r="L59" s="580">
        <f t="shared" si="28"/>
        <v>3.0796048808832074E-2</v>
      </c>
      <c r="M59" s="279">
        <f t="shared" si="28"/>
        <v>2.0033903529049161E-2</v>
      </c>
      <c r="O59" s="134"/>
      <c r="P59" s="22"/>
      <c r="Q59" s="22"/>
      <c r="R59" s="22"/>
      <c r="S59" s="22"/>
      <c r="T59" s="22"/>
      <c r="U59" s="22"/>
      <c r="V59" s="22"/>
      <c r="W59" s="22"/>
      <c r="Y59" s="168"/>
      <c r="Z59" s="168"/>
      <c r="AA59" s="168"/>
      <c r="AB59" s="168"/>
      <c r="AC59" s="168"/>
      <c r="AD59" s="168"/>
      <c r="AE59" s="168"/>
      <c r="AF59" s="168"/>
    </row>
    <row r="60" spans="1:32">
      <c r="A60" s="4"/>
      <c r="B60" s="13" t="s">
        <v>2</v>
      </c>
      <c r="C60" s="4"/>
      <c r="D60" s="4"/>
      <c r="E60" s="23">
        <f t="shared" ref="E60:M60" si="29">E28/E$10</f>
        <v>3.8905515177426249E-2</v>
      </c>
      <c r="F60" s="23">
        <f t="shared" si="29"/>
        <v>4.781590188783244E-2</v>
      </c>
      <c r="G60" s="23">
        <f t="shared" si="29"/>
        <v>6.9629833493876428E-2</v>
      </c>
      <c r="H60" s="562">
        <f t="shared" si="29"/>
        <v>8.0714983940790394E-2</v>
      </c>
      <c r="I60" s="562">
        <f t="shared" si="29"/>
        <v>0.24640000000000001</v>
      </c>
      <c r="J60" s="562">
        <f t="shared" si="29"/>
        <v>0.24378312270688951</v>
      </c>
      <c r="K60" s="562">
        <f t="shared" si="29"/>
        <v>0.24177677818386281</v>
      </c>
      <c r="L60" s="562">
        <f t="shared" si="29"/>
        <v>0.24171993027309704</v>
      </c>
      <c r="M60" s="269">
        <f t="shared" si="29"/>
        <v>0.23162274618585299</v>
      </c>
      <c r="O60" s="134"/>
      <c r="P60" s="23"/>
      <c r="Q60" s="23"/>
      <c r="R60" s="23"/>
      <c r="S60" s="23"/>
      <c r="T60" s="23"/>
      <c r="U60" s="23"/>
      <c r="V60" s="23"/>
      <c r="W60" s="23"/>
      <c r="Y60" s="168"/>
      <c r="Z60" s="168"/>
      <c r="AA60" s="168"/>
      <c r="AB60" s="168"/>
      <c r="AC60" s="168"/>
      <c r="AD60" s="168"/>
      <c r="AE60" s="168"/>
      <c r="AF60" s="168"/>
    </row>
    <row r="61" spans="1:32">
      <c r="A61" s="4"/>
      <c r="B61" s="13"/>
      <c r="C61" s="4"/>
      <c r="D61" s="4"/>
      <c r="E61" s="23"/>
      <c r="F61" s="23"/>
      <c r="G61" s="23"/>
      <c r="H61" s="562"/>
      <c r="I61" s="562"/>
      <c r="J61" s="562"/>
      <c r="K61" s="562"/>
      <c r="L61" s="562"/>
      <c r="M61" s="269"/>
      <c r="O61" s="134"/>
      <c r="Q61" s="134"/>
      <c r="R61" s="134"/>
      <c r="Y61" s="168"/>
      <c r="Z61" s="168"/>
      <c r="AA61" s="168"/>
      <c r="AB61" s="168"/>
      <c r="AC61" s="168"/>
      <c r="AD61" s="168"/>
      <c r="AE61" s="168"/>
      <c r="AF61" s="168"/>
    </row>
    <row r="62" spans="1:32" ht="15.75">
      <c r="A62" s="14"/>
      <c r="B62" s="1" t="s">
        <v>86</v>
      </c>
      <c r="C62" s="4"/>
      <c r="D62" s="4"/>
      <c r="E62" s="23"/>
      <c r="F62" s="23"/>
      <c r="G62" s="23"/>
      <c r="H62" s="562"/>
      <c r="I62" s="562"/>
      <c r="J62" s="562"/>
      <c r="K62" s="562"/>
      <c r="L62" s="562"/>
      <c r="M62" s="269"/>
      <c r="O62" s="134"/>
      <c r="P62" s="169"/>
      <c r="Q62" s="169"/>
      <c r="R62" s="169"/>
      <c r="S62" s="169"/>
      <c r="T62" s="169"/>
      <c r="U62" s="169"/>
      <c r="V62" s="169"/>
      <c r="W62" s="169"/>
      <c r="Y62" s="168"/>
      <c r="Z62" s="168"/>
      <c r="AA62" s="168"/>
      <c r="AB62" s="168"/>
      <c r="AC62" s="168"/>
      <c r="AD62" s="168"/>
      <c r="AE62" s="168"/>
      <c r="AF62" s="168"/>
    </row>
    <row r="63" spans="1:32">
      <c r="A63" s="14"/>
      <c r="C63" s="4"/>
      <c r="D63" s="4"/>
      <c r="E63" s="23"/>
      <c r="F63" s="23"/>
      <c r="G63" s="23"/>
      <c r="H63" s="562"/>
      <c r="I63" s="562"/>
      <c r="J63" s="562"/>
      <c r="K63" s="562"/>
      <c r="L63" s="562"/>
      <c r="M63" s="269"/>
      <c r="O63" s="134"/>
      <c r="P63" s="169"/>
      <c r="Q63" s="169"/>
      <c r="R63" s="169"/>
      <c r="S63" s="169"/>
      <c r="T63" s="169"/>
      <c r="U63" s="169"/>
      <c r="V63" s="169"/>
      <c r="W63" s="169"/>
      <c r="Y63" s="134"/>
    </row>
    <row r="64" spans="1:32">
      <c r="A64" s="10" t="s">
        <v>287</v>
      </c>
      <c r="B64" s="12"/>
      <c r="C64" s="475"/>
      <c r="D64" s="12"/>
      <c r="H64" s="582"/>
      <c r="I64" s="582"/>
      <c r="J64" s="582"/>
      <c r="K64" s="582"/>
      <c r="L64" s="582"/>
      <c r="M64" s="281"/>
      <c r="O64" s="134"/>
      <c r="P64" s="169"/>
      <c r="Q64" s="169"/>
      <c r="R64" s="169"/>
      <c r="S64" s="169"/>
      <c r="T64" s="169"/>
      <c r="U64" s="169"/>
      <c r="V64" s="169"/>
      <c r="W64" s="169"/>
      <c r="Y64" s="134"/>
    </row>
    <row r="65" spans="1:23">
      <c r="A65" s="10"/>
      <c r="B65" s="12"/>
      <c r="C65" s="475"/>
      <c r="D65" s="12"/>
      <c r="H65" s="582"/>
      <c r="I65" s="582"/>
      <c r="J65" s="582"/>
      <c r="K65" s="582"/>
      <c r="L65" s="582"/>
      <c r="M65" s="281"/>
      <c r="O65" s="134"/>
      <c r="P65" s="169"/>
      <c r="Q65" s="169"/>
      <c r="R65" s="169"/>
      <c r="S65" s="169"/>
      <c r="T65" s="169"/>
      <c r="U65" s="169"/>
      <c r="V65" s="169"/>
      <c r="W65" s="169"/>
    </row>
    <row r="66" spans="1:23" ht="14.25" customHeight="1">
      <c r="A66" s="12"/>
      <c r="B66" s="475"/>
      <c r="C66" s="475"/>
      <c r="D66" s="12"/>
      <c r="E66" s="9" t="str">
        <f t="shared" ref="E66:M66" si="30">E6</f>
        <v>Q4</v>
      </c>
      <c r="F66" s="9" t="str">
        <f t="shared" si="30"/>
        <v>Q1</v>
      </c>
      <c r="G66" s="9" t="str">
        <f t="shared" si="30"/>
        <v>Q2</v>
      </c>
      <c r="H66" s="576" t="str">
        <f t="shared" si="30"/>
        <v>Q3</v>
      </c>
      <c r="I66" s="576" t="str">
        <f t="shared" si="30"/>
        <v>Q4</v>
      </c>
      <c r="J66" s="576" t="str">
        <f t="shared" si="30"/>
        <v>Q1</v>
      </c>
      <c r="K66" s="576" t="str">
        <f t="shared" si="30"/>
        <v>Q2</v>
      </c>
      <c r="L66" s="576" t="str">
        <f t="shared" si="30"/>
        <v>Q3</v>
      </c>
      <c r="M66" s="277" t="str">
        <f t="shared" si="30"/>
        <v>Q4</v>
      </c>
      <c r="O66" s="134"/>
      <c r="P66" s="169"/>
      <c r="Q66" s="169"/>
      <c r="R66" s="169"/>
      <c r="S66" s="169"/>
      <c r="T66" s="169"/>
      <c r="U66" s="169"/>
      <c r="V66" s="169"/>
      <c r="W66" s="169"/>
    </row>
    <row r="67" spans="1:23" ht="14.25" customHeight="1">
      <c r="A67" s="12"/>
      <c r="B67" s="475"/>
      <c r="C67" s="475"/>
      <c r="D67" s="12"/>
      <c r="E67" s="9" t="str">
        <f t="shared" ref="E67:M67" si="31">E7</f>
        <v>CY17</v>
      </c>
      <c r="F67" s="9" t="str">
        <f t="shared" si="31"/>
        <v>CY18</v>
      </c>
      <c r="G67" s="9" t="str">
        <f t="shared" si="31"/>
        <v>CY18</v>
      </c>
      <c r="H67" s="576" t="str">
        <f t="shared" si="31"/>
        <v>CY18</v>
      </c>
      <c r="I67" s="576" t="str">
        <f t="shared" si="31"/>
        <v>CY18</v>
      </c>
      <c r="J67" s="576" t="str">
        <f t="shared" si="31"/>
        <v>CY19</v>
      </c>
      <c r="K67" s="576" t="str">
        <f t="shared" si="31"/>
        <v>CY19</v>
      </c>
      <c r="L67" s="576" t="str">
        <f t="shared" si="31"/>
        <v>CY19</v>
      </c>
      <c r="M67" s="277" t="str">
        <f t="shared" si="31"/>
        <v>CY19</v>
      </c>
      <c r="O67" s="134"/>
      <c r="P67" s="169"/>
      <c r="Q67" s="169"/>
      <c r="R67" s="169"/>
      <c r="S67" s="169"/>
      <c r="T67" s="169"/>
      <c r="U67" s="169"/>
      <c r="V67" s="169"/>
      <c r="W67" s="169"/>
    </row>
    <row r="68" spans="1:23" ht="12.75">
      <c r="A68" s="12"/>
      <c r="B68" s="477"/>
      <c r="C68" s="477"/>
      <c r="D68" s="12"/>
      <c r="E68" s="25" t="str">
        <f t="shared" ref="E68:M68" si="32">E8</f>
        <v>TTM</v>
      </c>
      <c r="F68" s="25" t="str">
        <f t="shared" si="32"/>
        <v>TTM</v>
      </c>
      <c r="G68" s="25" t="str">
        <f t="shared" si="32"/>
        <v>TTM</v>
      </c>
      <c r="H68" s="577" t="str">
        <f t="shared" si="32"/>
        <v>TTM</v>
      </c>
      <c r="I68" s="577" t="str">
        <f t="shared" si="32"/>
        <v>TTM</v>
      </c>
      <c r="J68" s="577" t="str">
        <f t="shared" si="32"/>
        <v>TTM</v>
      </c>
      <c r="K68" s="577" t="str">
        <f t="shared" si="32"/>
        <v>TTM</v>
      </c>
      <c r="L68" s="577" t="str">
        <f t="shared" si="32"/>
        <v>TTM</v>
      </c>
      <c r="M68" s="513" t="str">
        <f t="shared" si="32"/>
        <v>TTM</v>
      </c>
      <c r="O68" s="134"/>
      <c r="P68" s="169"/>
      <c r="Q68" s="169"/>
      <c r="R68" s="169"/>
      <c r="S68" s="169"/>
      <c r="T68" s="169"/>
      <c r="U68" s="169"/>
      <c r="V68" s="169"/>
      <c r="W68" s="169"/>
    </row>
    <row r="69" spans="1:23" ht="7.5" customHeight="1">
      <c r="A69" s="11"/>
      <c r="B69" s="11"/>
      <c r="C69" s="11"/>
      <c r="D69" s="11"/>
      <c r="E69" s="107"/>
      <c r="F69" s="107"/>
      <c r="G69" s="107"/>
      <c r="H69" s="583"/>
      <c r="I69" s="583"/>
      <c r="J69" s="583"/>
      <c r="K69" s="583"/>
      <c r="L69" s="583"/>
      <c r="M69" s="409"/>
      <c r="O69" s="134"/>
      <c r="P69" s="169"/>
      <c r="Q69" s="169"/>
      <c r="R69" s="169"/>
      <c r="S69" s="169"/>
      <c r="T69" s="169"/>
      <c r="U69" s="169"/>
      <c r="V69" s="169"/>
      <c r="W69" s="169"/>
    </row>
    <row r="70" spans="1:23" ht="12.75">
      <c r="A70" s="3"/>
      <c r="B70" s="460" t="s">
        <v>81</v>
      </c>
      <c r="C70" s="4"/>
      <c r="D70" s="3"/>
      <c r="E70" s="161">
        <v>7017</v>
      </c>
      <c r="F70" s="161">
        <f>SUM('QTD P&amp;L'!F66:I66)</f>
        <v>7257</v>
      </c>
      <c r="G70" s="161">
        <f>SUM('QTD P&amp;L'!G66:J66)</f>
        <v>7267</v>
      </c>
      <c r="H70" s="566">
        <f>SUM('QTD P&amp;L'!H66:K66)</f>
        <v>7161</v>
      </c>
      <c r="I70" s="566">
        <v>7500</v>
      </c>
      <c r="J70" s="566">
        <f>SUM('QTD P&amp;L'!J66:M66)</f>
        <v>7359</v>
      </c>
      <c r="K70" s="566">
        <f>SUM('QTD P&amp;L'!K66:N66)</f>
        <v>7114</v>
      </c>
      <c r="L70" s="566">
        <f>SUM('QTD P&amp;L'!L66:O66)</f>
        <v>6884</v>
      </c>
      <c r="M70" s="272">
        <v>6489</v>
      </c>
      <c r="O70" s="134"/>
      <c r="P70" s="169"/>
      <c r="Q70" s="169"/>
      <c r="R70" s="169"/>
      <c r="S70" s="169"/>
      <c r="T70" s="169"/>
      <c r="U70" s="169"/>
      <c r="V70" s="169"/>
      <c r="W70" s="169"/>
    </row>
    <row r="71" spans="1:23" ht="12.75">
      <c r="A71" s="3"/>
      <c r="B71" s="460" t="s">
        <v>80</v>
      </c>
      <c r="C71" s="4"/>
      <c r="D71" s="3"/>
      <c r="E71" s="161"/>
      <c r="F71" s="161"/>
      <c r="G71" s="161"/>
      <c r="H71" s="566"/>
      <c r="I71" s="566"/>
      <c r="J71" s="566"/>
      <c r="K71" s="566"/>
      <c r="L71" s="566"/>
      <c r="M71" s="272"/>
      <c r="O71" s="134"/>
      <c r="P71" s="169"/>
      <c r="Q71" s="161"/>
      <c r="R71" s="134"/>
    </row>
    <row r="72" spans="1:23" ht="12.75">
      <c r="A72" s="3"/>
      <c r="B72" s="460"/>
      <c r="C72" s="479" t="s">
        <v>122</v>
      </c>
      <c r="D72" s="124"/>
      <c r="E72" s="161"/>
      <c r="F72" s="161"/>
      <c r="G72" s="161"/>
      <c r="H72" s="566"/>
      <c r="I72" s="566"/>
      <c r="J72" s="566"/>
      <c r="K72" s="566"/>
      <c r="L72" s="566"/>
      <c r="M72" s="272"/>
      <c r="O72" s="134"/>
      <c r="Q72" s="161"/>
      <c r="R72" s="134"/>
    </row>
    <row r="73" spans="1:23" ht="12.75">
      <c r="A73" s="5"/>
      <c r="B73" s="465"/>
      <c r="C73" s="480" t="s">
        <v>124</v>
      </c>
      <c r="D73" s="463"/>
      <c r="E73" s="162">
        <v>733</v>
      </c>
      <c r="F73" s="162">
        <f>SUM('QTD P&amp;L'!F69:I69)</f>
        <v>751</v>
      </c>
      <c r="G73" s="162">
        <f>SUM('QTD P&amp;L'!G69:J69)</f>
        <v>747</v>
      </c>
      <c r="H73" s="567">
        <f>SUM('QTD P&amp;L'!H69:K69)</f>
        <v>725</v>
      </c>
      <c r="I73" s="567">
        <v>719</v>
      </c>
      <c r="J73" s="567">
        <f>SUM('QTD P&amp;L'!J69:M69)</f>
        <v>708</v>
      </c>
      <c r="K73" s="567">
        <f>SUM('QTD P&amp;L'!K69:N69)</f>
        <v>681</v>
      </c>
      <c r="L73" s="567">
        <f>SUM('QTD P&amp;L'!L69:O69)</f>
        <v>687</v>
      </c>
      <c r="M73" s="273">
        <v>651</v>
      </c>
      <c r="O73" s="134"/>
      <c r="Q73" s="161"/>
      <c r="R73" s="134"/>
    </row>
    <row r="74" spans="1:23" ht="12.75">
      <c r="A74" s="5"/>
      <c r="B74" s="465"/>
      <c r="C74" s="480" t="s">
        <v>125</v>
      </c>
      <c r="D74" s="463"/>
      <c r="E74" s="162">
        <v>287</v>
      </c>
      <c r="F74" s="162">
        <f>SUM('QTD P&amp;L'!F70:I70)</f>
        <v>346</v>
      </c>
      <c r="G74" s="162">
        <f>SUM('QTD P&amp;L'!G70:J70)</f>
        <v>321</v>
      </c>
      <c r="H74" s="567">
        <f>SUM('QTD P&amp;L'!H70:K70)</f>
        <v>304</v>
      </c>
      <c r="I74" s="567">
        <v>358</v>
      </c>
      <c r="J74" s="567">
        <f>SUM('QTD P&amp;L'!J70:M70)</f>
        <v>317</v>
      </c>
      <c r="K74" s="567">
        <f>SUM('QTD P&amp;L'!K70:N70)</f>
        <v>317</v>
      </c>
      <c r="L74" s="567">
        <f>SUM('QTD P&amp;L'!L70:O70)</f>
        <v>306</v>
      </c>
      <c r="M74" s="273">
        <v>221</v>
      </c>
      <c r="O74" s="134"/>
      <c r="Q74" s="161"/>
      <c r="R74" s="134"/>
    </row>
    <row r="75" spans="1:23" ht="12.75">
      <c r="A75" s="5"/>
      <c r="B75" s="465"/>
      <c r="C75" s="479" t="s">
        <v>123</v>
      </c>
      <c r="D75" s="463"/>
      <c r="E75" s="162"/>
      <c r="F75" s="162"/>
      <c r="G75" s="162"/>
      <c r="H75" s="567"/>
      <c r="I75" s="567"/>
      <c r="J75" s="567"/>
      <c r="K75" s="567"/>
      <c r="L75" s="567"/>
      <c r="M75" s="273"/>
      <c r="O75" s="134"/>
      <c r="Q75" s="161"/>
      <c r="R75" s="134"/>
    </row>
    <row r="76" spans="1:23" ht="12.75">
      <c r="A76" s="5"/>
      <c r="B76" s="465"/>
      <c r="C76" s="480" t="s">
        <v>126</v>
      </c>
      <c r="D76" s="463"/>
      <c r="E76" s="162">
        <v>973</v>
      </c>
      <c r="F76" s="162">
        <f>SUM('QTD P&amp;L'!F72:I72)</f>
        <v>1013</v>
      </c>
      <c r="G76" s="162">
        <f>SUM('QTD P&amp;L'!G72:J72)</f>
        <v>1027</v>
      </c>
      <c r="H76" s="567">
        <f>SUM('QTD P&amp;L'!H72:K72)</f>
        <v>1035</v>
      </c>
      <c r="I76" s="567">
        <v>1026</v>
      </c>
      <c r="J76" s="567">
        <f>SUM('QTD P&amp;L'!J72:M72)</f>
        <v>997</v>
      </c>
      <c r="K76" s="567">
        <f>SUM('QTD P&amp;L'!K72:N72)</f>
        <v>977</v>
      </c>
      <c r="L76" s="567">
        <f>SUM('QTD P&amp;L'!L72:O72)</f>
        <v>966</v>
      </c>
      <c r="M76" s="273">
        <v>959</v>
      </c>
      <c r="O76" s="134"/>
      <c r="Q76" s="161"/>
      <c r="R76" s="134"/>
    </row>
    <row r="77" spans="1:23" ht="12.75">
      <c r="A77" s="5"/>
      <c r="B77" s="465"/>
      <c r="C77" s="480" t="s">
        <v>125</v>
      </c>
      <c r="D77" s="463"/>
      <c r="E77" s="162">
        <v>43</v>
      </c>
      <c r="F77" s="162">
        <f>SUM('QTD P&amp;L'!F73:I73)</f>
        <v>42</v>
      </c>
      <c r="G77" s="162">
        <f>SUM('QTD P&amp;L'!G73:J73)</f>
        <v>46</v>
      </c>
      <c r="H77" s="567">
        <f>SUM('QTD P&amp;L'!H73:K73)</f>
        <v>64</v>
      </c>
      <c r="I77" s="567">
        <v>78</v>
      </c>
      <c r="J77" s="567">
        <f>SUM('QTD P&amp;L'!J73:M73)</f>
        <v>75</v>
      </c>
      <c r="K77" s="567">
        <f>SUM('QTD P&amp;L'!K73:N73)</f>
        <v>72</v>
      </c>
      <c r="L77" s="567">
        <f>SUM('QTD P&amp;L'!L73:O73)</f>
        <v>49</v>
      </c>
      <c r="M77" s="273">
        <v>36</v>
      </c>
      <c r="O77" s="134"/>
      <c r="Q77" s="161"/>
      <c r="R77" s="134"/>
    </row>
    <row r="78" spans="1:23" ht="12.75">
      <c r="A78" s="5"/>
      <c r="B78" s="5"/>
      <c r="C78" s="1" t="s">
        <v>33</v>
      </c>
      <c r="D78" s="5"/>
      <c r="E78" s="181">
        <v>1006</v>
      </c>
      <c r="F78" s="181">
        <f>SUM('QTD P&amp;L'!F74:I74)</f>
        <v>1036</v>
      </c>
      <c r="G78" s="181">
        <f>SUM('QTD P&amp;L'!G74:J74)</f>
        <v>1035</v>
      </c>
      <c r="H78" s="568">
        <f>SUM('QTD P&amp;L'!H74:K74)</f>
        <v>1023</v>
      </c>
      <c r="I78" s="568">
        <v>1040</v>
      </c>
      <c r="J78" s="568">
        <f>SUM('QTD P&amp;L'!J74:M74)</f>
        <v>1025</v>
      </c>
      <c r="K78" s="568">
        <f>SUM('QTD P&amp;L'!K74:N74)</f>
        <v>1016</v>
      </c>
      <c r="L78" s="568">
        <f>SUM('QTD P&amp;L'!L74:O74)</f>
        <v>973</v>
      </c>
      <c r="M78" s="274">
        <v>942</v>
      </c>
      <c r="O78" s="134"/>
      <c r="Q78" s="161"/>
      <c r="R78" s="134"/>
    </row>
    <row r="79" spans="1:23" ht="12.75">
      <c r="A79" s="5"/>
      <c r="B79" s="5"/>
      <c r="C79" s="1" t="s">
        <v>34</v>
      </c>
      <c r="D79" s="5"/>
      <c r="E79" s="181">
        <v>1039</v>
      </c>
      <c r="F79" s="181">
        <f>SUM('QTD P&amp;L'!F75:I75)</f>
        <v>1078</v>
      </c>
      <c r="G79" s="181">
        <f>SUM('QTD P&amp;L'!G75:J75)</f>
        <v>1073</v>
      </c>
      <c r="H79" s="568">
        <f>SUM('QTD P&amp;L'!H75:K75)</f>
        <v>1067</v>
      </c>
      <c r="I79" s="568">
        <v>1003</v>
      </c>
      <c r="J79" s="568">
        <f>SUM('QTD P&amp;L'!J75:M75)</f>
        <v>1003</v>
      </c>
      <c r="K79" s="568">
        <f>SUM('QTD P&amp;L'!K75:N75)</f>
        <v>970</v>
      </c>
      <c r="L79" s="568">
        <f>SUM('QTD P&amp;L'!L75:O75)</f>
        <v>890</v>
      </c>
      <c r="M79" s="274">
        <v>911</v>
      </c>
      <c r="O79" s="134"/>
      <c r="Q79" s="161"/>
      <c r="R79" s="134"/>
    </row>
    <row r="80" spans="1:23">
      <c r="A80" s="5"/>
      <c r="B80" s="5"/>
      <c r="C80" s="1" t="s">
        <v>35</v>
      </c>
      <c r="D80" s="5"/>
      <c r="E80" s="183">
        <v>609</v>
      </c>
      <c r="F80" s="183">
        <f>SUM('QTD P&amp;L'!F76:I76)</f>
        <v>644</v>
      </c>
      <c r="G80" s="183">
        <f>SUM('QTD P&amp;L'!G76:J76)</f>
        <v>679</v>
      </c>
      <c r="H80" s="569">
        <f>SUM('QTD P&amp;L'!H76:K76)</f>
        <v>694</v>
      </c>
      <c r="I80" s="569">
        <v>699</v>
      </c>
      <c r="J80" s="569">
        <f>SUM('QTD P&amp;L'!J76:M76)</f>
        <v>681</v>
      </c>
      <c r="K80" s="569">
        <f>SUM('QTD P&amp;L'!K76:N76)</f>
        <v>653</v>
      </c>
      <c r="L80" s="569">
        <f>SUM('QTD P&amp;L'!L76:O76)</f>
        <v>636</v>
      </c>
      <c r="M80" s="275">
        <v>639</v>
      </c>
      <c r="O80" s="134"/>
      <c r="Q80" s="161"/>
      <c r="R80" s="134"/>
    </row>
    <row r="81" spans="1:18">
      <c r="A81" s="5"/>
      <c r="B81" s="5"/>
      <c r="C81" s="5"/>
      <c r="D81" s="5" t="s">
        <v>79</v>
      </c>
      <c r="E81" s="183">
        <f t="shared" ref="E81:G81" si="33">SUM(E73:E80)</f>
        <v>4690</v>
      </c>
      <c r="F81" s="183">
        <f t="shared" si="33"/>
        <v>4910</v>
      </c>
      <c r="G81" s="183">
        <f t="shared" si="33"/>
        <v>4928</v>
      </c>
      <c r="H81" s="569">
        <f t="shared" ref="H81:I81" si="34">SUM(H73:H80)</f>
        <v>4912</v>
      </c>
      <c r="I81" s="569">
        <f t="shared" si="34"/>
        <v>4923</v>
      </c>
      <c r="J81" s="569">
        <f t="shared" ref="J81:K81" si="35">SUM(J73:J80)</f>
        <v>4806</v>
      </c>
      <c r="K81" s="569">
        <f t="shared" si="35"/>
        <v>4686</v>
      </c>
      <c r="L81" s="569">
        <f t="shared" ref="L81:M81" si="36">SUM(L73:L80)</f>
        <v>4507</v>
      </c>
      <c r="M81" s="275">
        <f t="shared" si="36"/>
        <v>4359</v>
      </c>
      <c r="O81" s="134"/>
      <c r="Q81" s="161"/>
      <c r="R81" s="134"/>
    </row>
    <row r="82" spans="1:18" ht="12.75">
      <c r="A82" s="6"/>
      <c r="B82" s="13" t="s">
        <v>1</v>
      </c>
      <c r="C82" s="462"/>
      <c r="D82" s="6"/>
      <c r="E82" s="182">
        <f t="shared" ref="E82" si="37">E70-E81</f>
        <v>2327</v>
      </c>
      <c r="F82" s="182">
        <f t="shared" ref="F82:G82" si="38">F70-F81</f>
        <v>2347</v>
      </c>
      <c r="G82" s="182">
        <f t="shared" si="38"/>
        <v>2339</v>
      </c>
      <c r="H82" s="570">
        <f t="shared" ref="H82:I82" si="39">H70-H81</f>
        <v>2249</v>
      </c>
      <c r="I82" s="570">
        <f t="shared" si="39"/>
        <v>2577</v>
      </c>
      <c r="J82" s="570">
        <f t="shared" ref="J82:K82" si="40">J70-J81</f>
        <v>2553</v>
      </c>
      <c r="K82" s="570">
        <f t="shared" si="40"/>
        <v>2428</v>
      </c>
      <c r="L82" s="570">
        <f t="shared" ref="L82:M82" si="41">L70-L81</f>
        <v>2377</v>
      </c>
      <c r="M82" s="276">
        <f t="shared" si="41"/>
        <v>2130</v>
      </c>
      <c r="O82" s="134"/>
      <c r="Q82" s="161"/>
      <c r="R82" s="134"/>
    </row>
    <row r="83" spans="1:18" ht="12.75">
      <c r="A83" s="7"/>
      <c r="B83" s="132" t="s">
        <v>113</v>
      </c>
      <c r="C83" s="7"/>
      <c r="D83" s="7"/>
      <c r="E83" s="181">
        <v>139</v>
      </c>
      <c r="F83" s="181">
        <f>SUM('QTD P&amp;L'!F79:I79)</f>
        <v>131</v>
      </c>
      <c r="G83" s="181">
        <f>SUM('QTD P&amp;L'!G79:J79)</f>
        <v>123</v>
      </c>
      <c r="H83" s="568">
        <f>SUM('QTD P&amp;L'!H79:K79)</f>
        <v>100</v>
      </c>
      <c r="I83" s="568">
        <v>69</v>
      </c>
      <c r="J83" s="568">
        <f>SUM('QTD P&amp;L'!J79:M79)</f>
        <v>45</v>
      </c>
      <c r="K83" s="568">
        <f>SUM('QTD P&amp;L'!K79:N79)</f>
        <v>-14</v>
      </c>
      <c r="L83" s="568">
        <f>SUM('QTD P&amp;L'!L79:O79)</f>
        <v>-30</v>
      </c>
      <c r="M83" s="274">
        <v>-28</v>
      </c>
      <c r="O83" s="134"/>
      <c r="Q83" s="161"/>
      <c r="R83" s="134"/>
    </row>
    <row r="84" spans="1:18">
      <c r="A84" s="7"/>
      <c r="B84" s="132" t="s">
        <v>157</v>
      </c>
      <c r="C84" s="7"/>
      <c r="D84" s="7"/>
      <c r="E84" s="183">
        <f>SUM('QTD P&amp;L'!E80:H80)</f>
        <v>0</v>
      </c>
      <c r="F84" s="183">
        <f>SUM('QTD P&amp;L'!F80:I80)</f>
        <v>0</v>
      </c>
      <c r="G84" s="183">
        <f>SUM('QTD P&amp;L'!G80:J80)</f>
        <v>0</v>
      </c>
      <c r="H84" s="569">
        <f>SUM('QTD P&amp;L'!H80:K80)</f>
        <v>0</v>
      </c>
      <c r="I84" s="569">
        <f>SUM('QTD P&amp;L'!I80:L80)</f>
        <v>0</v>
      </c>
      <c r="J84" s="569">
        <f>SUM('QTD P&amp;L'!J80:M80)</f>
        <v>0</v>
      </c>
      <c r="K84" s="569">
        <f>SUM('QTD P&amp;L'!K80:N80)</f>
        <v>0</v>
      </c>
      <c r="L84" s="569">
        <f>SUM('QTD P&amp;L'!L80:O80)</f>
        <v>0</v>
      </c>
      <c r="M84" s="275">
        <f>SUM('QTD P&amp;L'!M80:P80)</f>
        <v>0</v>
      </c>
      <c r="O84" s="134"/>
      <c r="Q84" s="161"/>
      <c r="R84" s="134"/>
    </row>
    <row r="85" spans="1:18" ht="12.75">
      <c r="A85" s="7"/>
      <c r="B85" s="11" t="s">
        <v>108</v>
      </c>
      <c r="C85" s="464"/>
      <c r="D85" s="7"/>
      <c r="E85" s="181">
        <f t="shared" ref="E85:F85" si="42">E82-E83-E84</f>
        <v>2188</v>
      </c>
      <c r="F85" s="181">
        <f t="shared" si="42"/>
        <v>2216</v>
      </c>
      <c r="G85" s="181">
        <f t="shared" ref="G85:H85" si="43">G82-G83-G84</f>
        <v>2216</v>
      </c>
      <c r="H85" s="568">
        <f t="shared" si="43"/>
        <v>2149</v>
      </c>
      <c r="I85" s="568">
        <f t="shared" ref="I85:J85" si="44">I82-I83-I84</f>
        <v>2508</v>
      </c>
      <c r="J85" s="568">
        <f t="shared" si="44"/>
        <v>2508</v>
      </c>
      <c r="K85" s="568">
        <f t="shared" ref="K85:L85" si="45">K82-K83-K84</f>
        <v>2442</v>
      </c>
      <c r="L85" s="568">
        <f t="shared" si="45"/>
        <v>2407</v>
      </c>
      <c r="M85" s="274">
        <f t="shared" ref="M85" si="46">M82-M83-M84</f>
        <v>2158</v>
      </c>
      <c r="O85" s="134"/>
      <c r="Q85" s="161"/>
      <c r="R85" s="134"/>
    </row>
    <row r="86" spans="1:18">
      <c r="A86" s="7"/>
      <c r="B86" s="465" t="s">
        <v>109</v>
      </c>
      <c r="C86" s="464"/>
      <c r="D86" s="7"/>
      <c r="E86" s="183">
        <v>491</v>
      </c>
      <c r="F86" s="183">
        <f>SUM('QTD P&amp;L'!F82:I82)</f>
        <v>461</v>
      </c>
      <c r="G86" s="183">
        <f>SUM('QTD P&amp;L'!G82:J82)</f>
        <v>405</v>
      </c>
      <c r="H86" s="569">
        <f>SUM('QTD P&amp;L'!H82:K82)</f>
        <v>371</v>
      </c>
      <c r="I86" s="569">
        <v>409</v>
      </c>
      <c r="J86" s="569">
        <f>SUM('QTD P&amp;L'!J82:M82)</f>
        <v>410</v>
      </c>
      <c r="K86" s="569">
        <f>SUM('QTD P&amp;L'!K82:N82)</f>
        <v>409</v>
      </c>
      <c r="L86" s="569">
        <f>SUM('QTD P&amp;L'!L82:O82)</f>
        <v>404</v>
      </c>
      <c r="M86" s="275">
        <v>375</v>
      </c>
      <c r="O86" s="134"/>
      <c r="Q86" s="161"/>
      <c r="R86" s="134"/>
    </row>
    <row r="87" spans="1:18">
      <c r="A87" s="4"/>
      <c r="B87" s="13" t="s">
        <v>2</v>
      </c>
      <c r="C87" s="4"/>
      <c r="D87" s="4"/>
      <c r="E87" s="8">
        <f t="shared" ref="E87:G87" si="47">E85-E86</f>
        <v>1697</v>
      </c>
      <c r="F87" s="8">
        <f t="shared" si="47"/>
        <v>1755</v>
      </c>
      <c r="G87" s="8">
        <f t="shared" si="47"/>
        <v>1811</v>
      </c>
      <c r="H87" s="584">
        <f t="shared" ref="H87:I87" si="48">H85-H86</f>
        <v>1778</v>
      </c>
      <c r="I87" s="584">
        <f t="shared" si="48"/>
        <v>2099</v>
      </c>
      <c r="J87" s="584">
        <f t="shared" ref="J87:K87" si="49">J85-J86</f>
        <v>2098</v>
      </c>
      <c r="K87" s="584">
        <f t="shared" si="49"/>
        <v>2033</v>
      </c>
      <c r="L87" s="584">
        <f t="shared" ref="L87:M87" si="50">L85-L86</f>
        <v>2003</v>
      </c>
      <c r="M87" s="282">
        <f t="shared" si="50"/>
        <v>1783</v>
      </c>
      <c r="O87" s="134"/>
      <c r="Q87" s="161"/>
      <c r="R87" s="134"/>
    </row>
    <row r="88" spans="1:18" ht="9.75" customHeight="1">
      <c r="A88" s="4"/>
      <c r="B88" s="13"/>
      <c r="C88" s="4"/>
      <c r="D88" s="4"/>
      <c r="E88" s="8"/>
      <c r="F88" s="8"/>
      <c r="G88" s="8"/>
      <c r="H88" s="584"/>
      <c r="I88" s="584"/>
      <c r="J88" s="584"/>
      <c r="K88" s="584"/>
      <c r="L88" s="584"/>
      <c r="M88" s="282"/>
      <c r="O88" s="135"/>
      <c r="Q88" s="161"/>
      <c r="R88" s="134"/>
    </row>
    <row r="89" spans="1:18" s="27" customFormat="1" ht="12.75">
      <c r="A89" s="32"/>
      <c r="B89" s="33" t="s">
        <v>286</v>
      </c>
      <c r="C89" s="33"/>
      <c r="D89" s="33"/>
      <c r="E89" s="163"/>
      <c r="F89" s="163"/>
      <c r="G89" s="163"/>
      <c r="H89" s="585"/>
      <c r="I89" s="585"/>
      <c r="J89" s="585"/>
      <c r="K89" s="585"/>
      <c r="L89" s="585"/>
      <c r="M89" s="283"/>
      <c r="O89" s="134"/>
      <c r="Q89" s="161"/>
      <c r="R89" s="134"/>
    </row>
    <row r="90" spans="1:18" s="27" customFormat="1" ht="12.75">
      <c r="A90" s="32"/>
      <c r="B90" s="33"/>
      <c r="C90" s="33" t="s">
        <v>28</v>
      </c>
      <c r="D90" s="33"/>
      <c r="E90" s="34">
        <v>2.25</v>
      </c>
      <c r="F90" s="34">
        <f>SUM('QTD P&amp;L'!F86:I86)</f>
        <v>2.3200000000000003</v>
      </c>
      <c r="G90" s="34">
        <f>SUM('QTD P&amp;L'!G86:J86)</f>
        <v>2.39</v>
      </c>
      <c r="H90" s="586">
        <f>SUM('QTD P&amp;L'!H86:K86)</f>
        <v>2.35</v>
      </c>
      <c r="I90" s="586">
        <v>2.76</v>
      </c>
      <c r="J90" s="586">
        <f>SUM('QTD P&amp;L'!J86:M86)</f>
        <v>2.75</v>
      </c>
      <c r="K90" s="586">
        <f>SUM('QTD P&amp;L'!K86:N86)</f>
        <v>2.66</v>
      </c>
      <c r="L90" s="586">
        <f>SUM('QTD P&amp;L'!L86:O86)</f>
        <v>2.6100000000000003</v>
      </c>
      <c r="M90" s="514">
        <v>2.33</v>
      </c>
      <c r="O90" s="134"/>
      <c r="Q90" s="161"/>
      <c r="R90" s="134"/>
    </row>
    <row r="91" spans="1:18" s="27" customFormat="1" ht="12.75">
      <c r="A91" s="32"/>
      <c r="B91" s="33"/>
      <c r="C91" s="33" t="s">
        <v>29</v>
      </c>
      <c r="D91" s="33"/>
      <c r="E91" s="34">
        <v>2.21</v>
      </c>
      <c r="F91" s="34">
        <f>SUM('QTD P&amp;L'!F87:I87)</f>
        <v>2.29</v>
      </c>
      <c r="G91" s="34">
        <f>SUM('QTD P&amp;L'!G87:J87)</f>
        <v>2.36</v>
      </c>
      <c r="H91" s="586">
        <f>SUM('QTD P&amp;L'!H87:K87)</f>
        <v>2.31</v>
      </c>
      <c r="I91" s="586">
        <v>2.72</v>
      </c>
      <c r="J91" s="586">
        <f>SUM('QTD P&amp;L'!J87:M87)</f>
        <v>2.7199999999999998</v>
      </c>
      <c r="K91" s="586">
        <f>SUM('QTD P&amp;L'!K87:N87)</f>
        <v>2.63</v>
      </c>
      <c r="L91" s="586">
        <f>SUM('QTD P&amp;L'!L87:O87)</f>
        <v>2.59</v>
      </c>
      <c r="M91" s="514">
        <v>2.31</v>
      </c>
      <c r="O91" s="135"/>
      <c r="Q91" s="161"/>
      <c r="R91" s="134"/>
    </row>
    <row r="92" spans="1:18" s="27" customFormat="1" ht="3" customHeight="1">
      <c r="A92" s="32"/>
      <c r="B92" s="33"/>
      <c r="C92" s="35"/>
      <c r="D92" s="33"/>
      <c r="E92" s="96"/>
      <c r="F92" s="96"/>
      <c r="G92" s="96"/>
      <c r="H92" s="574"/>
      <c r="I92" s="574"/>
      <c r="J92" s="574"/>
      <c r="K92" s="574"/>
      <c r="L92" s="574"/>
      <c r="M92" s="406"/>
      <c r="O92" s="134"/>
      <c r="Q92" s="161"/>
      <c r="R92" s="134"/>
    </row>
    <row r="93" spans="1:18" s="27" customFormat="1" ht="12.75">
      <c r="A93" s="32"/>
      <c r="B93" s="33"/>
      <c r="C93" s="35"/>
      <c r="D93" s="33"/>
      <c r="E93" s="96"/>
      <c r="F93" s="96"/>
      <c r="G93" s="96"/>
      <c r="H93" s="574"/>
      <c r="I93" s="574"/>
      <c r="J93" s="574"/>
      <c r="K93" s="574"/>
      <c r="L93" s="574"/>
      <c r="M93" s="406"/>
      <c r="O93" s="134"/>
      <c r="Q93" s="161"/>
      <c r="R93" s="134"/>
    </row>
    <row r="94" spans="1:18" ht="12.75">
      <c r="A94" s="10" t="s">
        <v>285</v>
      </c>
      <c r="B94" s="15"/>
      <c r="D94" s="15"/>
      <c r="E94" s="97"/>
      <c r="F94" s="97"/>
      <c r="G94" s="97"/>
      <c r="H94" s="575"/>
      <c r="I94" s="575"/>
      <c r="J94" s="575"/>
      <c r="K94" s="575"/>
      <c r="L94" s="575"/>
      <c r="M94" s="407"/>
      <c r="O94" s="134"/>
      <c r="Q94" s="161"/>
      <c r="R94" s="134"/>
    </row>
    <row r="95" spans="1:18" ht="12.75">
      <c r="A95" s="18"/>
      <c r="B95" s="15"/>
      <c r="D95" s="15"/>
      <c r="E95" s="9" t="str">
        <f t="shared" ref="E95:M95" si="51">E66</f>
        <v>Q4</v>
      </c>
      <c r="F95" s="9" t="str">
        <f t="shared" si="51"/>
        <v>Q1</v>
      </c>
      <c r="G95" s="9" t="str">
        <f t="shared" si="51"/>
        <v>Q2</v>
      </c>
      <c r="H95" s="576" t="str">
        <f t="shared" si="51"/>
        <v>Q3</v>
      </c>
      <c r="I95" s="576" t="str">
        <f t="shared" si="51"/>
        <v>Q4</v>
      </c>
      <c r="J95" s="576" t="str">
        <f t="shared" si="51"/>
        <v>Q1</v>
      </c>
      <c r="K95" s="576" t="str">
        <f t="shared" si="51"/>
        <v>Q2</v>
      </c>
      <c r="L95" s="576" t="str">
        <f t="shared" si="51"/>
        <v>Q3</v>
      </c>
      <c r="M95" s="277" t="str">
        <f t="shared" si="51"/>
        <v>Q4</v>
      </c>
      <c r="O95" s="134"/>
      <c r="Q95" s="161"/>
      <c r="R95" s="134"/>
    </row>
    <row r="96" spans="1:18" ht="12.75">
      <c r="A96" s="9"/>
      <c r="B96" s="9"/>
      <c r="C96" s="9"/>
      <c r="D96" s="9"/>
      <c r="E96" s="9" t="str">
        <f t="shared" ref="E96:M96" si="52">E67</f>
        <v>CY17</v>
      </c>
      <c r="F96" s="9" t="str">
        <f t="shared" si="52"/>
        <v>CY18</v>
      </c>
      <c r="G96" s="9" t="str">
        <f t="shared" si="52"/>
        <v>CY18</v>
      </c>
      <c r="H96" s="576" t="str">
        <f t="shared" si="52"/>
        <v>CY18</v>
      </c>
      <c r="I96" s="576" t="str">
        <f t="shared" si="52"/>
        <v>CY18</v>
      </c>
      <c r="J96" s="576" t="str">
        <f t="shared" si="52"/>
        <v>CY19</v>
      </c>
      <c r="K96" s="576" t="str">
        <f t="shared" si="52"/>
        <v>CY19</v>
      </c>
      <c r="L96" s="576" t="str">
        <f t="shared" si="52"/>
        <v>CY19</v>
      </c>
      <c r="M96" s="277" t="str">
        <f t="shared" si="52"/>
        <v>CY19</v>
      </c>
      <c r="O96" s="134"/>
      <c r="Q96" s="161"/>
      <c r="R96" s="134"/>
    </row>
    <row r="97" spans="1:18" ht="12.75">
      <c r="A97" s="18"/>
      <c r="B97" s="15"/>
      <c r="D97" s="15"/>
      <c r="E97" s="25" t="str">
        <f t="shared" ref="E97:M97" si="53">E68</f>
        <v>TTM</v>
      </c>
      <c r="F97" s="25" t="str">
        <f t="shared" si="53"/>
        <v>TTM</v>
      </c>
      <c r="G97" s="25" t="str">
        <f t="shared" si="53"/>
        <v>TTM</v>
      </c>
      <c r="H97" s="577" t="str">
        <f t="shared" si="53"/>
        <v>TTM</v>
      </c>
      <c r="I97" s="577" t="str">
        <f t="shared" si="53"/>
        <v>TTM</v>
      </c>
      <c r="J97" s="577" t="str">
        <f t="shared" si="53"/>
        <v>TTM</v>
      </c>
      <c r="K97" s="577" t="str">
        <f t="shared" si="53"/>
        <v>TTM</v>
      </c>
      <c r="L97" s="577" t="str">
        <f t="shared" si="53"/>
        <v>TTM</v>
      </c>
      <c r="M97" s="513" t="str">
        <f t="shared" si="53"/>
        <v>TTM</v>
      </c>
      <c r="O97" s="134"/>
      <c r="Q97" s="161"/>
      <c r="R97" s="134"/>
    </row>
    <row r="98" spans="1:18" ht="12.75">
      <c r="A98" s="18"/>
      <c r="B98" s="99"/>
      <c r="C98" s="85"/>
      <c r="D98" s="99"/>
      <c r="E98" s="1"/>
      <c r="F98" s="1"/>
      <c r="G98" s="1"/>
      <c r="H98" s="587"/>
      <c r="I98" s="587"/>
      <c r="J98" s="587"/>
      <c r="K98" s="587"/>
      <c r="L98" s="587"/>
      <c r="M98" s="284"/>
      <c r="O98" s="134"/>
      <c r="Q98" s="161"/>
      <c r="R98" s="134"/>
    </row>
    <row r="99" spans="1:18" ht="12.75">
      <c r="A99" s="18"/>
      <c r="B99" s="479" t="s">
        <v>80</v>
      </c>
      <c r="C99" s="85"/>
      <c r="D99" s="99"/>
      <c r="E99" s="1"/>
      <c r="F99" s="1"/>
      <c r="G99" s="1"/>
      <c r="H99" s="587"/>
      <c r="I99" s="587"/>
      <c r="J99" s="587"/>
      <c r="K99" s="587"/>
      <c r="L99" s="587"/>
      <c r="M99" s="284"/>
      <c r="O99" s="134"/>
      <c r="Q99" s="161"/>
      <c r="R99" s="134"/>
    </row>
    <row r="100" spans="1:18" ht="12.75">
      <c r="A100" s="18"/>
      <c r="B100" s="479"/>
      <c r="C100" s="479" t="s">
        <v>122</v>
      </c>
      <c r="D100" s="124"/>
      <c r="E100" s="1"/>
      <c r="F100" s="1"/>
      <c r="G100" s="1"/>
      <c r="H100" s="587"/>
      <c r="I100" s="587"/>
      <c r="J100" s="587"/>
      <c r="K100" s="587"/>
      <c r="L100" s="587"/>
      <c r="M100" s="284"/>
      <c r="O100" s="134"/>
      <c r="Q100" s="161"/>
      <c r="R100" s="134"/>
    </row>
    <row r="101" spans="1:18" ht="12.75">
      <c r="A101" s="5"/>
      <c r="B101" s="132"/>
      <c r="C101" s="480" t="s">
        <v>124</v>
      </c>
      <c r="D101" s="463"/>
      <c r="E101" s="21">
        <f t="shared" ref="E101:M101" si="54">E73/E$70</f>
        <v>0.10446059569616645</v>
      </c>
      <c r="F101" s="21">
        <f t="shared" si="54"/>
        <v>0.10348628910017914</v>
      </c>
      <c r="G101" s="21">
        <f t="shared" si="54"/>
        <v>0.10279344984175037</v>
      </c>
      <c r="H101" s="579">
        <f t="shared" si="54"/>
        <v>0.10124284317832705</v>
      </c>
      <c r="I101" s="579">
        <f t="shared" si="54"/>
        <v>9.5866666666666669E-2</v>
      </c>
      <c r="J101" s="579">
        <f t="shared" si="54"/>
        <v>9.6208724011414601E-2</v>
      </c>
      <c r="K101" s="579">
        <f t="shared" si="54"/>
        <v>9.5726736013494518E-2</v>
      </c>
      <c r="L101" s="579">
        <f t="shared" si="54"/>
        <v>9.9796629866356776E-2</v>
      </c>
      <c r="M101" s="278">
        <f t="shared" si="54"/>
        <v>0.10032362459546926</v>
      </c>
      <c r="O101" s="134"/>
      <c r="Q101" s="161"/>
      <c r="R101" s="134"/>
    </row>
    <row r="102" spans="1:18" ht="12.75">
      <c r="A102" s="5"/>
      <c r="B102" s="132"/>
      <c r="C102" s="480" t="s">
        <v>125</v>
      </c>
      <c r="D102" s="463"/>
      <c r="E102" s="21">
        <f t="shared" ref="E102:M102" si="55">E74/E$70</f>
        <v>4.090066980190965E-2</v>
      </c>
      <c r="F102" s="21">
        <f t="shared" si="55"/>
        <v>4.7678103899683064E-2</v>
      </c>
      <c r="G102" s="21">
        <f t="shared" si="55"/>
        <v>4.4172285674969038E-2</v>
      </c>
      <c r="H102" s="579">
        <f t="shared" si="55"/>
        <v>4.2452171484429549E-2</v>
      </c>
      <c r="I102" s="579">
        <f t="shared" si="55"/>
        <v>4.7733333333333336E-2</v>
      </c>
      <c r="J102" s="579">
        <f t="shared" si="55"/>
        <v>4.3076504959913033E-2</v>
      </c>
      <c r="K102" s="579">
        <f t="shared" si="55"/>
        <v>4.4560022490863084E-2</v>
      </c>
      <c r="L102" s="579">
        <f t="shared" si="55"/>
        <v>4.4450900639163279E-2</v>
      </c>
      <c r="M102" s="278">
        <f t="shared" si="55"/>
        <v>3.4057635999383572E-2</v>
      </c>
      <c r="O102" s="134"/>
      <c r="Q102" s="161"/>
      <c r="R102" s="134"/>
    </row>
    <row r="103" spans="1:18" ht="12.75">
      <c r="A103" s="5"/>
      <c r="B103" s="132"/>
      <c r="C103" s="479" t="s">
        <v>123</v>
      </c>
      <c r="D103" s="463"/>
      <c r="E103" s="21"/>
      <c r="F103" s="21"/>
      <c r="G103" s="21"/>
      <c r="H103" s="579"/>
      <c r="I103" s="579"/>
      <c r="J103" s="579"/>
      <c r="K103" s="579"/>
      <c r="L103" s="579"/>
      <c r="M103" s="278"/>
      <c r="O103" s="134"/>
      <c r="Q103" s="161"/>
      <c r="R103" s="134"/>
    </row>
    <row r="104" spans="1:18" ht="12.75">
      <c r="A104" s="5"/>
      <c r="B104" s="132"/>
      <c r="C104" s="480" t="s">
        <v>126</v>
      </c>
      <c r="D104" s="463"/>
      <c r="E104" s="21">
        <f t="shared" ref="E104:M104" si="56">E76/E$70</f>
        <v>0.13866324640159614</v>
      </c>
      <c r="F104" s="21">
        <f t="shared" si="56"/>
        <v>0.13958936199531488</v>
      </c>
      <c r="G104" s="21">
        <f t="shared" si="56"/>
        <v>0.14132379248658319</v>
      </c>
      <c r="H104" s="579">
        <f t="shared" si="56"/>
        <v>0.14453288646837034</v>
      </c>
      <c r="I104" s="579">
        <f t="shared" si="56"/>
        <v>0.1368</v>
      </c>
      <c r="J104" s="579">
        <f t="shared" si="56"/>
        <v>0.13548036417991574</v>
      </c>
      <c r="K104" s="579">
        <f t="shared" si="56"/>
        <v>0.1373348327242058</v>
      </c>
      <c r="L104" s="579">
        <f t="shared" si="56"/>
        <v>0.14032539221382917</v>
      </c>
      <c r="M104" s="278">
        <f t="shared" si="56"/>
        <v>0.14778856526429343</v>
      </c>
      <c r="O104" s="134"/>
      <c r="Q104" s="161"/>
      <c r="R104" s="134"/>
    </row>
    <row r="105" spans="1:18" ht="12.75">
      <c r="A105" s="5"/>
      <c r="B105" s="132"/>
      <c r="C105" s="480" t="s">
        <v>125</v>
      </c>
      <c r="D105" s="463"/>
      <c r="E105" s="21">
        <f t="shared" ref="E105:M105" si="57">E77/E$70</f>
        <v>6.1279749180561498E-3</v>
      </c>
      <c r="F105" s="21">
        <f t="shared" si="57"/>
        <v>5.7875155022736671E-3</v>
      </c>
      <c r="G105" s="21">
        <f t="shared" si="57"/>
        <v>6.3299848630796749E-3</v>
      </c>
      <c r="H105" s="579">
        <f t="shared" si="57"/>
        <v>8.937299259879905E-3</v>
      </c>
      <c r="I105" s="579">
        <f t="shared" si="57"/>
        <v>1.04E-2</v>
      </c>
      <c r="J105" s="579">
        <f t="shared" si="57"/>
        <v>1.0191602119853241E-2</v>
      </c>
      <c r="K105" s="579">
        <f t="shared" si="57"/>
        <v>1.0120888389091932E-2</v>
      </c>
      <c r="L105" s="579">
        <f t="shared" si="57"/>
        <v>7.1179546775130735E-3</v>
      </c>
      <c r="M105" s="278">
        <f t="shared" si="57"/>
        <v>5.5478502080443829E-3</v>
      </c>
      <c r="O105" s="134"/>
      <c r="Q105" s="161"/>
      <c r="R105" s="134"/>
    </row>
    <row r="106" spans="1:18" ht="12.75">
      <c r="A106" s="5"/>
      <c r="B106" s="463"/>
      <c r="C106" s="85" t="s">
        <v>33</v>
      </c>
      <c r="D106" s="463"/>
      <c r="E106" s="21">
        <f t="shared" ref="E106:M106" si="58">E78/E$70</f>
        <v>0.14336611087359272</v>
      </c>
      <c r="F106" s="21">
        <f t="shared" si="58"/>
        <v>0.14275871572275045</v>
      </c>
      <c r="G106" s="21">
        <f t="shared" si="58"/>
        <v>0.14242465941929269</v>
      </c>
      <c r="H106" s="579">
        <f t="shared" si="58"/>
        <v>0.14285714285714285</v>
      </c>
      <c r="I106" s="579">
        <f t="shared" si="58"/>
        <v>0.13866666666666666</v>
      </c>
      <c r="J106" s="579">
        <f t="shared" si="58"/>
        <v>0.13928522897132761</v>
      </c>
      <c r="K106" s="579">
        <f t="shared" si="58"/>
        <v>0.14281698060163059</v>
      </c>
      <c r="L106" s="579">
        <f t="shared" si="58"/>
        <v>0.14134224288204533</v>
      </c>
      <c r="M106" s="278">
        <f t="shared" si="58"/>
        <v>0.14516874711049468</v>
      </c>
      <c r="O106" s="134"/>
      <c r="Q106" s="161"/>
      <c r="R106" s="134"/>
    </row>
    <row r="107" spans="1:18" ht="12.75">
      <c r="A107" s="5"/>
      <c r="B107" s="463"/>
      <c r="C107" s="85" t="s">
        <v>34</v>
      </c>
      <c r="D107" s="463"/>
      <c r="E107" s="21">
        <f t="shared" ref="E107:M107" si="59">E79/E$70</f>
        <v>0.14806897534558927</v>
      </c>
      <c r="F107" s="21">
        <f t="shared" si="59"/>
        <v>0.14854623122502411</v>
      </c>
      <c r="G107" s="21">
        <f t="shared" si="59"/>
        <v>0.14765377734966287</v>
      </c>
      <c r="H107" s="579">
        <f t="shared" si="59"/>
        <v>0.14900153609831029</v>
      </c>
      <c r="I107" s="579">
        <f t="shared" si="59"/>
        <v>0.13373333333333334</v>
      </c>
      <c r="J107" s="579">
        <f t="shared" si="59"/>
        <v>0.13629569234950401</v>
      </c>
      <c r="K107" s="579">
        <f t="shared" si="59"/>
        <v>0.13635085746415518</v>
      </c>
      <c r="L107" s="579">
        <f t="shared" si="59"/>
        <v>0.12928529924462523</v>
      </c>
      <c r="M107" s="278">
        <f t="shared" si="59"/>
        <v>0.14039143165356757</v>
      </c>
      <c r="O107" s="134"/>
      <c r="Q107" s="161"/>
      <c r="R107" s="134"/>
    </row>
    <row r="108" spans="1:18">
      <c r="A108" s="5"/>
      <c r="B108" s="5"/>
      <c r="C108" s="1" t="s">
        <v>35</v>
      </c>
      <c r="D108" s="5"/>
      <c r="E108" s="22">
        <f t="shared" ref="E108:M108" si="60">E80/E$70</f>
        <v>8.6789226165027794E-2</v>
      </c>
      <c r="F108" s="22">
        <f t="shared" si="60"/>
        <v>8.874190436819622E-2</v>
      </c>
      <c r="G108" s="22">
        <f t="shared" si="60"/>
        <v>9.3436080913719549E-2</v>
      </c>
      <c r="H108" s="580">
        <f t="shared" si="60"/>
        <v>9.6913838849322725E-2</v>
      </c>
      <c r="I108" s="580">
        <f t="shared" si="60"/>
        <v>9.3200000000000005E-2</v>
      </c>
      <c r="J108" s="580">
        <f t="shared" si="60"/>
        <v>9.2539747248267426E-2</v>
      </c>
      <c r="K108" s="580">
        <f t="shared" si="60"/>
        <v>9.1790834973292101E-2</v>
      </c>
      <c r="L108" s="580">
        <f t="shared" si="60"/>
        <v>9.2388146426496218E-2</v>
      </c>
      <c r="M108" s="279">
        <f t="shared" si="60"/>
        <v>9.8474341192787793E-2</v>
      </c>
      <c r="O108" s="134"/>
      <c r="Q108" s="161"/>
      <c r="R108" s="134"/>
    </row>
    <row r="109" spans="1:18">
      <c r="A109" s="5"/>
      <c r="B109" s="5"/>
      <c r="C109" s="5"/>
      <c r="D109" s="5" t="s">
        <v>0</v>
      </c>
      <c r="E109" s="22">
        <f t="shared" ref="E109:M109" si="61">E81/E$70</f>
        <v>0.66837679920193815</v>
      </c>
      <c r="F109" s="22">
        <f t="shared" si="61"/>
        <v>0.67658812181342154</v>
      </c>
      <c r="G109" s="22">
        <f t="shared" si="61"/>
        <v>0.67813403054905741</v>
      </c>
      <c r="H109" s="580">
        <f t="shared" si="61"/>
        <v>0.68593771819578275</v>
      </c>
      <c r="I109" s="580">
        <f t="shared" si="61"/>
        <v>0.65639999999999998</v>
      </c>
      <c r="J109" s="580">
        <f t="shared" si="61"/>
        <v>0.65307786384019573</v>
      </c>
      <c r="K109" s="580">
        <f t="shared" si="61"/>
        <v>0.65870115265673324</v>
      </c>
      <c r="L109" s="580">
        <f t="shared" si="61"/>
        <v>0.65470656595002907</v>
      </c>
      <c r="M109" s="279">
        <f t="shared" si="61"/>
        <v>0.67175219602404068</v>
      </c>
      <c r="O109" s="134"/>
      <c r="Q109" s="161"/>
      <c r="R109" s="134"/>
    </row>
    <row r="110" spans="1:18" ht="12.75">
      <c r="A110" s="6"/>
      <c r="B110" s="13" t="s">
        <v>1</v>
      </c>
      <c r="C110" s="462"/>
      <c r="D110" s="6"/>
      <c r="E110" s="20">
        <f t="shared" ref="E110:M110" si="62">E82/E$70</f>
        <v>0.33162320079806185</v>
      </c>
      <c r="F110" s="20">
        <f t="shared" si="62"/>
        <v>0.32341187818657846</v>
      </c>
      <c r="G110" s="20">
        <f t="shared" si="62"/>
        <v>0.32186596945094259</v>
      </c>
      <c r="H110" s="581">
        <f t="shared" si="62"/>
        <v>0.3140622818042173</v>
      </c>
      <c r="I110" s="581">
        <f t="shared" si="62"/>
        <v>0.34360000000000002</v>
      </c>
      <c r="J110" s="581">
        <f t="shared" si="62"/>
        <v>0.34692213615980433</v>
      </c>
      <c r="K110" s="581">
        <f t="shared" si="62"/>
        <v>0.34129884734326682</v>
      </c>
      <c r="L110" s="581">
        <f t="shared" si="62"/>
        <v>0.34529343404997093</v>
      </c>
      <c r="M110" s="280">
        <f t="shared" si="62"/>
        <v>0.32824780397595932</v>
      </c>
      <c r="O110" s="134"/>
      <c r="Q110" s="161"/>
      <c r="R110" s="134"/>
    </row>
    <row r="111" spans="1:18" ht="12.75">
      <c r="A111" s="7"/>
      <c r="B111" s="132" t="s">
        <v>113</v>
      </c>
      <c r="C111" s="7"/>
      <c r="D111" s="7"/>
      <c r="E111" s="21">
        <f t="shared" ref="E111:M111" si="63">E83/E$70</f>
        <v>1.9809035200228017E-2</v>
      </c>
      <c r="F111" s="21">
        <f t="shared" si="63"/>
        <v>1.8051536447567865E-2</v>
      </c>
      <c r="G111" s="21">
        <f t="shared" si="63"/>
        <v>1.6925829090408698E-2</v>
      </c>
      <c r="H111" s="579">
        <f t="shared" si="63"/>
        <v>1.3964530093562352E-2</v>
      </c>
      <c r="I111" s="579">
        <f t="shared" si="63"/>
        <v>9.1999999999999998E-3</v>
      </c>
      <c r="J111" s="579">
        <f t="shared" si="63"/>
        <v>6.1149612719119447E-3</v>
      </c>
      <c r="K111" s="579">
        <f t="shared" si="63"/>
        <v>-1.9679505201012091E-3</v>
      </c>
      <c r="L111" s="579">
        <f t="shared" si="63"/>
        <v>-4.3579314352120858E-3</v>
      </c>
      <c r="M111" s="278">
        <f t="shared" si="63"/>
        <v>-4.3149946062567418E-3</v>
      </c>
      <c r="N111" s="226"/>
      <c r="O111" s="134"/>
      <c r="Q111" s="161"/>
      <c r="R111" s="134"/>
    </row>
    <row r="112" spans="1:18">
      <c r="A112" s="7"/>
      <c r="B112" s="132" t="s">
        <v>157</v>
      </c>
      <c r="C112" s="7"/>
      <c r="D112" s="7"/>
      <c r="E112" s="22">
        <f t="shared" ref="E112:M112" si="64">E84/E$70</f>
        <v>0</v>
      </c>
      <c r="F112" s="22">
        <f t="shared" si="64"/>
        <v>0</v>
      </c>
      <c r="G112" s="22">
        <f t="shared" si="64"/>
        <v>0</v>
      </c>
      <c r="H112" s="580">
        <f t="shared" si="64"/>
        <v>0</v>
      </c>
      <c r="I112" s="580">
        <f t="shared" si="64"/>
        <v>0</v>
      </c>
      <c r="J112" s="580">
        <f t="shared" si="64"/>
        <v>0</v>
      </c>
      <c r="K112" s="580">
        <f t="shared" si="64"/>
        <v>0</v>
      </c>
      <c r="L112" s="580">
        <f t="shared" si="64"/>
        <v>0</v>
      </c>
      <c r="M112" s="279">
        <f t="shared" si="64"/>
        <v>0</v>
      </c>
      <c r="O112" s="134"/>
      <c r="Q112" s="161"/>
      <c r="R112" s="134"/>
    </row>
    <row r="113" spans="1:34" ht="12.75">
      <c r="A113" s="7"/>
      <c r="B113" s="11" t="s">
        <v>108</v>
      </c>
      <c r="C113" s="464"/>
      <c r="D113" s="7"/>
      <c r="E113" s="21">
        <f t="shared" ref="E113:M113" si="65">E85/E$70</f>
        <v>0.31181416559783381</v>
      </c>
      <c r="F113" s="21">
        <f t="shared" si="65"/>
        <v>0.30536034173901061</v>
      </c>
      <c r="G113" s="21">
        <f t="shared" si="65"/>
        <v>0.30494014036053391</v>
      </c>
      <c r="H113" s="579">
        <f t="shared" si="65"/>
        <v>0.30009775171065495</v>
      </c>
      <c r="I113" s="579">
        <f t="shared" si="65"/>
        <v>0.33439999999999998</v>
      </c>
      <c r="J113" s="579">
        <f t="shared" si="65"/>
        <v>0.34080717488789236</v>
      </c>
      <c r="K113" s="579">
        <f t="shared" si="65"/>
        <v>0.343266797863368</v>
      </c>
      <c r="L113" s="579">
        <f t="shared" si="65"/>
        <v>0.34965136548518305</v>
      </c>
      <c r="M113" s="278">
        <f t="shared" si="65"/>
        <v>0.33256279858221605</v>
      </c>
      <c r="O113" s="134"/>
      <c r="Q113" s="161"/>
      <c r="R113" s="134"/>
    </row>
    <row r="114" spans="1:34">
      <c r="A114" s="7"/>
      <c r="B114" s="465" t="s">
        <v>109</v>
      </c>
      <c r="C114" s="464"/>
      <c r="D114" s="7"/>
      <c r="E114" s="22">
        <f t="shared" ref="E114:M114" si="66">E86/E$70</f>
        <v>6.9972922901524862E-2</v>
      </c>
      <c r="F114" s="22">
        <f t="shared" si="66"/>
        <v>6.3524872536860968E-2</v>
      </c>
      <c r="G114" s="22">
        <f t="shared" si="66"/>
        <v>5.573138846841888E-2</v>
      </c>
      <c r="H114" s="580">
        <f t="shared" si="66"/>
        <v>5.1808406647116327E-2</v>
      </c>
      <c r="I114" s="580">
        <f t="shared" si="66"/>
        <v>5.4533333333333336E-2</v>
      </c>
      <c r="J114" s="580">
        <f t="shared" si="66"/>
        <v>5.5714091588531051E-2</v>
      </c>
      <c r="K114" s="580">
        <f t="shared" si="66"/>
        <v>5.7492268765813891E-2</v>
      </c>
      <c r="L114" s="580">
        <f t="shared" si="66"/>
        <v>5.8686809994189425E-2</v>
      </c>
      <c r="M114" s="279">
        <f t="shared" si="66"/>
        <v>5.7790106333795652E-2</v>
      </c>
      <c r="O114" s="134"/>
      <c r="Q114" s="161"/>
      <c r="R114" s="134"/>
    </row>
    <row r="115" spans="1:34">
      <c r="A115" s="4"/>
      <c r="B115" s="13" t="s">
        <v>2</v>
      </c>
      <c r="C115" s="4"/>
      <c r="D115" s="4"/>
      <c r="E115" s="23">
        <f t="shared" ref="E115:M115" si="67">E87/E$70</f>
        <v>0.24184124269630897</v>
      </c>
      <c r="F115" s="23">
        <f t="shared" si="67"/>
        <v>0.24183546920214966</v>
      </c>
      <c r="G115" s="23">
        <f t="shared" si="67"/>
        <v>0.24920875189211503</v>
      </c>
      <c r="H115" s="562">
        <f t="shared" si="67"/>
        <v>0.24828934506353861</v>
      </c>
      <c r="I115" s="562">
        <f t="shared" si="67"/>
        <v>0.27986666666666665</v>
      </c>
      <c r="J115" s="562">
        <f t="shared" si="67"/>
        <v>0.28509308329936134</v>
      </c>
      <c r="K115" s="562">
        <f t="shared" si="67"/>
        <v>0.28577452909755413</v>
      </c>
      <c r="L115" s="562">
        <f t="shared" si="67"/>
        <v>0.29096455549099359</v>
      </c>
      <c r="M115" s="269">
        <f t="shared" si="67"/>
        <v>0.27477269224842038</v>
      </c>
      <c r="O115" s="134"/>
      <c r="Q115" s="161"/>
      <c r="R115" s="134"/>
    </row>
    <row r="116" spans="1:34">
      <c r="H116" s="582"/>
      <c r="I116" s="582"/>
      <c r="J116" s="582"/>
      <c r="K116" s="582"/>
      <c r="L116" s="582"/>
      <c r="M116" s="281"/>
      <c r="O116" s="134"/>
      <c r="Q116" s="161"/>
      <c r="R116" s="134"/>
    </row>
    <row r="117" spans="1:34">
      <c r="A117" s="14"/>
      <c r="B117" s="1" t="s">
        <v>86</v>
      </c>
      <c r="H117" s="582"/>
      <c r="I117" s="582"/>
      <c r="J117" s="582"/>
      <c r="K117" s="582"/>
      <c r="L117" s="582"/>
      <c r="M117" s="281"/>
      <c r="O117" s="134"/>
      <c r="Q117" s="161"/>
      <c r="R117" s="134"/>
    </row>
    <row r="118" spans="1:34">
      <c r="H118" s="582"/>
      <c r="I118" s="582"/>
      <c r="J118" s="582"/>
      <c r="K118" s="582"/>
      <c r="L118" s="582"/>
      <c r="M118" s="281"/>
      <c r="O118" s="134"/>
      <c r="Q118" s="161"/>
      <c r="R118" s="134"/>
    </row>
    <row r="119" spans="1:34">
      <c r="A119" s="10" t="s">
        <v>133</v>
      </c>
      <c r="B119" s="12"/>
      <c r="C119" s="475"/>
      <c r="D119" s="12"/>
      <c r="H119" s="582"/>
      <c r="I119" s="582"/>
      <c r="J119" s="582"/>
      <c r="K119" s="582"/>
      <c r="L119" s="582"/>
      <c r="M119" s="281"/>
      <c r="Q119" s="161"/>
      <c r="R119" s="134"/>
    </row>
    <row r="120" spans="1:34">
      <c r="A120" s="10"/>
      <c r="B120" s="12"/>
      <c r="C120" s="475"/>
      <c r="D120" s="12"/>
      <c r="H120" s="582"/>
      <c r="I120" s="582"/>
      <c r="J120" s="582"/>
      <c r="K120" s="582"/>
      <c r="L120" s="582"/>
      <c r="M120" s="281"/>
      <c r="Q120" s="161"/>
      <c r="R120" s="134"/>
    </row>
    <row r="121" spans="1:34" ht="12.75">
      <c r="A121" s="12"/>
      <c r="B121" s="475"/>
      <c r="C121" s="475"/>
      <c r="D121" s="12"/>
      <c r="E121" s="9" t="str">
        <f t="shared" ref="E121:M121" si="68">E66</f>
        <v>Q4</v>
      </c>
      <c r="F121" s="9" t="str">
        <f t="shared" si="68"/>
        <v>Q1</v>
      </c>
      <c r="G121" s="9" t="str">
        <f t="shared" si="68"/>
        <v>Q2</v>
      </c>
      <c r="H121" s="576" t="str">
        <f t="shared" si="68"/>
        <v>Q3</v>
      </c>
      <c r="I121" s="576" t="str">
        <f t="shared" si="68"/>
        <v>Q4</v>
      </c>
      <c r="J121" s="576" t="str">
        <f t="shared" si="68"/>
        <v>Q1</v>
      </c>
      <c r="K121" s="576" t="str">
        <f t="shared" si="68"/>
        <v>Q2</v>
      </c>
      <c r="L121" s="576" t="str">
        <f t="shared" si="68"/>
        <v>Q3</v>
      </c>
      <c r="M121" s="277" t="str">
        <f t="shared" si="68"/>
        <v>Q4</v>
      </c>
      <c r="Q121" s="161"/>
      <c r="R121" s="134"/>
    </row>
    <row r="122" spans="1:34" ht="12.75">
      <c r="A122" s="12"/>
      <c r="B122" s="475"/>
      <c r="C122" s="475"/>
      <c r="D122" s="485"/>
      <c r="E122" s="9" t="str">
        <f t="shared" ref="E122:M122" si="69">E67</f>
        <v>CY17</v>
      </c>
      <c r="F122" s="9" t="str">
        <f t="shared" si="69"/>
        <v>CY18</v>
      </c>
      <c r="G122" s="9" t="str">
        <f t="shared" si="69"/>
        <v>CY18</v>
      </c>
      <c r="H122" s="576" t="str">
        <f t="shared" si="69"/>
        <v>CY18</v>
      </c>
      <c r="I122" s="576" t="str">
        <f t="shared" si="69"/>
        <v>CY18</v>
      </c>
      <c r="J122" s="576" t="str">
        <f t="shared" si="69"/>
        <v>CY19</v>
      </c>
      <c r="K122" s="576" t="str">
        <f t="shared" si="69"/>
        <v>CY19</v>
      </c>
      <c r="L122" s="576" t="str">
        <f t="shared" si="69"/>
        <v>CY19</v>
      </c>
      <c r="M122" s="277" t="str">
        <f t="shared" si="69"/>
        <v>CY19</v>
      </c>
      <c r="Q122" s="161"/>
      <c r="R122" s="134"/>
    </row>
    <row r="123" spans="1:34" ht="12.75">
      <c r="A123" s="12"/>
      <c r="B123" s="486"/>
      <c r="C123" s="486"/>
      <c r="D123" s="485"/>
      <c r="E123" s="25" t="str">
        <f t="shared" ref="E123:M123" si="70">E68</f>
        <v>TTM</v>
      </c>
      <c r="F123" s="25" t="str">
        <f t="shared" si="70"/>
        <v>TTM</v>
      </c>
      <c r="G123" s="25" t="str">
        <f t="shared" si="70"/>
        <v>TTM</v>
      </c>
      <c r="H123" s="577" t="str">
        <f t="shared" si="70"/>
        <v>TTM</v>
      </c>
      <c r="I123" s="577" t="str">
        <f t="shared" si="70"/>
        <v>TTM</v>
      </c>
      <c r="J123" s="577" t="str">
        <f t="shared" si="70"/>
        <v>TTM</v>
      </c>
      <c r="K123" s="577" t="str">
        <f t="shared" si="70"/>
        <v>TTM</v>
      </c>
      <c r="L123" s="577" t="str">
        <f t="shared" si="70"/>
        <v>TTM</v>
      </c>
      <c r="M123" s="513" t="str">
        <f t="shared" si="70"/>
        <v>TTM</v>
      </c>
      <c r="Q123" s="161"/>
      <c r="R123" s="134"/>
    </row>
    <row r="124" spans="1:34">
      <c r="A124" s="11"/>
      <c r="B124" s="487"/>
      <c r="C124" s="487"/>
      <c r="D124" s="487"/>
      <c r="E124" s="107"/>
      <c r="F124" s="107"/>
      <c r="G124" s="107"/>
      <c r="H124" s="583"/>
      <c r="I124" s="583"/>
      <c r="J124" s="583"/>
      <c r="K124" s="583"/>
      <c r="L124" s="583"/>
      <c r="M124" s="409"/>
      <c r="Q124" s="161"/>
      <c r="R124" s="134"/>
    </row>
    <row r="125" spans="1:34" ht="12.75">
      <c r="A125" s="3"/>
      <c r="B125" s="479" t="s">
        <v>81</v>
      </c>
      <c r="C125" s="124"/>
      <c r="D125" s="124"/>
      <c r="E125" s="161">
        <v>139</v>
      </c>
      <c r="F125" s="161">
        <f>SUM('QTD P&amp;L'!F116:I116)</f>
        <v>87</v>
      </c>
      <c r="G125" s="161">
        <f>SUM('QTD P&amp;L'!G116:J116)</f>
        <v>44</v>
      </c>
      <c r="H125" s="566">
        <f>SUM('QTD P&amp;L'!H116:K116)</f>
        <v>-94</v>
      </c>
      <c r="I125" s="566">
        <v>-238</v>
      </c>
      <c r="J125" s="566">
        <f>SUM('QTD P&amp;L'!J116:M116)</f>
        <v>-223</v>
      </c>
      <c r="K125" s="566">
        <f>SUM('QTD P&amp;L'!K116:N116)</f>
        <v>-156</v>
      </c>
      <c r="L125" s="566">
        <f>SUM('QTD P&amp;L'!L116:O116)</f>
        <v>-370</v>
      </c>
      <c r="M125" s="272">
        <v>-101</v>
      </c>
      <c r="P125" s="134"/>
      <c r="Q125" s="134"/>
      <c r="R125" s="134"/>
      <c r="S125" s="134"/>
      <c r="T125" s="134"/>
      <c r="U125" s="134"/>
      <c r="V125" s="134"/>
      <c r="W125" s="134"/>
      <c r="X125" s="134"/>
      <c r="Z125" s="135"/>
      <c r="AA125" s="135"/>
      <c r="AB125" s="135"/>
      <c r="AC125" s="135"/>
      <c r="AD125" s="135"/>
      <c r="AE125" s="135"/>
      <c r="AF125" s="135"/>
      <c r="AG125" s="135"/>
      <c r="AH125" s="135"/>
    </row>
    <row r="126" spans="1:34" ht="12.75">
      <c r="A126" s="3"/>
      <c r="B126" s="479" t="s">
        <v>80</v>
      </c>
      <c r="C126" s="124"/>
      <c r="D126" s="124"/>
      <c r="E126" s="161"/>
      <c r="F126" s="161"/>
      <c r="G126" s="161"/>
      <c r="H126" s="566"/>
      <c r="I126" s="566"/>
      <c r="J126" s="566"/>
      <c r="K126" s="566"/>
      <c r="L126" s="566"/>
      <c r="M126" s="272"/>
      <c r="P126" s="134"/>
      <c r="Q126" s="134"/>
      <c r="R126" s="134"/>
      <c r="S126" s="134"/>
      <c r="T126" s="134"/>
      <c r="U126" s="134"/>
      <c r="V126" s="134"/>
      <c r="W126" s="134"/>
      <c r="X126" s="134"/>
      <c r="Z126" s="135"/>
      <c r="AA126" s="135"/>
      <c r="AB126" s="135"/>
      <c r="AC126" s="135"/>
      <c r="AD126" s="135"/>
      <c r="AE126" s="135"/>
      <c r="AF126" s="135"/>
      <c r="AG126" s="135"/>
      <c r="AH126" s="135"/>
    </row>
    <row r="127" spans="1:34" ht="12.75">
      <c r="A127" s="3"/>
      <c r="B127" s="479"/>
      <c r="C127" s="479" t="s">
        <v>122</v>
      </c>
      <c r="D127" s="124"/>
      <c r="E127" s="161"/>
      <c r="F127" s="161"/>
      <c r="G127" s="161"/>
      <c r="H127" s="566"/>
      <c r="I127" s="566"/>
      <c r="J127" s="566"/>
      <c r="K127" s="566"/>
      <c r="L127" s="566"/>
      <c r="M127" s="272"/>
      <c r="P127" s="134"/>
      <c r="Q127" s="134"/>
      <c r="R127" s="134"/>
      <c r="S127" s="134"/>
      <c r="T127" s="134"/>
      <c r="U127" s="134"/>
      <c r="V127" s="134"/>
      <c r="W127" s="134"/>
      <c r="X127" s="134"/>
      <c r="Z127" s="135"/>
      <c r="AA127" s="135"/>
      <c r="AB127" s="135"/>
      <c r="AC127" s="135"/>
      <c r="AD127" s="135"/>
      <c r="AE127" s="135"/>
      <c r="AF127" s="135"/>
      <c r="AG127" s="135"/>
      <c r="AH127" s="135"/>
    </row>
    <row r="128" spans="1:34" ht="12.75">
      <c r="A128" s="5"/>
      <c r="B128" s="132"/>
      <c r="C128" s="480" t="s">
        <v>124</v>
      </c>
      <c r="D128" s="463"/>
      <c r="E128" s="181">
        <v>25</v>
      </c>
      <c r="F128" s="181">
        <f>SUM('QTD P&amp;L'!F119:I119)</f>
        <v>6</v>
      </c>
      <c r="G128" s="181">
        <f>SUM('QTD P&amp;L'!G119:J119)</f>
        <v>6</v>
      </c>
      <c r="H128" s="568">
        <f>SUM('QTD P&amp;L'!H119:K119)</f>
        <v>-27</v>
      </c>
      <c r="I128" s="568">
        <v>-48</v>
      </c>
      <c r="J128" s="568">
        <f>SUM('QTD P&amp;L'!J119:M119)</f>
        <v>-26</v>
      </c>
      <c r="K128" s="568">
        <f>SUM('QTD P&amp;L'!K119:N119)</f>
        <v>-2</v>
      </c>
      <c r="L128" s="568">
        <f>SUM('QTD P&amp;L'!L119:O119)</f>
        <v>-6</v>
      </c>
      <c r="M128" s="274">
        <v>-23</v>
      </c>
      <c r="P128" s="134"/>
      <c r="Q128" s="134"/>
      <c r="R128" s="134"/>
      <c r="S128" s="134"/>
      <c r="T128" s="134"/>
      <c r="U128" s="134"/>
      <c r="V128" s="134"/>
      <c r="W128" s="134"/>
      <c r="X128" s="134"/>
      <c r="Z128" s="135"/>
      <c r="AA128" s="135"/>
      <c r="AB128" s="135"/>
      <c r="AC128" s="135"/>
      <c r="AD128" s="135"/>
      <c r="AE128" s="135"/>
      <c r="AF128" s="135"/>
      <c r="AG128" s="135"/>
      <c r="AH128" s="135"/>
    </row>
    <row r="129" spans="1:34" ht="12.75">
      <c r="A129" s="5"/>
      <c r="B129" s="132"/>
      <c r="C129" s="480" t="s">
        <v>125</v>
      </c>
      <c r="D129" s="463"/>
      <c r="E129" s="181">
        <v>35</v>
      </c>
      <c r="F129" s="181">
        <f>SUM('QTD P&amp;L'!F120:I120)</f>
        <v>-16</v>
      </c>
      <c r="G129" s="181">
        <f>SUM('QTD P&amp;L'!G120:J120)</f>
        <v>6</v>
      </c>
      <c r="H129" s="568">
        <f>SUM('QTD P&amp;L'!H120:K120)</f>
        <v>-51</v>
      </c>
      <c r="I129" s="568">
        <v>-76</v>
      </c>
      <c r="J129" s="568">
        <f>SUM('QTD P&amp;L'!J120:M120)</f>
        <v>-23</v>
      </c>
      <c r="K129" s="568">
        <f>SUM('QTD P&amp;L'!K120:N120)</f>
        <v>-11</v>
      </c>
      <c r="L129" s="568">
        <f>SUM('QTD P&amp;L'!L120:O120)</f>
        <v>-80</v>
      </c>
      <c r="M129" s="274">
        <v>-25</v>
      </c>
      <c r="P129" s="134"/>
      <c r="Q129" s="134"/>
      <c r="R129" s="134"/>
      <c r="S129" s="134"/>
      <c r="T129" s="134"/>
      <c r="U129" s="134"/>
      <c r="V129" s="134"/>
      <c r="W129" s="134"/>
      <c r="X129" s="134"/>
      <c r="Z129" s="135"/>
      <c r="AA129" s="135"/>
      <c r="AB129" s="135"/>
      <c r="AC129" s="135"/>
      <c r="AD129" s="135"/>
      <c r="AE129" s="135"/>
      <c r="AF129" s="135"/>
      <c r="AG129" s="135"/>
      <c r="AH129" s="135"/>
    </row>
    <row r="130" spans="1:34" ht="12.75">
      <c r="A130" s="5"/>
      <c r="B130" s="132"/>
      <c r="C130" s="479" t="s">
        <v>123</v>
      </c>
      <c r="D130" s="463"/>
      <c r="E130" s="162"/>
      <c r="F130" s="162"/>
      <c r="G130" s="162"/>
      <c r="H130" s="567"/>
      <c r="I130" s="567"/>
      <c r="J130" s="567"/>
      <c r="K130" s="567"/>
      <c r="L130" s="567"/>
      <c r="M130" s="273"/>
      <c r="P130" s="134"/>
      <c r="Q130" s="134"/>
      <c r="R130" s="134"/>
      <c r="S130" s="134"/>
      <c r="T130" s="134"/>
      <c r="U130" s="134"/>
      <c r="V130" s="134"/>
      <c r="W130" s="134"/>
      <c r="X130" s="134"/>
      <c r="Z130" s="135"/>
      <c r="AA130" s="135"/>
      <c r="AB130" s="135"/>
      <c r="AC130" s="135"/>
      <c r="AD130" s="135"/>
      <c r="AE130" s="135"/>
      <c r="AF130" s="135"/>
      <c r="AG130" s="135"/>
      <c r="AH130" s="135"/>
    </row>
    <row r="131" spans="1:34" ht="12.75">
      <c r="A131" s="5"/>
      <c r="B131" s="132"/>
      <c r="C131" s="480" t="s">
        <v>126</v>
      </c>
      <c r="D131" s="463"/>
      <c r="E131" s="181">
        <v>1</v>
      </c>
      <c r="F131" s="181">
        <f>SUM('QTD P&amp;L'!F122:I122)</f>
        <v>-1</v>
      </c>
      <c r="G131" s="181">
        <f>SUM('QTD P&amp;L'!G122:J122)</f>
        <v>-3</v>
      </c>
      <c r="H131" s="568">
        <f>SUM('QTD P&amp;L'!H122:K122)</f>
        <v>-1</v>
      </c>
      <c r="I131" s="568">
        <v>-2</v>
      </c>
      <c r="J131" s="568">
        <f>SUM('QTD P&amp;L'!J122:M122)</f>
        <v>-3</v>
      </c>
      <c r="K131" s="568">
        <f>SUM('QTD P&amp;L'!K122:N122)</f>
        <v>-1</v>
      </c>
      <c r="L131" s="568">
        <f>SUM('QTD P&amp;L'!L122:O122)</f>
        <v>-7</v>
      </c>
      <c r="M131" s="274">
        <v>-2</v>
      </c>
      <c r="P131" s="134"/>
      <c r="Q131" s="134"/>
      <c r="R131" s="134"/>
      <c r="S131" s="134"/>
      <c r="T131" s="134"/>
      <c r="U131" s="134"/>
      <c r="V131" s="134"/>
      <c r="W131" s="134"/>
      <c r="X131" s="134"/>
      <c r="Z131" s="135"/>
      <c r="AA131" s="135"/>
      <c r="AB131" s="135"/>
      <c r="AC131" s="135"/>
      <c r="AD131" s="135"/>
      <c r="AE131" s="135"/>
      <c r="AF131" s="135"/>
      <c r="AG131" s="135"/>
      <c r="AH131" s="135"/>
    </row>
    <row r="132" spans="1:34" ht="12.75">
      <c r="A132" s="5"/>
      <c r="B132" s="132"/>
      <c r="C132" s="480" t="s">
        <v>125</v>
      </c>
      <c r="D132" s="463"/>
      <c r="E132" s="181">
        <v>7</v>
      </c>
      <c r="F132" s="181">
        <f>SUM('QTD P&amp;L'!F123:I123)</f>
        <v>3</v>
      </c>
      <c r="G132" s="181">
        <f>SUM('QTD P&amp;L'!G123:J123)</f>
        <v>17</v>
      </c>
      <c r="H132" s="568">
        <f>SUM('QTD P&amp;L'!H123:K123)</f>
        <v>10</v>
      </c>
      <c r="I132" s="568">
        <v>-12</v>
      </c>
      <c r="J132" s="568">
        <f>SUM('QTD P&amp;L'!J123:M123)</f>
        <v>-5</v>
      </c>
      <c r="K132" s="568">
        <f>SUM('QTD P&amp;L'!K123:N123)</f>
        <v>-23</v>
      </c>
      <c r="L132" s="568">
        <f>SUM('QTD P&amp;L'!L123:O123)</f>
        <v>-16</v>
      </c>
      <c r="M132" s="274">
        <v>1</v>
      </c>
      <c r="P132" s="134"/>
      <c r="Q132" s="134"/>
      <c r="R132" s="134"/>
      <c r="S132" s="134"/>
      <c r="T132" s="134"/>
      <c r="U132" s="134"/>
      <c r="V132" s="134"/>
      <c r="W132" s="134"/>
      <c r="X132" s="134"/>
      <c r="Z132" s="135"/>
      <c r="AA132" s="135"/>
      <c r="AB132" s="135"/>
      <c r="AC132" s="135"/>
      <c r="AD132" s="135"/>
      <c r="AE132" s="135"/>
      <c r="AF132" s="135"/>
      <c r="AG132" s="135"/>
      <c r="AH132" s="135"/>
    </row>
    <row r="133" spans="1:34" ht="12.75">
      <c r="A133" s="5"/>
      <c r="B133" s="463"/>
      <c r="C133" s="85" t="s">
        <v>33</v>
      </c>
      <c r="D133" s="463"/>
      <c r="E133" s="181">
        <f>SUM('QTD P&amp;L'!E124:H124)</f>
        <v>0</v>
      </c>
      <c r="F133" s="181">
        <f>SUM('QTD P&amp;L'!F124:I124)</f>
        <v>0</v>
      </c>
      <c r="G133" s="181">
        <f>SUM('QTD P&amp;L'!G124:J124)</f>
        <v>0</v>
      </c>
      <c r="H133" s="568">
        <f>SUM('QTD P&amp;L'!H124:K124)</f>
        <v>0</v>
      </c>
      <c r="I133" s="568">
        <f>SUM('QTD P&amp;L'!I124:L124)</f>
        <v>0</v>
      </c>
      <c r="J133" s="568">
        <f>SUM('QTD P&amp;L'!J124:M124)</f>
        <v>0</v>
      </c>
      <c r="K133" s="568">
        <f>SUM('QTD P&amp;L'!K124:N124)</f>
        <v>0</v>
      </c>
      <c r="L133" s="568">
        <f>SUM('QTD P&amp;L'!L124:O124)</f>
        <v>0</v>
      </c>
      <c r="M133" s="274">
        <f>SUM('QTD P&amp;L'!M124:P124)</f>
        <v>0</v>
      </c>
      <c r="P133" s="134"/>
      <c r="Q133" s="134"/>
      <c r="R133" s="134"/>
      <c r="S133" s="134"/>
      <c r="T133" s="134"/>
      <c r="U133" s="134"/>
      <c r="V133" s="134"/>
      <c r="W133" s="134"/>
      <c r="X133" s="134"/>
      <c r="Z133" s="135"/>
      <c r="AA133" s="135"/>
      <c r="AB133" s="135"/>
      <c r="AC133" s="135"/>
      <c r="AD133" s="135"/>
      <c r="AE133" s="135"/>
      <c r="AF133" s="135"/>
      <c r="AG133" s="135"/>
      <c r="AH133" s="135"/>
    </row>
    <row r="134" spans="1:34" ht="12.75">
      <c r="A134" s="5"/>
      <c r="B134" s="463"/>
      <c r="C134" s="85" t="s">
        <v>34</v>
      </c>
      <c r="D134" s="463"/>
      <c r="E134" s="181">
        <f>SUM('QTD P&amp;L'!E125:H125)</f>
        <v>0</v>
      </c>
      <c r="F134" s="181">
        <f>SUM('QTD P&amp;L'!F125:I125)</f>
        <v>0</v>
      </c>
      <c r="G134" s="181">
        <f>SUM('QTD P&amp;L'!G125:J125)</f>
        <v>0</v>
      </c>
      <c r="H134" s="568">
        <f>SUM('QTD P&amp;L'!H125:K125)</f>
        <v>0</v>
      </c>
      <c r="I134" s="568">
        <f>SUM('QTD P&amp;L'!I125:L125)</f>
        <v>0</v>
      </c>
      <c r="J134" s="568">
        <f>SUM('QTD P&amp;L'!J125:M125)</f>
        <v>0</v>
      </c>
      <c r="K134" s="568">
        <f>SUM('QTD P&amp;L'!K125:N125)</f>
        <v>0</v>
      </c>
      <c r="L134" s="568">
        <f>SUM('QTD P&amp;L'!L125:O125)</f>
        <v>0</v>
      </c>
      <c r="M134" s="274">
        <f>SUM('QTD P&amp;L'!M125:P125)</f>
        <v>0</v>
      </c>
      <c r="P134" s="134"/>
      <c r="Q134" s="134"/>
      <c r="R134" s="134"/>
      <c r="S134" s="134"/>
      <c r="T134" s="134"/>
      <c r="U134" s="134"/>
      <c r="V134" s="134"/>
      <c r="W134" s="134"/>
      <c r="X134" s="134"/>
      <c r="Z134" s="135"/>
      <c r="AA134" s="135"/>
      <c r="AB134" s="135"/>
      <c r="AC134" s="135"/>
      <c r="AD134" s="135"/>
      <c r="AE134" s="135"/>
      <c r="AF134" s="135"/>
      <c r="AG134" s="135"/>
      <c r="AH134" s="135"/>
    </row>
    <row r="135" spans="1:34">
      <c r="A135" s="5"/>
      <c r="B135" s="463"/>
      <c r="C135" s="85" t="s">
        <v>35</v>
      </c>
      <c r="D135" s="463"/>
      <c r="E135" s="183">
        <f>SUM('QTD P&amp;L'!E126:H126)</f>
        <v>0</v>
      </c>
      <c r="F135" s="183">
        <f>SUM('QTD P&amp;L'!F126:I126)</f>
        <v>0</v>
      </c>
      <c r="G135" s="183">
        <f>SUM('QTD P&amp;L'!G126:J126)</f>
        <v>0</v>
      </c>
      <c r="H135" s="569">
        <f>SUM('QTD P&amp;L'!H126:K126)</f>
        <v>0</v>
      </c>
      <c r="I135" s="569">
        <f>SUM('QTD P&amp;L'!I126:L126)</f>
        <v>0</v>
      </c>
      <c r="J135" s="569">
        <f>SUM('QTD P&amp;L'!J126:M126)</f>
        <v>0</v>
      </c>
      <c r="K135" s="569">
        <f>SUM('QTD P&amp;L'!K126:N126)</f>
        <v>0</v>
      </c>
      <c r="L135" s="569">
        <f>SUM('QTD P&amp;L'!L126:O126)</f>
        <v>0</v>
      </c>
      <c r="M135" s="275">
        <f>SUM('QTD P&amp;L'!M126:P126)</f>
        <v>0</v>
      </c>
      <c r="P135" s="134"/>
      <c r="Q135" s="134"/>
      <c r="R135" s="134"/>
      <c r="S135" s="134"/>
      <c r="T135" s="134"/>
      <c r="U135" s="134"/>
      <c r="V135" s="134"/>
      <c r="W135" s="134"/>
      <c r="X135" s="134"/>
      <c r="Z135" s="135"/>
      <c r="AA135" s="135"/>
      <c r="AB135" s="135"/>
      <c r="AC135" s="135"/>
      <c r="AD135" s="135"/>
      <c r="AE135" s="135"/>
      <c r="AF135" s="135"/>
      <c r="AG135" s="135"/>
      <c r="AH135" s="135"/>
    </row>
    <row r="136" spans="1:34">
      <c r="A136" s="5"/>
      <c r="B136" s="463"/>
      <c r="C136" s="463"/>
      <c r="D136" s="463" t="s">
        <v>79</v>
      </c>
      <c r="E136" s="183">
        <f t="shared" ref="E136:J136" si="71">SUM(E128:E135)</f>
        <v>68</v>
      </c>
      <c r="F136" s="183">
        <f t="shared" si="71"/>
        <v>-8</v>
      </c>
      <c r="G136" s="183">
        <f t="shared" si="71"/>
        <v>26</v>
      </c>
      <c r="H136" s="569">
        <f t="shared" si="71"/>
        <v>-69</v>
      </c>
      <c r="I136" s="569">
        <f t="shared" si="71"/>
        <v>-138</v>
      </c>
      <c r="J136" s="569">
        <f t="shared" si="71"/>
        <v>-57</v>
      </c>
      <c r="K136" s="569">
        <f t="shared" ref="K136:L136" si="72">SUM(K128:K135)</f>
        <v>-37</v>
      </c>
      <c r="L136" s="569">
        <f t="shared" si="72"/>
        <v>-109</v>
      </c>
      <c r="M136" s="275">
        <f t="shared" ref="M136" si="73">SUM(M128:M135)</f>
        <v>-49</v>
      </c>
      <c r="P136" s="134"/>
      <c r="Q136" s="134"/>
      <c r="R136" s="134"/>
      <c r="S136" s="134"/>
      <c r="T136" s="134"/>
      <c r="U136" s="134"/>
      <c r="V136" s="134"/>
      <c r="W136" s="134"/>
      <c r="X136" s="134"/>
      <c r="Z136" s="135"/>
      <c r="AA136" s="135"/>
      <c r="AB136" s="135"/>
      <c r="AC136" s="135"/>
      <c r="AD136" s="135"/>
      <c r="AE136" s="135"/>
      <c r="AF136" s="135"/>
      <c r="AG136" s="135"/>
      <c r="AH136" s="135"/>
    </row>
    <row r="137" spans="1:34" ht="12.75">
      <c r="A137" s="6"/>
      <c r="B137" s="488" t="s">
        <v>1</v>
      </c>
      <c r="C137" s="489"/>
      <c r="D137" s="490"/>
      <c r="E137" s="182">
        <f t="shared" ref="E137:J137" si="74">E125-E136</f>
        <v>71</v>
      </c>
      <c r="F137" s="182">
        <f t="shared" si="74"/>
        <v>95</v>
      </c>
      <c r="G137" s="182">
        <f t="shared" si="74"/>
        <v>18</v>
      </c>
      <c r="H137" s="570">
        <f t="shared" si="74"/>
        <v>-25</v>
      </c>
      <c r="I137" s="570">
        <f t="shared" si="74"/>
        <v>-100</v>
      </c>
      <c r="J137" s="570">
        <f t="shared" si="74"/>
        <v>-166</v>
      </c>
      <c r="K137" s="570">
        <f t="shared" ref="K137:L137" si="75">K125-K136</f>
        <v>-119</v>
      </c>
      <c r="L137" s="570">
        <f t="shared" si="75"/>
        <v>-261</v>
      </c>
      <c r="M137" s="276">
        <f t="shared" ref="M137" si="76">M125-M136</f>
        <v>-52</v>
      </c>
      <c r="P137" s="134"/>
      <c r="Q137" s="134"/>
      <c r="R137" s="134"/>
      <c r="S137" s="134"/>
      <c r="T137" s="134"/>
      <c r="U137" s="134"/>
      <c r="V137" s="134"/>
      <c r="W137" s="134"/>
      <c r="X137" s="134"/>
      <c r="Z137" s="135"/>
      <c r="AA137" s="135"/>
      <c r="AB137" s="135"/>
      <c r="AC137" s="135"/>
      <c r="AD137" s="135"/>
      <c r="AE137" s="135"/>
      <c r="AF137" s="135"/>
      <c r="AG137" s="135"/>
      <c r="AH137" s="135"/>
    </row>
    <row r="138" spans="1:34" ht="12.75">
      <c r="A138" s="7"/>
      <c r="B138" s="132" t="s">
        <v>113</v>
      </c>
      <c r="C138" s="7"/>
      <c r="D138" s="7"/>
      <c r="E138" s="181">
        <v>0</v>
      </c>
      <c r="F138" s="181">
        <f>SUM('QTD P&amp;L'!F129:I129)</f>
        <v>0</v>
      </c>
      <c r="G138" s="181">
        <f>SUM('QTD P&amp;L'!G129:J129)</f>
        <v>0</v>
      </c>
      <c r="H138" s="568">
        <f>SUM('QTD P&amp;L'!H129:K129)</f>
        <v>0</v>
      </c>
      <c r="I138" s="568">
        <v>0</v>
      </c>
      <c r="J138" s="568">
        <f>SUM('QTD P&amp;L'!J129:M129)</f>
        <v>0</v>
      </c>
      <c r="K138" s="568">
        <f>SUM('QTD P&amp;L'!K129:N129)</f>
        <v>0</v>
      </c>
      <c r="L138" s="568">
        <f>SUM('QTD P&amp;L'!L129:O129)</f>
        <v>0</v>
      </c>
      <c r="M138" s="274">
        <f>SUM('QTD P&amp;L'!M129:P129)</f>
        <v>0</v>
      </c>
      <c r="P138" s="134"/>
      <c r="Q138" s="134"/>
      <c r="R138" s="134"/>
      <c r="S138" s="134"/>
      <c r="T138" s="134"/>
      <c r="U138" s="134"/>
      <c r="V138" s="134"/>
      <c r="W138" s="134"/>
      <c r="X138" s="134"/>
      <c r="Z138" s="135"/>
      <c r="AA138" s="135"/>
      <c r="AB138" s="135"/>
      <c r="AC138" s="135"/>
      <c r="AD138" s="135"/>
      <c r="AE138" s="135"/>
      <c r="AF138" s="135"/>
      <c r="AG138" s="135"/>
      <c r="AH138" s="135"/>
    </row>
    <row r="139" spans="1:34">
      <c r="A139" s="7"/>
      <c r="B139" s="132" t="s">
        <v>157</v>
      </c>
      <c r="C139" s="7"/>
      <c r="D139" s="7"/>
      <c r="E139" s="81">
        <v>0</v>
      </c>
      <c r="F139" s="81">
        <v>0</v>
      </c>
      <c r="G139" s="81">
        <v>0</v>
      </c>
      <c r="H139" s="539">
        <v>0</v>
      </c>
      <c r="I139" s="539">
        <v>0</v>
      </c>
      <c r="J139" s="539">
        <v>0</v>
      </c>
      <c r="K139" s="539">
        <v>0</v>
      </c>
      <c r="L139" s="539">
        <v>0</v>
      </c>
      <c r="M139" s="245">
        <v>0</v>
      </c>
      <c r="P139" s="134"/>
      <c r="Q139" s="134"/>
      <c r="R139" s="134"/>
      <c r="S139" s="134"/>
      <c r="T139" s="134"/>
      <c r="U139" s="134"/>
      <c r="V139" s="134"/>
      <c r="W139" s="134"/>
      <c r="X139" s="134"/>
      <c r="Z139" s="135"/>
      <c r="AA139" s="135"/>
      <c r="AB139" s="135"/>
      <c r="AC139" s="135"/>
      <c r="AD139" s="135"/>
      <c r="AE139" s="135"/>
      <c r="AF139" s="135"/>
      <c r="AG139" s="135"/>
      <c r="AH139" s="135"/>
    </row>
    <row r="140" spans="1:34" ht="12.75">
      <c r="A140" s="7"/>
      <c r="B140" s="11" t="s">
        <v>108</v>
      </c>
      <c r="C140" s="464"/>
      <c r="D140" s="7"/>
      <c r="E140" s="181">
        <f>SUM(E137:E139)</f>
        <v>71</v>
      </c>
      <c r="F140" s="181">
        <f>SUM('QTD P&amp;L'!F131:I131)</f>
        <v>95</v>
      </c>
      <c r="G140" s="181">
        <f>SUM('QTD P&amp;L'!G131:J131)</f>
        <v>18</v>
      </c>
      <c r="H140" s="568">
        <f>SUM('QTD P&amp;L'!H131:K131)</f>
        <v>-25</v>
      </c>
      <c r="I140" s="568">
        <f>SUM(I137:I139)</f>
        <v>-100</v>
      </c>
      <c r="J140" s="568">
        <f>SUM('QTD P&amp;L'!J131:M131)</f>
        <v>-166</v>
      </c>
      <c r="K140" s="568">
        <f>SUM('QTD P&amp;L'!K131:N131)</f>
        <v>-119</v>
      </c>
      <c r="L140" s="568">
        <f>SUM('QTD P&amp;L'!L131:O131)</f>
        <v>-261</v>
      </c>
      <c r="M140" s="274">
        <f>SUM(M137:M139)</f>
        <v>-52</v>
      </c>
      <c r="P140" s="134"/>
      <c r="Q140" s="134"/>
      <c r="R140" s="134"/>
      <c r="S140" s="134"/>
      <c r="T140" s="134"/>
      <c r="U140" s="134"/>
      <c r="V140" s="134"/>
      <c r="W140" s="134"/>
      <c r="X140" s="134"/>
      <c r="Z140" s="135"/>
      <c r="AA140" s="135"/>
      <c r="AB140" s="135"/>
      <c r="AC140" s="135"/>
      <c r="AD140" s="135"/>
      <c r="AE140" s="135"/>
      <c r="AF140" s="135"/>
      <c r="AG140" s="135"/>
      <c r="AH140" s="135"/>
    </row>
    <row r="141" spans="1:34">
      <c r="A141" s="7"/>
      <c r="B141" s="465" t="s">
        <v>109</v>
      </c>
      <c r="C141" s="464"/>
      <c r="D141" s="7"/>
      <c r="E141" s="183">
        <v>19</v>
      </c>
      <c r="F141" s="183">
        <f>SUM('QTD P&amp;L'!F132:I132)</f>
        <v>43</v>
      </c>
      <c r="G141" s="183">
        <f>SUM('QTD P&amp;L'!G132:J132)</f>
        <v>39</v>
      </c>
      <c r="H141" s="569">
        <f>SUM('QTD P&amp;L'!H132:K132)</f>
        <v>22</v>
      </c>
      <c r="I141" s="569">
        <v>-4</v>
      </c>
      <c r="J141" s="569">
        <f>SUM('QTD P&amp;L'!J132:M132)</f>
        <v>-18</v>
      </c>
      <c r="K141" s="569">
        <f>SUM('QTD P&amp;L'!K132:N132)</f>
        <v>-15</v>
      </c>
      <c r="L141" s="569">
        <f>SUM('QTD P&amp;L'!L132:O132)</f>
        <v>-35</v>
      </c>
      <c r="M141" s="275">
        <v>-5</v>
      </c>
      <c r="P141" s="134"/>
      <c r="Q141" s="134"/>
      <c r="R141" s="134"/>
      <c r="S141" s="134"/>
      <c r="T141" s="134"/>
      <c r="U141" s="134"/>
      <c r="V141" s="134"/>
      <c r="W141" s="134"/>
      <c r="X141" s="134"/>
      <c r="Z141" s="135"/>
      <c r="AA141" s="135"/>
      <c r="AB141" s="135"/>
      <c r="AC141" s="135"/>
      <c r="AD141" s="135"/>
      <c r="AE141" s="135"/>
      <c r="AF141" s="135"/>
      <c r="AG141" s="135"/>
      <c r="AH141" s="135"/>
    </row>
    <row r="142" spans="1:34">
      <c r="A142" s="4"/>
      <c r="B142" s="13" t="s">
        <v>2</v>
      </c>
      <c r="C142" s="4"/>
      <c r="D142" s="4"/>
      <c r="E142" s="8">
        <f t="shared" ref="E142:J142" si="77">E140-E141</f>
        <v>52</v>
      </c>
      <c r="F142" s="8">
        <f t="shared" si="77"/>
        <v>52</v>
      </c>
      <c r="G142" s="8">
        <f t="shared" si="77"/>
        <v>-21</v>
      </c>
      <c r="H142" s="584">
        <f t="shared" si="77"/>
        <v>-47</v>
      </c>
      <c r="I142" s="584">
        <f t="shared" si="77"/>
        <v>-96</v>
      </c>
      <c r="J142" s="584">
        <f t="shared" si="77"/>
        <v>-148</v>
      </c>
      <c r="K142" s="584">
        <f t="shared" ref="K142:L142" si="78">K140-K141</f>
        <v>-104</v>
      </c>
      <c r="L142" s="584">
        <f t="shared" si="78"/>
        <v>-226</v>
      </c>
      <c r="M142" s="282">
        <f t="shared" ref="M142" si="79">M140-M141</f>
        <v>-47</v>
      </c>
      <c r="P142" s="134"/>
      <c r="Q142" s="134"/>
      <c r="R142" s="134"/>
      <c r="S142" s="134"/>
      <c r="T142" s="134"/>
      <c r="U142" s="134"/>
      <c r="V142" s="134"/>
      <c r="W142" s="134"/>
      <c r="X142" s="134"/>
      <c r="Z142" s="135"/>
      <c r="AA142" s="135"/>
      <c r="AB142" s="135"/>
      <c r="AC142" s="135"/>
      <c r="AD142" s="135"/>
      <c r="AE142" s="135"/>
      <c r="AF142" s="135"/>
      <c r="AG142" s="135"/>
      <c r="AH142" s="135"/>
    </row>
    <row r="143" spans="1:34">
      <c r="H143" s="582"/>
      <c r="I143" s="582"/>
      <c r="J143" s="582"/>
      <c r="K143" s="582"/>
      <c r="L143" s="582"/>
      <c r="M143" s="281"/>
      <c r="Q143" s="134"/>
      <c r="R143" s="134"/>
      <c r="Z143" s="135"/>
      <c r="AA143" s="135"/>
      <c r="AB143" s="135"/>
      <c r="AC143" s="135"/>
      <c r="AD143" s="135"/>
      <c r="AE143" s="135"/>
      <c r="AF143" s="135"/>
      <c r="AG143" s="135"/>
      <c r="AH143" s="135"/>
    </row>
    <row r="144" spans="1:34" ht="12.75">
      <c r="B144" s="491"/>
      <c r="C144" s="491" t="s">
        <v>28</v>
      </c>
      <c r="E144" s="164">
        <v>7.0000000000000007E-2</v>
      </c>
      <c r="F144" s="164">
        <f>SUM('QTD P&amp;L'!F135:I135)</f>
        <v>7.0000000000000062E-2</v>
      </c>
      <c r="G144" s="164">
        <f>SUM('QTD P&amp;L'!G135:J135)</f>
        <v>-2.9999999999999888E-2</v>
      </c>
      <c r="H144" s="588">
        <f>SUM('QTD P&amp;L'!H135:K135)</f>
        <v>-7.999999999999996E-2</v>
      </c>
      <c r="I144" s="588">
        <v>-0.13</v>
      </c>
      <c r="J144" s="588">
        <f>SUM('QTD P&amp;L'!J135:M135)</f>
        <v>-0.19999999999999996</v>
      </c>
      <c r="K144" s="588">
        <f>SUM('QTD P&amp;L'!K135:N135)</f>
        <v>-0.13999999999999999</v>
      </c>
      <c r="L144" s="588">
        <f>SUM('QTD P&amp;L'!L135:O135)</f>
        <v>-0.28999999999999992</v>
      </c>
      <c r="M144" s="515">
        <v>-7.0000000000000007E-2</v>
      </c>
      <c r="P144" s="135"/>
      <c r="Q144" s="134"/>
      <c r="R144" s="134"/>
      <c r="S144" s="135"/>
      <c r="T144" s="135"/>
      <c r="U144" s="135"/>
      <c r="V144" s="135"/>
      <c r="W144" s="135"/>
      <c r="X144" s="135"/>
      <c r="Z144" s="135"/>
      <c r="AA144" s="135"/>
      <c r="AB144" s="135"/>
      <c r="AC144" s="135"/>
      <c r="AD144" s="135"/>
      <c r="AE144" s="135"/>
      <c r="AF144" s="135"/>
      <c r="AG144" s="135"/>
      <c r="AH144" s="135"/>
    </row>
    <row r="145" spans="1:34" ht="12.75">
      <c r="B145" s="491"/>
      <c r="C145" s="491" t="s">
        <v>29</v>
      </c>
      <c r="E145" s="164">
        <v>7.0000000000000007E-2</v>
      </c>
      <c r="F145" s="164">
        <f>SUM('QTD P&amp;L'!F136:I136)</f>
        <v>0.06</v>
      </c>
      <c r="G145" s="164">
        <f>SUM('QTD P&amp;L'!G136:J136)</f>
        <v>-2.9999999999999943E-2</v>
      </c>
      <c r="H145" s="588">
        <f>SUM('QTD P&amp;L'!H136:K136)</f>
        <v>-0.06</v>
      </c>
      <c r="I145" s="588">
        <v>-0.12</v>
      </c>
      <c r="J145" s="588">
        <f>SUM('QTD P&amp;L'!J136:M136)</f>
        <v>-0.18999999999999995</v>
      </c>
      <c r="K145" s="588">
        <f>SUM('QTD P&amp;L'!K136:N136)</f>
        <v>-0.12999999999999998</v>
      </c>
      <c r="L145" s="588">
        <f>SUM('QTD P&amp;L'!L136:O136)</f>
        <v>-0.28999999999999992</v>
      </c>
      <c r="M145" s="515">
        <v>-0.06</v>
      </c>
      <c r="P145" s="135"/>
      <c r="Q145" s="134"/>
      <c r="R145" s="134"/>
      <c r="S145" s="135"/>
      <c r="T145" s="135"/>
      <c r="U145" s="135"/>
      <c r="V145" s="135"/>
      <c r="W145" s="135"/>
      <c r="X145" s="135"/>
      <c r="Z145" s="135"/>
      <c r="AA145" s="135"/>
      <c r="AB145" s="135"/>
      <c r="AC145" s="135"/>
      <c r="AD145" s="135"/>
      <c r="AE145" s="135"/>
      <c r="AF145" s="135"/>
      <c r="AG145" s="135"/>
      <c r="AH145" s="135"/>
    </row>
    <row r="146" spans="1:34" s="242" customFormat="1" ht="12.75">
      <c r="A146" s="284"/>
      <c r="B146" s="284"/>
      <c r="C146" s="284"/>
      <c r="D146" s="284"/>
      <c r="E146" s="272"/>
      <c r="F146" s="272"/>
      <c r="G146" s="272"/>
      <c r="H146" s="272"/>
      <c r="I146" s="272"/>
      <c r="J146" s="272"/>
      <c r="K146" s="272"/>
      <c r="L146" s="272"/>
      <c r="M146" s="272"/>
      <c r="Q146" s="352"/>
    </row>
    <row r="147" spans="1:34" s="242" customFormat="1" ht="12.75">
      <c r="A147" s="284"/>
      <c r="B147" s="284"/>
      <c r="C147" s="284"/>
      <c r="D147" s="284"/>
      <c r="E147" s="412"/>
      <c r="F147" s="412"/>
      <c r="G147" s="412"/>
      <c r="H147" s="412"/>
      <c r="I147" s="412"/>
      <c r="J147" s="412"/>
      <c r="K147" s="412"/>
      <c r="L147" s="412"/>
      <c r="M147" s="412"/>
      <c r="N147" s="402"/>
      <c r="Q147" s="352"/>
    </row>
    <row r="148" spans="1:34" s="242" customFormat="1" ht="12.75">
      <c r="A148" s="284"/>
      <c r="B148" s="284"/>
      <c r="C148" s="284"/>
      <c r="D148" s="284"/>
      <c r="E148" s="412"/>
      <c r="F148" s="412"/>
      <c r="G148" s="412"/>
      <c r="H148" s="412"/>
      <c r="I148" s="412"/>
      <c r="J148" s="412"/>
      <c r="K148" s="412"/>
      <c r="L148" s="412"/>
      <c r="M148" s="412"/>
      <c r="N148" s="402"/>
      <c r="Q148" s="352"/>
    </row>
    <row r="149" spans="1:34" s="242" customFormat="1" ht="12.75">
      <c r="A149" s="284"/>
      <c r="B149" s="284"/>
      <c r="C149" s="284"/>
      <c r="D149" s="284"/>
      <c r="E149" s="272"/>
      <c r="F149" s="272"/>
      <c r="G149" s="272"/>
      <c r="H149" s="272"/>
      <c r="I149" s="272"/>
      <c r="J149" s="272"/>
      <c r="K149" s="272"/>
      <c r="L149" s="272"/>
      <c r="M149" s="272"/>
      <c r="N149" s="272"/>
      <c r="Q149" s="352"/>
    </row>
    <row r="150" spans="1:34" s="242" customFormat="1">
      <c r="A150" s="284"/>
      <c r="B150" s="284"/>
      <c r="C150" s="284"/>
      <c r="D150" s="284"/>
      <c r="E150" s="750"/>
      <c r="F150" s="750"/>
      <c r="G150" s="750"/>
      <c r="H150" s="750"/>
      <c r="I150" s="750"/>
      <c r="J150" s="750"/>
      <c r="K150" s="750"/>
      <c r="L150" s="750"/>
      <c r="M150" s="275"/>
      <c r="N150" s="272"/>
      <c r="Q150" s="352"/>
    </row>
    <row r="151" spans="1:34" s="242" customFormat="1">
      <c r="A151" s="284"/>
      <c r="B151" s="284"/>
      <c r="C151" s="284"/>
      <c r="D151" s="284"/>
      <c r="E151" s="275"/>
      <c r="F151" s="275"/>
      <c r="G151" s="275"/>
      <c r="H151" s="275"/>
      <c r="I151" s="275"/>
      <c r="J151" s="275"/>
      <c r="K151" s="275"/>
      <c r="L151" s="275"/>
      <c r="M151" s="275"/>
      <c r="N151" s="272"/>
    </row>
    <row r="152" spans="1:34" s="242" customFormat="1" ht="12.75">
      <c r="A152" s="284"/>
      <c r="B152" s="284"/>
      <c r="C152" s="284"/>
      <c r="D152" s="284"/>
      <c r="E152" s="413"/>
      <c r="F152" s="413"/>
      <c r="G152" s="413"/>
      <c r="H152" s="413"/>
      <c r="I152" s="413"/>
      <c r="J152" s="413"/>
      <c r="K152" s="413"/>
      <c r="L152" s="413"/>
      <c r="M152" s="413"/>
      <c r="N152" s="272"/>
    </row>
    <row r="153" spans="1:34" s="242" customFormat="1" ht="12.75">
      <c r="A153" s="284"/>
      <c r="B153" s="284"/>
      <c r="C153" s="284"/>
      <c r="D153" s="284"/>
      <c r="E153" s="413"/>
      <c r="F153" s="413"/>
      <c r="G153" s="413"/>
      <c r="H153" s="413"/>
      <c r="I153" s="413"/>
      <c r="J153" s="413"/>
      <c r="K153" s="413"/>
      <c r="L153" s="413"/>
      <c r="M153" s="413"/>
      <c r="N153" s="272"/>
    </row>
    <row r="154" spans="1:34" s="242" customFormat="1" ht="12.75">
      <c r="A154" s="284"/>
      <c r="B154" s="284"/>
      <c r="C154" s="284"/>
      <c r="D154" s="284"/>
      <c r="E154" s="413"/>
      <c r="F154" s="413"/>
      <c r="G154" s="413"/>
      <c r="H154" s="413"/>
      <c r="I154" s="413"/>
      <c r="J154" s="413"/>
      <c r="K154" s="413"/>
      <c r="L154" s="413"/>
      <c r="M154" s="413"/>
      <c r="N154" s="272"/>
    </row>
    <row r="155" spans="1:34" s="242" customFormat="1" ht="12.75">
      <c r="A155" s="284"/>
      <c r="B155" s="284"/>
      <c r="C155" s="284"/>
      <c r="D155" s="284"/>
      <c r="E155" s="413"/>
      <c r="F155" s="413"/>
      <c r="G155" s="413"/>
      <c r="H155" s="413"/>
      <c r="I155" s="413"/>
      <c r="J155" s="413"/>
      <c r="K155" s="413"/>
      <c r="L155" s="413"/>
      <c r="M155" s="413"/>
      <c r="N155" s="272"/>
    </row>
    <row r="156" spans="1:34" s="242" customFormat="1" ht="12.75">
      <c r="A156" s="284"/>
      <c r="B156" s="284"/>
      <c r="C156" s="284"/>
      <c r="D156" s="284"/>
      <c r="E156" s="413"/>
      <c r="F156" s="413"/>
      <c r="G156" s="413"/>
      <c r="H156" s="413"/>
      <c r="I156" s="413"/>
      <c r="J156" s="413"/>
      <c r="K156" s="413"/>
      <c r="L156" s="413"/>
      <c r="M156" s="413"/>
      <c r="N156" s="272"/>
    </row>
    <row r="157" spans="1:34" s="242" customFormat="1" ht="12.75">
      <c r="A157" s="284"/>
      <c r="B157" s="284"/>
      <c r="C157" s="284"/>
      <c r="D157" s="284"/>
      <c r="E157" s="413"/>
      <c r="F157" s="413"/>
      <c r="G157" s="413"/>
      <c r="H157" s="413"/>
      <c r="I157" s="413"/>
      <c r="J157" s="413"/>
      <c r="K157" s="413"/>
      <c r="L157" s="413"/>
      <c r="M157" s="413"/>
      <c r="N157" s="272"/>
    </row>
    <row r="158" spans="1:34" s="242" customFormat="1" ht="12.75">
      <c r="A158" s="284"/>
      <c r="B158" s="284"/>
      <c r="C158" s="284"/>
      <c r="D158" s="284"/>
      <c r="E158" s="413"/>
      <c r="F158" s="413"/>
      <c r="G158" s="413"/>
      <c r="H158" s="413"/>
      <c r="I158" s="413"/>
      <c r="J158" s="413"/>
      <c r="K158" s="413"/>
      <c r="L158" s="413"/>
      <c r="M158" s="413"/>
      <c r="N158" s="272"/>
    </row>
    <row r="159" spans="1:34" s="242" customFormat="1" ht="12.75">
      <c r="A159" s="284"/>
      <c r="B159" s="284"/>
      <c r="C159" s="284"/>
      <c r="D159" s="284"/>
      <c r="E159" s="413"/>
      <c r="F159" s="413"/>
      <c r="G159" s="413"/>
      <c r="H159" s="413"/>
      <c r="I159" s="413"/>
      <c r="J159" s="413"/>
      <c r="K159" s="413"/>
      <c r="L159" s="413"/>
      <c r="M159" s="413"/>
      <c r="N159" s="272"/>
    </row>
    <row r="160" spans="1:34" s="242" customFormat="1" ht="12.75">
      <c r="A160" s="284"/>
      <c r="B160" s="284"/>
      <c r="C160" s="284"/>
      <c r="D160" s="284"/>
      <c r="E160" s="413"/>
      <c r="F160" s="413"/>
      <c r="G160" s="413"/>
      <c r="H160" s="413"/>
      <c r="I160" s="413"/>
      <c r="J160" s="413"/>
      <c r="K160" s="413"/>
      <c r="L160" s="413"/>
      <c r="M160" s="413"/>
      <c r="N160" s="272"/>
    </row>
    <row r="161" spans="1:14" s="242" customFormat="1" ht="12.75">
      <c r="A161" s="284"/>
      <c r="B161" s="284"/>
      <c r="C161" s="284"/>
      <c r="D161" s="284"/>
      <c r="E161" s="413"/>
      <c r="F161" s="413"/>
      <c r="G161" s="413"/>
      <c r="H161" s="413"/>
      <c r="I161" s="413"/>
      <c r="J161" s="413"/>
      <c r="K161" s="413"/>
      <c r="L161" s="413"/>
      <c r="M161" s="413"/>
      <c r="N161" s="272"/>
    </row>
    <row r="162" spans="1:14" s="242" customFormat="1" ht="12.75">
      <c r="A162" s="284"/>
      <c r="B162" s="284"/>
      <c r="C162" s="284"/>
      <c r="D162" s="284"/>
      <c r="E162" s="413"/>
      <c r="F162" s="413"/>
      <c r="G162" s="413"/>
      <c r="H162" s="413"/>
      <c r="I162" s="413"/>
      <c r="J162" s="413"/>
      <c r="K162" s="413"/>
      <c r="L162" s="413"/>
      <c r="M162" s="413"/>
      <c r="N162" s="272"/>
    </row>
    <row r="163" spans="1:14" s="242" customFormat="1" ht="12.75">
      <c r="A163" s="284"/>
      <c r="B163" s="284"/>
      <c r="C163" s="284"/>
      <c r="D163" s="284"/>
      <c r="E163" s="413"/>
      <c r="F163" s="413"/>
      <c r="G163" s="413"/>
      <c r="H163" s="413"/>
      <c r="I163" s="413"/>
      <c r="J163" s="413"/>
      <c r="K163" s="413"/>
      <c r="L163" s="413"/>
      <c r="M163" s="413"/>
      <c r="N163" s="272"/>
    </row>
    <row r="164" spans="1:14" s="242" customFormat="1">
      <c r="A164" s="284"/>
      <c r="B164" s="284"/>
      <c r="C164" s="284"/>
      <c r="D164" s="284"/>
      <c r="E164" s="666"/>
      <c r="F164" s="666"/>
      <c r="G164" s="666"/>
      <c r="H164" s="666"/>
      <c r="I164" s="666"/>
      <c r="J164" s="666"/>
      <c r="K164" s="666"/>
      <c r="L164" s="666"/>
      <c r="M164" s="414"/>
    </row>
    <row r="165" spans="1:14" s="242" customFormat="1">
      <c r="A165" s="284"/>
      <c r="B165" s="284"/>
      <c r="C165" s="284"/>
      <c r="D165" s="284"/>
      <c r="E165" s="666"/>
      <c r="F165" s="666"/>
      <c r="G165" s="666"/>
      <c r="H165" s="666"/>
      <c r="I165" s="666"/>
      <c r="J165" s="666"/>
      <c r="K165" s="666"/>
      <c r="L165" s="666"/>
      <c r="M165" s="415"/>
    </row>
    <row r="166" spans="1:14" s="242" customFormat="1">
      <c r="A166" s="284"/>
      <c r="B166" s="284"/>
      <c r="C166" s="284"/>
      <c r="D166" s="284"/>
      <c r="E166" s="414"/>
      <c r="F166" s="414"/>
      <c r="G166" s="414"/>
      <c r="H166" s="414"/>
      <c r="I166" s="414"/>
      <c r="J166" s="414"/>
      <c r="K166" s="414"/>
      <c r="L166" s="414"/>
      <c r="M166" s="414"/>
    </row>
    <row r="167" spans="1:14" s="242" customFormat="1">
      <c r="A167" s="284"/>
      <c r="B167" s="284"/>
      <c r="C167" s="284"/>
      <c r="D167" s="284"/>
      <c r="E167" s="415"/>
      <c r="F167" s="415"/>
      <c r="G167" s="415"/>
      <c r="H167" s="415"/>
      <c r="I167" s="415"/>
      <c r="J167" s="415"/>
      <c r="K167" s="415"/>
      <c r="L167" s="415"/>
      <c r="M167" s="416"/>
    </row>
    <row r="168" spans="1:14" s="242" customFormat="1">
      <c r="A168" s="284"/>
      <c r="B168" s="284"/>
      <c r="C168" s="284"/>
      <c r="D168" s="284"/>
      <c r="E168" s="414"/>
      <c r="F168" s="414"/>
      <c r="G168" s="414"/>
      <c r="H168" s="414"/>
      <c r="I168" s="414"/>
      <c r="J168" s="414"/>
      <c r="K168" s="414"/>
      <c r="L168" s="414"/>
      <c r="M168" s="416"/>
    </row>
    <row r="169" spans="1:14" s="242" customFormat="1">
      <c r="A169" s="284"/>
      <c r="B169" s="284"/>
      <c r="C169" s="284"/>
      <c r="D169" s="284"/>
      <c r="E169" s="416"/>
      <c r="F169" s="416"/>
      <c r="G169" s="416"/>
      <c r="H169" s="416"/>
      <c r="I169" s="416"/>
      <c r="J169" s="416"/>
      <c r="K169" s="416"/>
      <c r="L169" s="416"/>
      <c r="M169" s="416"/>
    </row>
    <row r="170" spans="1:14" s="242" customFormat="1">
      <c r="A170" s="284"/>
      <c r="B170" s="284"/>
      <c r="C170" s="284"/>
      <c r="D170" s="284"/>
      <c r="E170" s="416"/>
      <c r="F170" s="416"/>
      <c r="G170" s="416"/>
      <c r="H170" s="416"/>
      <c r="I170" s="416"/>
      <c r="J170" s="416"/>
      <c r="K170" s="416"/>
      <c r="L170" s="416"/>
      <c r="M170" s="417"/>
    </row>
    <row r="171" spans="1:14" s="242" customFormat="1">
      <c r="A171" s="284"/>
      <c r="B171" s="284"/>
      <c r="C171" s="284"/>
      <c r="D171" s="284"/>
      <c r="E171" s="416"/>
      <c r="F171" s="416"/>
      <c r="G171" s="416"/>
      <c r="H171" s="416"/>
      <c r="I171" s="416"/>
      <c r="J171" s="416"/>
      <c r="K171" s="416"/>
      <c r="L171" s="416"/>
      <c r="M171" s="417"/>
    </row>
    <row r="172" spans="1:14" s="242" customFormat="1">
      <c r="A172" s="284"/>
      <c r="B172" s="284"/>
      <c r="C172" s="284"/>
      <c r="D172" s="284"/>
      <c r="E172" s="417"/>
      <c r="F172" s="417"/>
      <c r="G172" s="417"/>
      <c r="H172" s="417"/>
      <c r="I172" s="417"/>
      <c r="J172" s="417"/>
      <c r="K172" s="417"/>
      <c r="L172" s="417"/>
      <c r="M172" s="418"/>
    </row>
    <row r="173" spans="1:14" s="242" customFormat="1">
      <c r="A173" s="284"/>
      <c r="B173" s="284"/>
      <c r="C173" s="284"/>
      <c r="D173" s="284"/>
      <c r="E173" s="417"/>
      <c r="F173" s="417"/>
      <c r="G173" s="417"/>
      <c r="H173" s="417"/>
      <c r="I173" s="417"/>
      <c r="J173" s="417"/>
      <c r="K173" s="417"/>
      <c r="L173" s="417"/>
      <c r="M173" s="418"/>
    </row>
    <row r="174" spans="1:14" s="242" customFormat="1">
      <c r="A174" s="284"/>
      <c r="B174" s="284"/>
      <c r="C174" s="284"/>
      <c r="D174" s="284"/>
      <c r="E174" s="418"/>
      <c r="F174" s="418"/>
      <c r="G174" s="418"/>
      <c r="H174" s="418"/>
      <c r="I174" s="418"/>
      <c r="J174" s="418"/>
      <c r="K174" s="418"/>
      <c r="L174" s="418"/>
      <c r="M174" s="418"/>
    </row>
    <row r="175" spans="1:14" s="242" customFormat="1">
      <c r="A175" s="284"/>
      <c r="B175" s="284"/>
      <c r="C175" s="284"/>
      <c r="D175" s="284"/>
      <c r="E175" s="418"/>
      <c r="F175" s="418"/>
      <c r="G175" s="418"/>
      <c r="H175" s="418"/>
      <c r="I175" s="418"/>
      <c r="J175" s="418"/>
      <c r="K175" s="418"/>
      <c r="L175" s="418"/>
      <c r="M175" s="418"/>
    </row>
    <row r="176" spans="1:14" s="242" customFormat="1">
      <c r="A176" s="284"/>
      <c r="B176" s="284"/>
      <c r="C176" s="284"/>
      <c r="D176" s="284"/>
      <c r="E176" s="418"/>
      <c r="F176" s="418"/>
      <c r="G176" s="418"/>
      <c r="H176" s="418"/>
      <c r="I176" s="418"/>
      <c r="J176" s="418"/>
      <c r="K176" s="418"/>
      <c r="L176" s="418"/>
      <c r="M176" s="417"/>
    </row>
    <row r="177" spans="1:13" s="242" customFormat="1">
      <c r="A177" s="284"/>
      <c r="B177" s="284"/>
      <c r="C177" s="284"/>
      <c r="D177" s="284"/>
      <c r="E177" s="418"/>
      <c r="F177" s="418"/>
      <c r="G177" s="418"/>
      <c r="H177" s="418"/>
      <c r="I177" s="418"/>
      <c r="J177" s="418"/>
      <c r="K177" s="418"/>
      <c r="L177" s="418"/>
      <c r="M177" s="417"/>
    </row>
    <row r="178" spans="1:13" s="242" customFormat="1">
      <c r="A178" s="284"/>
      <c r="B178" s="284"/>
      <c r="C178" s="284"/>
      <c r="D178" s="284"/>
      <c r="E178" s="417"/>
      <c r="F178" s="417"/>
      <c r="G178" s="417"/>
      <c r="H178" s="417"/>
      <c r="I178" s="417"/>
      <c r="J178" s="417"/>
      <c r="K178" s="417"/>
      <c r="L178" s="417"/>
      <c r="M178" s="417"/>
    </row>
    <row r="179" spans="1:13" s="242" customFormat="1">
      <c r="A179" s="284"/>
      <c r="B179" s="284"/>
      <c r="C179" s="284"/>
      <c r="D179" s="284"/>
      <c r="E179" s="417"/>
      <c r="F179" s="417"/>
      <c r="G179" s="417"/>
      <c r="H179" s="417"/>
      <c r="I179" s="417"/>
      <c r="J179" s="417"/>
      <c r="K179" s="417"/>
      <c r="L179" s="417"/>
      <c r="M179" s="417"/>
    </row>
    <row r="180" spans="1:13" s="242" customFormat="1">
      <c r="A180" s="284"/>
      <c r="B180" s="284"/>
      <c r="C180" s="284"/>
      <c r="D180" s="284"/>
      <c r="E180" s="281"/>
      <c r="F180" s="281"/>
      <c r="G180" s="281"/>
      <c r="H180" s="281"/>
      <c r="I180" s="281"/>
      <c r="J180" s="281"/>
      <c r="K180" s="281"/>
      <c r="L180" s="281"/>
      <c r="M180" s="281"/>
    </row>
    <row r="181" spans="1:13" s="242" customFormat="1">
      <c r="A181" s="284"/>
      <c r="B181" s="284"/>
      <c r="C181" s="284"/>
      <c r="D181" s="284"/>
      <c r="E181" s="281"/>
      <c r="F181" s="281"/>
      <c r="G181" s="281"/>
      <c r="H181" s="281"/>
      <c r="I181" s="281"/>
      <c r="J181" s="281"/>
      <c r="K181" s="281"/>
      <c r="L181" s="281"/>
      <c r="M181" s="281"/>
    </row>
    <row r="182" spans="1:13" s="242" customFormat="1">
      <c r="A182" s="284"/>
      <c r="B182" s="284"/>
      <c r="C182" s="284"/>
      <c r="D182" s="284"/>
      <c r="E182" s="281"/>
      <c r="F182" s="281"/>
      <c r="G182" s="281"/>
      <c r="H182" s="281"/>
      <c r="I182" s="281"/>
      <c r="J182" s="281"/>
      <c r="K182" s="281"/>
      <c r="L182" s="281"/>
      <c r="M182" s="281"/>
    </row>
    <row r="183" spans="1:13" s="242" customFormat="1">
      <c r="A183" s="284"/>
      <c r="B183" s="284"/>
      <c r="C183" s="284"/>
      <c r="D183" s="284"/>
      <c r="E183" s="281"/>
      <c r="F183" s="281"/>
      <c r="G183" s="281"/>
      <c r="H183" s="281"/>
      <c r="I183" s="281"/>
      <c r="J183" s="281"/>
      <c r="K183" s="281"/>
      <c r="L183" s="281"/>
      <c r="M183" s="281"/>
    </row>
    <row r="184" spans="1:13" s="242" customFormat="1">
      <c r="A184" s="284"/>
      <c r="B184" s="284"/>
      <c r="C184" s="284"/>
      <c r="D184" s="284"/>
      <c r="E184" s="281"/>
      <c r="F184" s="281"/>
      <c r="G184" s="281"/>
      <c r="H184" s="281"/>
      <c r="I184" s="281"/>
      <c r="J184" s="281"/>
      <c r="K184" s="281"/>
      <c r="L184" s="281"/>
      <c r="M184" s="419"/>
    </row>
    <row r="185" spans="1:13" s="242" customFormat="1">
      <c r="A185" s="284"/>
      <c r="B185" s="284"/>
      <c r="C185" s="284"/>
      <c r="D185" s="284"/>
      <c r="E185" s="281"/>
      <c r="F185" s="281"/>
      <c r="G185" s="281"/>
      <c r="H185" s="281"/>
      <c r="I185" s="281"/>
      <c r="J185" s="281"/>
      <c r="K185" s="281"/>
      <c r="L185" s="281"/>
      <c r="M185" s="419"/>
    </row>
    <row r="186" spans="1:13" s="242" customFormat="1">
      <c r="A186" s="284"/>
      <c r="B186" s="284"/>
      <c r="C186" s="284"/>
      <c r="D186" s="284"/>
      <c r="E186" s="419"/>
      <c r="F186" s="419"/>
      <c r="G186" s="419"/>
      <c r="H186" s="419"/>
      <c r="I186" s="419"/>
      <c r="J186" s="419"/>
      <c r="K186" s="419"/>
      <c r="L186" s="419"/>
      <c r="M186" s="419"/>
    </row>
    <row r="187" spans="1:13" s="242" customFormat="1">
      <c r="A187" s="284"/>
      <c r="B187" s="284"/>
      <c r="C187" s="284"/>
      <c r="D187" s="284"/>
      <c r="E187" s="419"/>
      <c r="F187" s="419"/>
      <c r="G187" s="419"/>
      <c r="H187" s="419"/>
      <c r="I187" s="419"/>
      <c r="J187" s="419"/>
      <c r="K187" s="419"/>
      <c r="L187" s="419"/>
      <c r="M187" s="419"/>
    </row>
    <row r="188" spans="1:13" s="242" customFormat="1">
      <c r="A188" s="284"/>
      <c r="B188" s="284"/>
      <c r="C188" s="284"/>
      <c r="D188" s="284"/>
      <c r="E188" s="419"/>
      <c r="F188" s="419"/>
      <c r="G188" s="419"/>
      <c r="H188" s="419"/>
      <c r="I188" s="419"/>
      <c r="J188" s="419"/>
      <c r="K188" s="419"/>
      <c r="L188" s="419"/>
      <c r="M188" s="419"/>
    </row>
    <row r="189" spans="1:13" s="242" customFormat="1">
      <c r="A189" s="284"/>
      <c r="B189" s="284"/>
      <c r="C189" s="284"/>
      <c r="D189" s="284"/>
      <c r="E189" s="419"/>
      <c r="F189" s="419"/>
      <c r="G189" s="419"/>
      <c r="H189" s="419"/>
      <c r="I189" s="419"/>
      <c r="J189" s="419"/>
      <c r="K189" s="419"/>
      <c r="L189" s="419"/>
      <c r="M189" s="419"/>
    </row>
    <row r="190" spans="1:13" s="242" customFormat="1">
      <c r="A190" s="284"/>
      <c r="B190" s="284"/>
      <c r="C190" s="284"/>
      <c r="D190" s="284"/>
      <c r="E190" s="419"/>
      <c r="F190" s="419"/>
      <c r="G190" s="419"/>
      <c r="H190" s="419"/>
      <c r="I190" s="419"/>
      <c r="J190" s="419"/>
      <c r="K190" s="419"/>
      <c r="L190" s="419"/>
      <c r="M190" s="419"/>
    </row>
    <row r="191" spans="1:13" s="242" customFormat="1">
      <c r="A191" s="284"/>
      <c r="B191" s="284"/>
      <c r="C191" s="284"/>
      <c r="D191" s="284"/>
      <c r="E191" s="419"/>
      <c r="F191" s="419"/>
      <c r="G191" s="419"/>
      <c r="H191" s="419"/>
      <c r="I191" s="419"/>
      <c r="J191" s="419"/>
      <c r="K191" s="419"/>
      <c r="L191" s="419"/>
      <c r="M191" s="419"/>
    </row>
    <row r="192" spans="1:13" s="242" customFormat="1">
      <c r="A192" s="284"/>
      <c r="B192" s="284"/>
      <c r="C192" s="284"/>
      <c r="D192" s="284"/>
      <c r="E192" s="419"/>
      <c r="F192" s="419"/>
      <c r="G192" s="419"/>
      <c r="H192" s="419"/>
      <c r="I192" s="419"/>
      <c r="J192" s="419"/>
      <c r="K192" s="419"/>
      <c r="L192" s="419"/>
      <c r="M192" s="419"/>
    </row>
    <row r="193" spans="1:13" s="242" customFormat="1">
      <c r="A193" s="284"/>
      <c r="B193" s="284"/>
      <c r="C193" s="284"/>
      <c r="D193" s="284"/>
      <c r="E193" s="419"/>
      <c r="F193" s="419"/>
      <c r="G193" s="419"/>
      <c r="H193" s="419"/>
      <c r="I193" s="419"/>
      <c r="J193" s="419"/>
      <c r="K193" s="419"/>
      <c r="L193" s="419"/>
      <c r="M193" s="419"/>
    </row>
    <row r="194" spans="1:13" s="242" customFormat="1">
      <c r="A194" s="284"/>
      <c r="B194" s="284"/>
      <c r="C194" s="284"/>
      <c r="D194" s="284"/>
      <c r="E194" s="419"/>
      <c r="F194" s="419"/>
      <c r="G194" s="419"/>
      <c r="H194" s="419"/>
      <c r="I194" s="419"/>
      <c r="J194" s="419"/>
      <c r="K194" s="419"/>
      <c r="L194" s="419"/>
      <c r="M194" s="419"/>
    </row>
    <row r="195" spans="1:13" s="242" customFormat="1">
      <c r="A195" s="284"/>
      <c r="B195" s="284"/>
      <c r="C195" s="284"/>
      <c r="D195" s="284"/>
      <c r="E195" s="419"/>
      <c r="F195" s="419"/>
      <c r="G195" s="419"/>
      <c r="H195" s="419"/>
      <c r="I195" s="419"/>
      <c r="J195" s="419"/>
      <c r="K195" s="419"/>
      <c r="L195" s="419"/>
      <c r="M195" s="419"/>
    </row>
    <row r="196" spans="1:13" s="242" customFormat="1">
      <c r="A196" s="284"/>
      <c r="B196" s="284"/>
      <c r="C196" s="284"/>
      <c r="D196" s="284"/>
      <c r="E196" s="419"/>
      <c r="F196" s="419"/>
      <c r="G196" s="419"/>
      <c r="H196" s="419"/>
      <c r="I196" s="419"/>
      <c r="J196" s="419"/>
      <c r="K196" s="419"/>
      <c r="L196" s="419"/>
      <c r="M196" s="419"/>
    </row>
    <row r="197" spans="1:13" s="242" customFormat="1">
      <c r="A197" s="284"/>
      <c r="B197" s="284"/>
      <c r="C197" s="284"/>
      <c r="D197" s="284"/>
      <c r="E197" s="419"/>
      <c r="F197" s="419"/>
      <c r="G197" s="419"/>
      <c r="H197" s="419"/>
      <c r="I197" s="419"/>
      <c r="J197" s="419"/>
      <c r="K197" s="419"/>
      <c r="L197" s="419"/>
      <c r="M197" s="419"/>
    </row>
    <row r="198" spans="1:13" s="242" customFormat="1">
      <c r="A198" s="284"/>
      <c r="B198" s="284"/>
      <c r="C198" s="284"/>
      <c r="D198" s="284"/>
      <c r="E198" s="419"/>
      <c r="F198" s="419"/>
      <c r="G198" s="419"/>
      <c r="H198" s="419"/>
      <c r="I198" s="419"/>
      <c r="J198" s="419"/>
      <c r="K198" s="419"/>
      <c r="L198" s="419"/>
      <c r="M198" s="419"/>
    </row>
    <row r="199" spans="1:13" s="242" customFormat="1">
      <c r="A199" s="284"/>
      <c r="B199" s="284"/>
      <c r="C199" s="284"/>
      <c r="D199" s="284"/>
      <c r="E199" s="419"/>
      <c r="F199" s="419"/>
      <c r="G199" s="419"/>
      <c r="H199" s="419"/>
      <c r="I199" s="419"/>
      <c r="J199" s="419"/>
      <c r="K199" s="419"/>
      <c r="L199" s="419"/>
      <c r="M199" s="419"/>
    </row>
    <row r="200" spans="1:13" s="242" customFormat="1">
      <c r="A200" s="284"/>
      <c r="B200" s="284"/>
      <c r="C200" s="284"/>
      <c r="D200" s="284"/>
      <c r="E200" s="419"/>
      <c r="F200" s="419"/>
      <c r="G200" s="419"/>
      <c r="H200" s="419"/>
      <c r="I200" s="419"/>
      <c r="J200" s="419"/>
      <c r="K200" s="419"/>
      <c r="L200" s="419"/>
      <c r="M200" s="419"/>
    </row>
    <row r="201" spans="1:13" s="242" customFormat="1">
      <c r="A201" s="284"/>
      <c r="B201" s="284"/>
      <c r="C201" s="284"/>
      <c r="D201" s="284"/>
      <c r="E201" s="419"/>
      <c r="F201" s="419"/>
      <c r="G201" s="419"/>
      <c r="H201" s="419"/>
      <c r="I201" s="419"/>
      <c r="J201" s="419"/>
      <c r="K201" s="419"/>
      <c r="L201" s="419"/>
      <c r="M201" s="419"/>
    </row>
    <row r="202" spans="1:13" s="242" customFormat="1">
      <c r="A202" s="284"/>
      <c r="B202" s="284"/>
      <c r="C202" s="284"/>
      <c r="D202" s="284"/>
      <c r="E202" s="419"/>
      <c r="F202" s="419"/>
      <c r="G202" s="419"/>
      <c r="H202" s="419"/>
      <c r="I202" s="419"/>
      <c r="J202" s="419"/>
      <c r="K202" s="419"/>
      <c r="L202" s="419"/>
      <c r="M202" s="281"/>
    </row>
    <row r="203" spans="1:13" s="242" customFormat="1">
      <c r="A203" s="284"/>
      <c r="B203" s="284"/>
      <c r="C203" s="284"/>
      <c r="D203" s="284"/>
      <c r="E203" s="419"/>
      <c r="F203" s="419"/>
      <c r="G203" s="419"/>
      <c r="H203" s="419"/>
      <c r="I203" s="419"/>
      <c r="J203" s="419"/>
      <c r="K203" s="419"/>
      <c r="L203" s="419"/>
      <c r="M203" s="281"/>
    </row>
    <row r="204" spans="1:13" s="242" customFormat="1">
      <c r="A204" s="284"/>
      <c r="B204" s="284"/>
      <c r="C204" s="284"/>
      <c r="D204" s="284"/>
      <c r="E204" s="419"/>
      <c r="F204" s="419"/>
      <c r="G204" s="419"/>
      <c r="H204" s="419"/>
      <c r="I204" s="419"/>
      <c r="J204" s="419"/>
      <c r="K204" s="419"/>
      <c r="L204" s="419"/>
      <c r="M204" s="281"/>
    </row>
    <row r="205" spans="1:13" s="242" customFormat="1">
      <c r="A205" s="284"/>
      <c r="B205" s="284"/>
      <c r="C205" s="284"/>
      <c r="D205" s="284"/>
      <c r="E205" s="281"/>
      <c r="F205" s="281"/>
      <c r="G205" s="281"/>
      <c r="H205" s="281"/>
      <c r="I205" s="281"/>
      <c r="J205" s="281"/>
      <c r="K205" s="281"/>
      <c r="L205" s="281"/>
      <c r="M205" s="281"/>
    </row>
    <row r="206" spans="1:13" s="242" customFormat="1">
      <c r="A206" s="284"/>
      <c r="B206" s="284"/>
      <c r="C206" s="284"/>
      <c r="D206" s="284"/>
      <c r="E206" s="281"/>
      <c r="F206" s="281"/>
      <c r="G206" s="281"/>
      <c r="H206" s="281"/>
      <c r="I206" s="281"/>
      <c r="J206" s="281"/>
      <c r="K206" s="281"/>
      <c r="L206" s="281"/>
      <c r="M206" s="281"/>
    </row>
    <row r="207" spans="1:13" s="242" customFormat="1">
      <c r="A207" s="284"/>
      <c r="B207" s="284"/>
      <c r="C207" s="284"/>
      <c r="D207" s="284"/>
      <c r="E207" s="281"/>
      <c r="F207" s="281"/>
      <c r="G207" s="281"/>
      <c r="H207" s="281"/>
      <c r="I207" s="281"/>
      <c r="J207" s="281"/>
      <c r="K207" s="281"/>
      <c r="L207" s="281"/>
      <c r="M207" s="281"/>
    </row>
    <row r="208" spans="1:13" s="242" customFormat="1">
      <c r="A208" s="284"/>
      <c r="B208" s="284"/>
      <c r="C208" s="284"/>
      <c r="D208" s="284"/>
      <c r="E208" s="281"/>
      <c r="F208" s="281"/>
      <c r="G208" s="281"/>
      <c r="H208" s="281"/>
      <c r="I208" s="281"/>
      <c r="J208" s="281"/>
      <c r="K208" s="281"/>
      <c r="L208" s="281"/>
      <c r="M208" s="411"/>
    </row>
    <row r="209" spans="1:13" s="242" customFormat="1">
      <c r="A209" s="284"/>
      <c r="B209" s="284"/>
      <c r="C209" s="284"/>
      <c r="D209" s="284"/>
      <c r="E209" s="281"/>
      <c r="F209" s="281"/>
      <c r="G209" s="281"/>
      <c r="H209" s="281"/>
      <c r="I209" s="281"/>
      <c r="J209" s="281"/>
      <c r="K209" s="281"/>
      <c r="L209" s="281"/>
      <c r="M209" s="411"/>
    </row>
    <row r="210" spans="1:13" s="242" customFormat="1">
      <c r="A210" s="284"/>
      <c r="B210" s="284"/>
      <c r="C210" s="284"/>
      <c r="D210" s="284"/>
      <c r="E210" s="281"/>
      <c r="F210" s="281"/>
      <c r="G210" s="281"/>
      <c r="H210" s="281"/>
      <c r="I210" s="281"/>
      <c r="J210" s="281"/>
      <c r="K210" s="281"/>
      <c r="L210" s="281"/>
      <c r="M210" s="411"/>
    </row>
    <row r="211" spans="1:13" s="242" customFormat="1">
      <c r="A211" s="284"/>
      <c r="B211" s="284"/>
      <c r="C211" s="284"/>
      <c r="D211" s="284"/>
      <c r="E211" s="411"/>
      <c r="F211" s="411"/>
      <c r="G211" s="411"/>
      <c r="H211" s="411"/>
      <c r="I211" s="411"/>
      <c r="J211" s="411"/>
      <c r="K211" s="411"/>
      <c r="L211" s="411"/>
      <c r="M211" s="420"/>
    </row>
    <row r="212" spans="1:13" s="242" customFormat="1">
      <c r="A212" s="284"/>
      <c r="B212" s="284"/>
      <c r="C212" s="284"/>
      <c r="D212" s="284"/>
      <c r="E212" s="411"/>
      <c r="F212" s="411"/>
      <c r="G212" s="411"/>
      <c r="H212" s="411"/>
      <c r="I212" s="411"/>
      <c r="J212" s="411"/>
      <c r="K212" s="411"/>
      <c r="L212" s="411"/>
      <c r="M212" s="420"/>
    </row>
    <row r="213" spans="1:13" s="242" customFormat="1">
      <c r="A213" s="284"/>
      <c r="B213" s="284"/>
      <c r="C213" s="284"/>
      <c r="D213" s="284"/>
      <c r="E213" s="411"/>
      <c r="F213" s="411"/>
      <c r="G213" s="411"/>
      <c r="H213" s="411"/>
      <c r="I213" s="411"/>
      <c r="J213" s="411"/>
      <c r="K213" s="411"/>
      <c r="L213" s="411"/>
      <c r="M213" s="420"/>
    </row>
    <row r="214" spans="1:13" s="242" customFormat="1">
      <c r="A214" s="284"/>
      <c r="B214" s="284"/>
      <c r="C214" s="284"/>
      <c r="D214" s="284"/>
      <c r="E214" s="420"/>
      <c r="F214" s="420"/>
      <c r="G214" s="420"/>
      <c r="H214" s="420"/>
      <c r="I214" s="420"/>
      <c r="J214" s="420"/>
      <c r="K214" s="420"/>
      <c r="L214" s="420"/>
      <c r="M214" s="420"/>
    </row>
    <row r="215" spans="1:13" s="242" customFormat="1">
      <c r="A215" s="284"/>
      <c r="B215" s="284"/>
      <c r="C215" s="284"/>
      <c r="D215" s="284"/>
      <c r="E215" s="420"/>
      <c r="F215" s="420"/>
      <c r="G215" s="420"/>
      <c r="H215" s="420"/>
      <c r="I215" s="420"/>
      <c r="J215" s="420"/>
      <c r="K215" s="420"/>
      <c r="L215" s="420"/>
      <c r="M215" s="420"/>
    </row>
    <row r="216" spans="1:13" s="242" customFormat="1">
      <c r="A216" s="284"/>
      <c r="B216" s="284"/>
      <c r="C216" s="284"/>
      <c r="D216" s="284"/>
      <c r="E216" s="420"/>
      <c r="F216" s="420"/>
      <c r="G216" s="420"/>
      <c r="H216" s="420"/>
      <c r="I216" s="420"/>
      <c r="J216" s="420"/>
      <c r="K216" s="420"/>
      <c r="L216" s="420"/>
      <c r="M216" s="420"/>
    </row>
    <row r="217" spans="1:13" s="242" customFormat="1">
      <c r="A217" s="284"/>
      <c r="B217" s="284"/>
      <c r="C217" s="284"/>
      <c r="D217" s="284"/>
      <c r="E217" s="420"/>
      <c r="F217" s="420"/>
      <c r="G217" s="420"/>
      <c r="H217" s="420"/>
      <c r="I217" s="420"/>
      <c r="J217" s="420"/>
      <c r="K217" s="420"/>
      <c r="L217" s="420"/>
      <c r="M217" s="420"/>
    </row>
    <row r="218" spans="1:13" s="242" customFormat="1">
      <c r="A218" s="284"/>
      <c r="B218" s="284"/>
      <c r="C218" s="284"/>
      <c r="D218" s="284"/>
      <c r="E218" s="420"/>
      <c r="F218" s="420"/>
      <c r="G218" s="420"/>
      <c r="H218" s="420"/>
      <c r="I218" s="420"/>
      <c r="J218" s="420"/>
      <c r="K218" s="420"/>
      <c r="L218" s="420"/>
      <c r="M218" s="420"/>
    </row>
    <row r="219" spans="1:13" s="242" customFormat="1">
      <c r="A219" s="284"/>
      <c r="B219" s="284"/>
      <c r="C219" s="284"/>
      <c r="D219" s="284"/>
      <c r="E219" s="420"/>
      <c r="F219" s="420"/>
      <c r="G219" s="420"/>
      <c r="H219" s="420"/>
      <c r="I219" s="420"/>
      <c r="J219" s="420"/>
      <c r="K219" s="420"/>
      <c r="L219" s="420"/>
      <c r="M219" s="420"/>
    </row>
    <row r="220" spans="1:13" s="242" customFormat="1">
      <c r="A220" s="284"/>
      <c r="B220" s="284"/>
      <c r="C220" s="284"/>
      <c r="D220" s="284"/>
      <c r="E220" s="420"/>
      <c r="F220" s="420"/>
      <c r="G220" s="420"/>
      <c r="H220" s="420"/>
      <c r="I220" s="420"/>
      <c r="J220" s="420"/>
      <c r="K220" s="420"/>
      <c r="L220" s="420"/>
      <c r="M220" s="420"/>
    </row>
    <row r="221" spans="1:13" s="242" customFormat="1">
      <c r="A221" s="284"/>
      <c r="B221" s="284"/>
      <c r="C221" s="284"/>
      <c r="D221" s="284"/>
      <c r="E221" s="420"/>
      <c r="F221" s="420"/>
      <c r="G221" s="420"/>
      <c r="H221" s="420"/>
      <c r="I221" s="420"/>
      <c r="J221" s="420"/>
      <c r="K221" s="420"/>
      <c r="L221" s="420"/>
      <c r="M221" s="420"/>
    </row>
    <row r="222" spans="1:13" s="242" customFormat="1">
      <c r="A222" s="284"/>
      <c r="B222" s="284"/>
      <c r="C222" s="284"/>
      <c r="D222" s="284"/>
      <c r="E222" s="420"/>
      <c r="F222" s="420"/>
      <c r="G222" s="420"/>
      <c r="H222" s="420"/>
      <c r="I222" s="420"/>
      <c r="J222" s="420"/>
      <c r="K222" s="420"/>
      <c r="L222" s="420"/>
      <c r="M222" s="420"/>
    </row>
    <row r="223" spans="1:13" s="242" customFormat="1">
      <c r="A223" s="284"/>
      <c r="B223" s="284"/>
      <c r="C223" s="284"/>
      <c r="D223" s="284"/>
      <c r="E223" s="420"/>
      <c r="F223" s="420"/>
      <c r="G223" s="420"/>
      <c r="H223" s="420"/>
      <c r="I223" s="420"/>
      <c r="J223" s="420"/>
      <c r="K223" s="420"/>
      <c r="L223" s="420"/>
      <c r="M223" s="420"/>
    </row>
    <row r="224" spans="1:13" s="242" customFormat="1">
      <c r="A224" s="284"/>
      <c r="B224" s="284"/>
      <c r="C224" s="284"/>
      <c r="D224" s="284"/>
      <c r="E224" s="420"/>
      <c r="F224" s="420"/>
      <c r="G224" s="420"/>
      <c r="H224" s="420"/>
      <c r="I224" s="420"/>
      <c r="J224" s="420"/>
      <c r="K224" s="420"/>
      <c r="L224" s="420"/>
      <c r="M224" s="420"/>
    </row>
    <row r="225" spans="1:13" s="242" customFormat="1">
      <c r="A225" s="284"/>
      <c r="B225" s="284"/>
      <c r="C225" s="284"/>
      <c r="D225" s="284"/>
      <c r="E225" s="420"/>
      <c r="F225" s="420"/>
      <c r="G225" s="420"/>
      <c r="H225" s="420"/>
      <c r="I225" s="420"/>
      <c r="J225" s="420"/>
      <c r="K225" s="420"/>
      <c r="L225" s="420"/>
      <c r="M225" s="411"/>
    </row>
    <row r="226" spans="1:13" s="242" customFormat="1">
      <c r="A226" s="284"/>
      <c r="B226" s="284"/>
      <c r="C226" s="284"/>
      <c r="D226" s="284"/>
      <c r="E226" s="420"/>
      <c r="F226" s="420"/>
      <c r="G226" s="420"/>
      <c r="H226" s="420"/>
      <c r="I226" s="420"/>
      <c r="J226" s="420"/>
      <c r="K226" s="420"/>
      <c r="L226" s="420"/>
      <c r="M226" s="421"/>
    </row>
    <row r="227" spans="1:13" s="242" customFormat="1">
      <c r="A227" s="284"/>
      <c r="B227" s="284"/>
      <c r="C227" s="284"/>
      <c r="D227" s="284"/>
      <c r="E227" s="420"/>
      <c r="F227" s="420"/>
      <c r="G227" s="420"/>
      <c r="H227" s="420"/>
      <c r="I227" s="420"/>
      <c r="J227" s="420"/>
      <c r="K227" s="420"/>
      <c r="L227" s="420"/>
      <c r="M227" s="411"/>
    </row>
    <row r="228" spans="1:13" s="242" customFormat="1">
      <c r="A228" s="284"/>
      <c r="B228" s="284"/>
      <c r="C228" s="284"/>
      <c r="D228" s="284"/>
      <c r="E228" s="411"/>
      <c r="F228" s="411"/>
      <c r="G228" s="411"/>
      <c r="H228" s="411"/>
      <c r="I228" s="411"/>
      <c r="J228" s="411"/>
      <c r="K228" s="411"/>
      <c r="L228" s="411"/>
      <c r="M228" s="422"/>
    </row>
    <row r="229" spans="1:13" s="242" customFormat="1">
      <c r="A229" s="284"/>
      <c r="B229" s="284"/>
      <c r="C229" s="284"/>
      <c r="D229" s="284"/>
      <c r="E229" s="421"/>
      <c r="F229" s="421"/>
      <c r="G229" s="421"/>
      <c r="H229" s="421"/>
      <c r="I229" s="421"/>
      <c r="J229" s="421"/>
      <c r="K229" s="421"/>
      <c r="L229" s="421"/>
      <c r="M229" s="422"/>
    </row>
    <row r="230" spans="1:13" s="242" customFormat="1">
      <c r="A230" s="284"/>
      <c r="B230" s="284"/>
      <c r="C230" s="284"/>
      <c r="D230" s="284"/>
      <c r="E230" s="411"/>
      <c r="F230" s="411"/>
      <c r="G230" s="411"/>
      <c r="H230" s="411"/>
      <c r="I230" s="411"/>
      <c r="J230" s="411"/>
      <c r="K230" s="411"/>
      <c r="L230" s="411"/>
      <c r="M230" s="422"/>
    </row>
    <row r="231" spans="1:13" s="242" customFormat="1">
      <c r="A231" s="284"/>
      <c r="B231" s="284"/>
      <c r="C231" s="284"/>
      <c r="D231" s="284"/>
      <c r="E231" s="422"/>
      <c r="F231" s="422"/>
      <c r="G231" s="422"/>
      <c r="H231" s="422"/>
      <c r="I231" s="422"/>
      <c r="J231" s="422"/>
      <c r="K231" s="422"/>
      <c r="L231" s="422"/>
      <c r="M231" s="281"/>
    </row>
    <row r="232" spans="1:13" s="242" customFormat="1">
      <c r="A232" s="284"/>
      <c r="B232" s="284"/>
      <c r="C232" s="284"/>
      <c r="D232" s="284"/>
      <c r="E232" s="422"/>
      <c r="F232" s="422"/>
      <c r="G232" s="422"/>
      <c r="H232" s="422"/>
      <c r="I232" s="422"/>
      <c r="J232" s="422"/>
      <c r="K232" s="422"/>
      <c r="L232" s="422"/>
      <c r="M232" s="281"/>
    </row>
    <row r="233" spans="1:13" s="242" customFormat="1">
      <c r="A233" s="284"/>
      <c r="B233" s="284"/>
      <c r="C233" s="284"/>
      <c r="D233" s="284"/>
      <c r="E233" s="422"/>
      <c r="F233" s="422"/>
      <c r="G233" s="422"/>
      <c r="H233" s="422"/>
      <c r="I233" s="422"/>
      <c r="J233" s="422"/>
      <c r="K233" s="422"/>
      <c r="L233" s="422"/>
      <c r="M233" s="281"/>
    </row>
    <row r="234" spans="1:13" s="242" customFormat="1">
      <c r="A234" s="284"/>
      <c r="B234" s="284"/>
      <c r="C234" s="284"/>
      <c r="D234" s="284"/>
      <c r="E234" s="281"/>
      <c r="F234" s="281"/>
      <c r="G234" s="281"/>
      <c r="H234" s="281"/>
      <c r="I234" s="281"/>
      <c r="J234" s="281"/>
      <c r="K234" s="281"/>
      <c r="L234" s="281"/>
      <c r="M234" s="281"/>
    </row>
    <row r="235" spans="1:13" s="242" customFormat="1">
      <c r="A235" s="284"/>
      <c r="B235" s="284"/>
      <c r="C235" s="284"/>
      <c r="D235" s="284"/>
      <c r="E235" s="281"/>
      <c r="F235" s="281"/>
      <c r="G235" s="281"/>
      <c r="H235" s="281"/>
      <c r="I235" s="281"/>
      <c r="J235" s="281"/>
      <c r="K235" s="281"/>
      <c r="L235" s="281"/>
      <c r="M235" s="281"/>
    </row>
    <row r="236" spans="1:13" s="242" customFormat="1">
      <c r="A236" s="284"/>
      <c r="B236" s="284"/>
      <c r="C236" s="284"/>
      <c r="D236" s="284"/>
      <c r="E236" s="281"/>
      <c r="F236" s="281"/>
      <c r="G236" s="281"/>
      <c r="H236" s="281"/>
      <c r="I236" s="281"/>
      <c r="J236" s="281"/>
      <c r="K236" s="281"/>
      <c r="L236" s="281"/>
      <c r="M236" s="281"/>
    </row>
    <row r="237" spans="1:13" s="242" customFormat="1">
      <c r="A237" s="284"/>
      <c r="B237" s="284"/>
      <c r="C237" s="284"/>
      <c r="D237" s="284"/>
      <c r="E237" s="281"/>
      <c r="F237" s="281"/>
      <c r="G237" s="281"/>
      <c r="H237" s="281"/>
      <c r="I237" s="281"/>
      <c r="J237" s="281"/>
      <c r="K237" s="281"/>
      <c r="L237" s="281"/>
      <c r="M237" s="281"/>
    </row>
    <row r="238" spans="1:13" s="242" customFormat="1">
      <c r="A238" s="284"/>
      <c r="B238" s="284"/>
      <c r="C238" s="284"/>
      <c r="D238" s="284"/>
      <c r="E238" s="281"/>
      <c r="F238" s="281"/>
      <c r="G238" s="281"/>
      <c r="H238" s="281"/>
      <c r="I238" s="281"/>
      <c r="J238" s="281"/>
      <c r="K238" s="281"/>
      <c r="L238" s="281"/>
      <c r="M238" s="281"/>
    </row>
    <row r="239" spans="1:13" s="242" customFormat="1">
      <c r="A239" s="284"/>
      <c r="B239" s="284"/>
      <c r="C239" s="284"/>
      <c r="D239" s="284"/>
      <c r="E239" s="281"/>
      <c r="F239" s="281"/>
      <c r="G239" s="281"/>
      <c r="H239" s="281"/>
      <c r="I239" s="281"/>
      <c r="J239" s="281"/>
      <c r="K239" s="281"/>
      <c r="L239" s="281"/>
      <c r="M239" s="281"/>
    </row>
    <row r="240" spans="1:13" s="242" customFormat="1">
      <c r="A240" s="284"/>
      <c r="B240" s="284"/>
      <c r="C240" s="284"/>
      <c r="D240" s="284"/>
      <c r="E240" s="281"/>
      <c r="F240" s="281"/>
      <c r="G240" s="281"/>
      <c r="H240" s="281"/>
      <c r="I240" s="281"/>
      <c r="J240" s="281"/>
      <c r="K240" s="281"/>
      <c r="L240" s="281"/>
      <c r="M240" s="419"/>
    </row>
    <row r="241" spans="1:13" s="242" customFormat="1">
      <c r="A241" s="284"/>
      <c r="B241" s="284"/>
      <c r="C241" s="284"/>
      <c r="D241" s="284"/>
      <c r="E241" s="281"/>
      <c r="F241" s="281"/>
      <c r="G241" s="281"/>
      <c r="H241" s="281"/>
      <c r="I241" s="281"/>
      <c r="J241" s="281"/>
      <c r="K241" s="281"/>
      <c r="L241" s="281"/>
      <c r="M241" s="419"/>
    </row>
    <row r="242" spans="1:13" s="242" customFormat="1">
      <c r="A242" s="284"/>
      <c r="B242" s="284"/>
      <c r="C242" s="284"/>
      <c r="D242" s="284"/>
      <c r="E242" s="281"/>
      <c r="F242" s="281"/>
      <c r="G242" s="281"/>
      <c r="H242" s="281"/>
      <c r="I242" s="281"/>
      <c r="J242" s="281"/>
      <c r="K242" s="281"/>
      <c r="L242" s="281"/>
      <c r="M242" s="419"/>
    </row>
    <row r="243" spans="1:13" s="242" customFormat="1">
      <c r="A243" s="284"/>
      <c r="B243" s="284"/>
      <c r="C243" s="284"/>
      <c r="D243" s="284"/>
      <c r="E243" s="419"/>
      <c r="F243" s="419"/>
      <c r="G243" s="419"/>
      <c r="H243" s="419"/>
      <c r="I243" s="419"/>
      <c r="J243" s="419"/>
      <c r="K243" s="419"/>
      <c r="L243" s="419"/>
      <c r="M243" s="419"/>
    </row>
    <row r="244" spans="1:13" s="242" customFormat="1">
      <c r="A244" s="284"/>
      <c r="B244" s="284"/>
      <c r="C244" s="284"/>
      <c r="D244" s="284"/>
      <c r="E244" s="419"/>
      <c r="F244" s="419"/>
      <c r="G244" s="419"/>
      <c r="H244" s="419"/>
      <c r="I244" s="419"/>
      <c r="J244" s="419"/>
      <c r="K244" s="419"/>
      <c r="L244" s="419"/>
      <c r="M244" s="419"/>
    </row>
    <row r="245" spans="1:13" s="242" customFormat="1">
      <c r="A245" s="284"/>
      <c r="B245" s="284"/>
      <c r="C245" s="284"/>
      <c r="D245" s="284"/>
      <c r="E245" s="419"/>
      <c r="F245" s="419"/>
      <c r="G245" s="419"/>
      <c r="H245" s="419"/>
      <c r="I245" s="419"/>
      <c r="J245" s="419"/>
      <c r="K245" s="419"/>
      <c r="L245" s="419"/>
      <c r="M245" s="419"/>
    </row>
    <row r="246" spans="1:13" s="242" customFormat="1">
      <c r="A246" s="284"/>
      <c r="B246" s="284"/>
      <c r="C246" s="284"/>
      <c r="D246" s="284"/>
      <c r="E246" s="419"/>
      <c r="F246" s="419"/>
      <c r="G246" s="419"/>
      <c r="H246" s="419"/>
      <c r="I246" s="419"/>
      <c r="J246" s="419"/>
      <c r="K246" s="419"/>
      <c r="L246" s="419"/>
      <c r="M246" s="419"/>
    </row>
    <row r="247" spans="1:13" s="242" customFormat="1">
      <c r="A247" s="284"/>
      <c r="B247" s="284"/>
      <c r="C247" s="284"/>
      <c r="D247" s="284"/>
      <c r="E247" s="419"/>
      <c r="F247" s="419"/>
      <c r="G247" s="419"/>
      <c r="H247" s="419"/>
      <c r="I247" s="419"/>
      <c r="J247" s="419"/>
      <c r="K247" s="419"/>
      <c r="L247" s="419"/>
      <c r="M247" s="419"/>
    </row>
    <row r="248" spans="1:13" s="242" customFormat="1">
      <c r="A248" s="284"/>
      <c r="B248" s="284"/>
      <c r="C248" s="284"/>
      <c r="D248" s="284"/>
      <c r="E248" s="419"/>
      <c r="F248" s="419"/>
      <c r="G248" s="419"/>
      <c r="H248" s="419"/>
      <c r="I248" s="419"/>
      <c r="J248" s="419"/>
      <c r="K248" s="419"/>
      <c r="L248" s="419"/>
      <c r="M248" s="419"/>
    </row>
    <row r="249" spans="1:13" s="242" customFormat="1">
      <c r="A249" s="284"/>
      <c r="B249" s="284"/>
      <c r="C249" s="284"/>
      <c r="D249" s="284"/>
      <c r="E249" s="419"/>
      <c r="F249" s="419"/>
      <c r="G249" s="419"/>
      <c r="H249" s="419"/>
      <c r="I249" s="419"/>
      <c r="J249" s="419"/>
      <c r="K249" s="419"/>
      <c r="L249" s="419"/>
      <c r="M249" s="419"/>
    </row>
    <row r="250" spans="1:13" s="242" customFormat="1">
      <c r="A250" s="284"/>
      <c r="B250" s="284"/>
      <c r="C250" s="284"/>
      <c r="D250" s="284"/>
      <c r="E250" s="419"/>
      <c r="F250" s="419"/>
      <c r="G250" s="419"/>
      <c r="H250" s="419"/>
      <c r="I250" s="419"/>
      <c r="J250" s="419"/>
      <c r="K250" s="419"/>
      <c r="L250" s="419"/>
      <c r="M250" s="419"/>
    </row>
    <row r="251" spans="1:13" s="242" customFormat="1">
      <c r="A251" s="284"/>
      <c r="B251" s="284"/>
      <c r="C251" s="284"/>
      <c r="D251" s="284"/>
      <c r="E251" s="419"/>
      <c r="F251" s="419"/>
      <c r="G251" s="419"/>
      <c r="H251" s="419"/>
      <c r="I251" s="419"/>
      <c r="J251" s="419"/>
      <c r="K251" s="419"/>
      <c r="L251" s="419"/>
      <c r="M251" s="419"/>
    </row>
    <row r="252" spans="1:13" s="242" customFormat="1">
      <c r="A252" s="284"/>
      <c r="B252" s="284"/>
      <c r="C252" s="284"/>
      <c r="D252" s="284"/>
      <c r="E252" s="419"/>
      <c r="F252" s="419"/>
      <c r="G252" s="419"/>
      <c r="H252" s="419"/>
      <c r="I252" s="419"/>
      <c r="J252" s="419"/>
      <c r="K252" s="419"/>
      <c r="L252" s="419"/>
      <c r="M252" s="419"/>
    </row>
    <row r="253" spans="1:13" s="242" customFormat="1">
      <c r="A253" s="284"/>
      <c r="B253" s="284"/>
      <c r="C253" s="284"/>
      <c r="D253" s="284"/>
      <c r="E253" s="419"/>
      <c r="F253" s="419"/>
      <c r="G253" s="419"/>
      <c r="H253" s="419"/>
      <c r="I253" s="419"/>
      <c r="J253" s="419"/>
      <c r="K253" s="419"/>
      <c r="L253" s="419"/>
      <c r="M253" s="419"/>
    </row>
    <row r="254" spans="1:13" s="242" customFormat="1">
      <c r="A254" s="284"/>
      <c r="B254" s="284"/>
      <c r="C254" s="284"/>
      <c r="D254" s="284"/>
      <c r="E254" s="419"/>
      <c r="F254" s="419"/>
      <c r="G254" s="419"/>
      <c r="H254" s="419"/>
      <c r="I254" s="419"/>
      <c r="J254" s="419"/>
      <c r="K254" s="419"/>
      <c r="L254" s="419"/>
      <c r="M254" s="419"/>
    </row>
    <row r="255" spans="1:13" s="242" customFormat="1">
      <c r="A255" s="284"/>
      <c r="B255" s="284"/>
      <c r="C255" s="284"/>
      <c r="D255" s="284"/>
      <c r="E255" s="419"/>
      <c r="F255" s="419"/>
      <c r="G255" s="419"/>
      <c r="H255" s="419"/>
      <c r="I255" s="419"/>
      <c r="J255" s="419"/>
      <c r="K255" s="419"/>
      <c r="L255" s="419"/>
      <c r="M255" s="281"/>
    </row>
    <row r="256" spans="1:13" s="242" customFormat="1">
      <c r="A256" s="284"/>
      <c r="B256" s="284"/>
      <c r="C256" s="284"/>
      <c r="D256" s="284"/>
      <c r="E256" s="419"/>
      <c r="F256" s="419"/>
      <c r="G256" s="419"/>
      <c r="H256" s="419"/>
      <c r="I256" s="419"/>
      <c r="J256" s="419"/>
      <c r="K256" s="419"/>
      <c r="L256" s="419"/>
      <c r="M256" s="281"/>
    </row>
    <row r="257" spans="1:13" s="242" customFormat="1">
      <c r="A257" s="284"/>
      <c r="B257" s="284"/>
      <c r="C257" s="284"/>
      <c r="D257" s="284"/>
      <c r="E257" s="419"/>
      <c r="F257" s="419"/>
      <c r="G257" s="419"/>
      <c r="H257" s="419"/>
      <c r="I257" s="419"/>
      <c r="J257" s="419"/>
      <c r="K257" s="419"/>
      <c r="L257" s="419"/>
      <c r="M257" s="281"/>
    </row>
    <row r="258" spans="1:13" s="242" customFormat="1">
      <c r="A258" s="284"/>
      <c r="B258" s="284"/>
      <c r="C258" s="284"/>
      <c r="D258" s="284"/>
      <c r="E258" s="281"/>
      <c r="F258" s="281"/>
      <c r="G258" s="281"/>
      <c r="H258" s="281"/>
      <c r="I258" s="281"/>
      <c r="J258" s="281"/>
      <c r="K258" s="281"/>
      <c r="L258" s="281"/>
      <c r="M258" s="281"/>
    </row>
    <row r="259" spans="1:13" s="242" customFormat="1">
      <c r="A259" s="284"/>
      <c r="B259" s="284"/>
      <c r="C259" s="284"/>
      <c r="D259" s="284"/>
      <c r="E259" s="281"/>
      <c r="F259" s="281"/>
      <c r="G259" s="281"/>
      <c r="H259" s="281"/>
      <c r="I259" s="281"/>
      <c r="J259" s="281"/>
      <c r="K259" s="281"/>
      <c r="L259" s="281"/>
      <c r="M259" s="281"/>
    </row>
    <row r="260" spans="1:13" s="242" customFormat="1">
      <c r="A260" s="284"/>
      <c r="B260" s="284"/>
      <c r="C260" s="284"/>
      <c r="D260" s="284"/>
      <c r="E260" s="281"/>
      <c r="F260" s="281"/>
      <c r="G260" s="281"/>
      <c r="H260" s="281"/>
      <c r="I260" s="281"/>
      <c r="J260" s="281"/>
      <c r="K260" s="281"/>
      <c r="L260" s="281"/>
      <c r="M260" s="281"/>
    </row>
    <row r="261" spans="1:13" s="242" customFormat="1">
      <c r="A261" s="284"/>
      <c r="B261" s="284"/>
      <c r="C261" s="284"/>
      <c r="D261" s="284"/>
      <c r="E261" s="281"/>
      <c r="F261" s="281"/>
      <c r="G261" s="281"/>
      <c r="H261" s="281"/>
      <c r="I261" s="281"/>
      <c r="J261" s="281"/>
      <c r="K261" s="281"/>
      <c r="L261" s="281"/>
      <c r="M261" s="281"/>
    </row>
    <row r="262" spans="1:13" s="242" customFormat="1">
      <c r="A262" s="284"/>
      <c r="B262" s="284"/>
      <c r="C262" s="284"/>
      <c r="D262" s="284"/>
      <c r="E262" s="281"/>
      <c r="F262" s="281"/>
      <c r="G262" s="281"/>
      <c r="H262" s="281"/>
      <c r="I262" s="281"/>
      <c r="J262" s="281"/>
      <c r="K262" s="281"/>
      <c r="L262" s="281"/>
      <c r="M262" s="281"/>
    </row>
    <row r="263" spans="1:13" s="242" customFormat="1">
      <c r="A263" s="284"/>
      <c r="B263" s="284"/>
      <c r="C263" s="284"/>
      <c r="D263" s="284"/>
      <c r="E263" s="281"/>
      <c r="F263" s="281"/>
      <c r="G263" s="281"/>
      <c r="H263" s="281"/>
      <c r="I263" s="281"/>
      <c r="J263" s="281"/>
      <c r="K263" s="281"/>
      <c r="L263" s="281"/>
      <c r="M263" s="281"/>
    </row>
    <row r="264" spans="1:13" s="242" customFormat="1">
      <c r="A264" s="284"/>
      <c r="B264" s="284"/>
      <c r="C264" s="284"/>
      <c r="D264" s="284"/>
      <c r="E264" s="281"/>
      <c r="F264" s="281"/>
      <c r="G264" s="281"/>
      <c r="H264" s="281"/>
      <c r="I264" s="281"/>
      <c r="J264" s="281"/>
      <c r="K264" s="281"/>
      <c r="L264" s="281"/>
      <c r="M264" s="411"/>
    </row>
    <row r="265" spans="1:13" s="242" customFormat="1">
      <c r="A265" s="284"/>
      <c r="B265" s="284"/>
      <c r="C265" s="284"/>
      <c r="D265" s="284"/>
      <c r="E265" s="281"/>
      <c r="F265" s="281"/>
      <c r="G265" s="281"/>
      <c r="H265" s="281"/>
      <c r="I265" s="281"/>
      <c r="J265" s="281"/>
      <c r="K265" s="281"/>
      <c r="L265" s="281"/>
      <c r="M265" s="411"/>
    </row>
    <row r="266" spans="1:13" s="242" customFormat="1">
      <c r="A266" s="284"/>
      <c r="B266" s="284"/>
      <c r="C266" s="284"/>
      <c r="D266" s="284"/>
      <c r="E266" s="281"/>
      <c r="F266" s="281"/>
      <c r="G266" s="281"/>
      <c r="H266" s="281"/>
      <c r="I266" s="281"/>
      <c r="J266" s="281"/>
      <c r="K266" s="281"/>
      <c r="L266" s="281"/>
      <c r="M266" s="411"/>
    </row>
    <row r="267" spans="1:13" s="242" customFormat="1">
      <c r="A267" s="284"/>
      <c r="B267" s="284"/>
      <c r="C267" s="284"/>
      <c r="D267" s="284"/>
      <c r="E267" s="411"/>
      <c r="F267" s="411"/>
      <c r="G267" s="411"/>
      <c r="H267" s="411"/>
      <c r="I267" s="411"/>
      <c r="J267" s="411"/>
      <c r="K267" s="411"/>
      <c r="L267" s="411"/>
      <c r="M267" s="420"/>
    </row>
    <row r="268" spans="1:13" s="242" customFormat="1">
      <c r="A268" s="284"/>
      <c r="B268" s="284"/>
      <c r="C268" s="284"/>
      <c r="D268" s="284"/>
      <c r="E268" s="411"/>
      <c r="F268" s="411"/>
      <c r="G268" s="411"/>
      <c r="H268" s="411"/>
      <c r="I268" s="411"/>
      <c r="J268" s="411"/>
      <c r="K268" s="411"/>
      <c r="L268" s="411"/>
      <c r="M268" s="420"/>
    </row>
    <row r="269" spans="1:13" s="242" customFormat="1">
      <c r="A269" s="284"/>
      <c r="B269" s="284"/>
      <c r="C269" s="284"/>
      <c r="D269" s="284"/>
      <c r="E269" s="411"/>
      <c r="F269" s="411"/>
      <c r="G269" s="411"/>
      <c r="H269" s="411"/>
      <c r="I269" s="411"/>
      <c r="J269" s="411"/>
      <c r="K269" s="411"/>
      <c r="L269" s="411"/>
      <c r="M269" s="420"/>
    </row>
    <row r="270" spans="1:13" s="242" customFormat="1">
      <c r="A270" s="284"/>
      <c r="B270" s="284"/>
      <c r="C270" s="284"/>
      <c r="D270" s="284"/>
      <c r="E270" s="420"/>
      <c r="F270" s="420"/>
      <c r="G270" s="420"/>
      <c r="H270" s="420"/>
      <c r="I270" s="420"/>
      <c r="J270" s="420"/>
      <c r="K270" s="420"/>
      <c r="L270" s="420"/>
      <c r="M270" s="420"/>
    </row>
    <row r="271" spans="1:13" s="242" customFormat="1">
      <c r="A271" s="284"/>
      <c r="B271" s="284"/>
      <c r="C271" s="284"/>
      <c r="D271" s="284"/>
      <c r="E271" s="420"/>
      <c r="F271" s="420"/>
      <c r="G271" s="420"/>
      <c r="H271" s="420"/>
      <c r="I271" s="420"/>
      <c r="J271" s="420"/>
      <c r="K271" s="420"/>
      <c r="L271" s="420"/>
      <c r="M271" s="420"/>
    </row>
    <row r="272" spans="1:13" s="242" customFormat="1">
      <c r="A272" s="284"/>
      <c r="B272" s="284"/>
      <c r="C272" s="284"/>
      <c r="D272" s="284"/>
      <c r="E272" s="420"/>
      <c r="F272" s="420"/>
      <c r="G272" s="420"/>
      <c r="H272" s="420"/>
      <c r="I272" s="420"/>
      <c r="J272" s="420"/>
      <c r="K272" s="420"/>
      <c r="L272" s="420"/>
      <c r="M272" s="420"/>
    </row>
    <row r="273" spans="1:13" s="242" customFormat="1">
      <c r="A273" s="284"/>
      <c r="B273" s="284"/>
      <c r="C273" s="284"/>
      <c r="D273" s="284"/>
      <c r="E273" s="420"/>
      <c r="F273" s="420"/>
      <c r="G273" s="420"/>
      <c r="H273" s="420"/>
      <c r="I273" s="420"/>
      <c r="J273" s="420"/>
      <c r="K273" s="420"/>
      <c r="L273" s="420"/>
      <c r="M273" s="420"/>
    </row>
    <row r="274" spans="1:13" s="242" customFormat="1">
      <c r="A274" s="284"/>
      <c r="B274" s="284"/>
      <c r="C274" s="284"/>
      <c r="D274" s="284"/>
      <c r="E274" s="420"/>
      <c r="F274" s="420"/>
      <c r="G274" s="420"/>
      <c r="H274" s="420"/>
      <c r="I274" s="420"/>
      <c r="J274" s="420"/>
      <c r="K274" s="420"/>
      <c r="L274" s="420"/>
      <c r="M274" s="420"/>
    </row>
    <row r="275" spans="1:13" s="242" customFormat="1">
      <c r="A275" s="284"/>
      <c r="B275" s="284"/>
      <c r="C275" s="284"/>
      <c r="D275" s="284"/>
      <c r="E275" s="420"/>
      <c r="F275" s="420"/>
      <c r="G275" s="420"/>
      <c r="H275" s="420"/>
      <c r="I275" s="420"/>
      <c r="J275" s="420"/>
      <c r="K275" s="420"/>
      <c r="L275" s="420"/>
      <c r="M275" s="420"/>
    </row>
    <row r="276" spans="1:13" s="242" customFormat="1">
      <c r="A276" s="284"/>
      <c r="B276" s="284"/>
      <c r="C276" s="284"/>
      <c r="D276" s="284"/>
      <c r="E276" s="420"/>
      <c r="F276" s="420"/>
      <c r="G276" s="420"/>
      <c r="H276" s="420"/>
      <c r="I276" s="420"/>
      <c r="J276" s="420"/>
      <c r="K276" s="420"/>
      <c r="L276" s="420"/>
      <c r="M276" s="420"/>
    </row>
    <row r="277" spans="1:13" s="242" customFormat="1">
      <c r="A277" s="284"/>
      <c r="B277" s="284"/>
      <c r="C277" s="284"/>
      <c r="D277" s="284"/>
      <c r="E277" s="420"/>
      <c r="F277" s="420"/>
      <c r="G277" s="420"/>
      <c r="H277" s="420"/>
      <c r="I277" s="420"/>
      <c r="J277" s="420"/>
      <c r="K277" s="420"/>
      <c r="L277" s="420"/>
      <c r="M277" s="420"/>
    </row>
    <row r="278" spans="1:13" s="242" customFormat="1">
      <c r="A278" s="284"/>
      <c r="B278" s="284"/>
      <c r="C278" s="284"/>
      <c r="D278" s="284"/>
      <c r="E278" s="420"/>
      <c r="F278" s="420"/>
      <c r="G278" s="420"/>
      <c r="H278" s="420"/>
      <c r="I278" s="420"/>
      <c r="J278" s="420"/>
      <c r="K278" s="420"/>
      <c r="L278" s="420"/>
      <c r="M278" s="420"/>
    </row>
    <row r="279" spans="1:13" s="242" customFormat="1">
      <c r="A279" s="284"/>
      <c r="B279" s="284"/>
      <c r="C279" s="284"/>
      <c r="D279" s="284"/>
      <c r="E279" s="420"/>
      <c r="F279" s="420"/>
      <c r="G279" s="420"/>
      <c r="H279" s="420"/>
      <c r="I279" s="420"/>
      <c r="J279" s="420"/>
      <c r="K279" s="420"/>
      <c r="L279" s="420"/>
      <c r="M279" s="420"/>
    </row>
    <row r="280" spans="1:13" s="242" customFormat="1">
      <c r="A280" s="284"/>
      <c r="B280" s="284"/>
      <c r="C280" s="284"/>
      <c r="D280" s="284"/>
      <c r="E280" s="420"/>
      <c r="F280" s="420"/>
      <c r="G280" s="420"/>
      <c r="H280" s="420"/>
      <c r="I280" s="420"/>
      <c r="J280" s="420"/>
      <c r="K280" s="420"/>
      <c r="L280" s="420"/>
      <c r="M280" s="420"/>
    </row>
    <row r="281" spans="1:13" s="242" customFormat="1">
      <c r="A281" s="284"/>
      <c r="B281" s="284"/>
      <c r="C281" s="284"/>
      <c r="D281" s="284"/>
      <c r="E281" s="420"/>
      <c r="F281" s="420"/>
      <c r="G281" s="420"/>
      <c r="H281" s="420"/>
      <c r="I281" s="420"/>
      <c r="J281" s="420"/>
      <c r="K281" s="420"/>
      <c r="L281" s="420"/>
      <c r="M281" s="411"/>
    </row>
    <row r="282" spans="1:13" s="242" customFormat="1">
      <c r="A282" s="284"/>
      <c r="B282" s="284"/>
      <c r="C282" s="284"/>
      <c r="D282" s="284"/>
      <c r="E282" s="420"/>
      <c r="F282" s="420"/>
      <c r="G282" s="420"/>
      <c r="H282" s="420"/>
      <c r="I282" s="420"/>
      <c r="J282" s="420"/>
      <c r="K282" s="420"/>
      <c r="L282" s="420"/>
      <c r="M282" s="281"/>
    </row>
    <row r="283" spans="1:13" s="242" customFormat="1">
      <c r="A283" s="284"/>
      <c r="B283" s="284"/>
      <c r="C283" s="284"/>
      <c r="D283" s="284"/>
      <c r="E283" s="420"/>
      <c r="F283" s="420"/>
      <c r="G283" s="420"/>
      <c r="H283" s="420"/>
      <c r="I283" s="420"/>
      <c r="J283" s="420"/>
      <c r="K283" s="420"/>
      <c r="L283" s="420"/>
      <c r="M283" s="422"/>
    </row>
    <row r="284" spans="1:13" s="242" customFormat="1">
      <c r="A284" s="284"/>
      <c r="B284" s="284"/>
      <c r="C284" s="284"/>
      <c r="D284" s="284"/>
      <c r="E284" s="411"/>
      <c r="F284" s="411"/>
      <c r="G284" s="411"/>
      <c r="H284" s="411"/>
      <c r="I284" s="411"/>
      <c r="J284" s="411"/>
      <c r="K284" s="411"/>
      <c r="L284" s="411"/>
      <c r="M284" s="422"/>
    </row>
    <row r="285" spans="1:13" s="242" customFormat="1">
      <c r="A285" s="284"/>
      <c r="B285" s="284"/>
      <c r="C285" s="284"/>
      <c r="D285" s="284"/>
      <c r="E285" s="281"/>
      <c r="F285" s="281"/>
      <c r="G285" s="281"/>
      <c r="H285" s="281"/>
      <c r="I285" s="281"/>
      <c r="J285" s="281"/>
      <c r="K285" s="281"/>
      <c r="L285" s="281"/>
      <c r="M285" s="281"/>
    </row>
    <row r="286" spans="1:13" s="242" customFormat="1">
      <c r="A286" s="284"/>
      <c r="B286" s="284"/>
      <c r="C286" s="284"/>
      <c r="D286" s="284"/>
      <c r="E286" s="422"/>
      <c r="F286" s="422"/>
      <c r="G286" s="422"/>
      <c r="H286" s="422"/>
      <c r="I286" s="422"/>
      <c r="J286" s="422"/>
      <c r="K286" s="422"/>
      <c r="L286" s="422"/>
      <c r="M286" s="281"/>
    </row>
    <row r="287" spans="1:13" s="242" customFormat="1">
      <c r="A287" s="284"/>
      <c r="B287" s="284"/>
      <c r="C287" s="284"/>
      <c r="D287" s="284"/>
      <c r="E287" s="751"/>
      <c r="F287" s="751"/>
      <c r="G287" s="751"/>
      <c r="H287" s="751"/>
      <c r="I287" s="422"/>
      <c r="J287" s="751"/>
      <c r="K287" s="751"/>
      <c r="L287" s="751"/>
      <c r="M287" s="516"/>
    </row>
    <row r="288" spans="1:13" s="242" customFormat="1">
      <c r="A288" s="284"/>
      <c r="B288" s="284"/>
      <c r="C288" s="284"/>
      <c r="D288" s="284"/>
      <c r="E288" s="410"/>
      <c r="F288" s="410"/>
      <c r="G288" s="410"/>
      <c r="H288" s="410"/>
      <c r="I288" s="410"/>
      <c r="J288" s="410"/>
      <c r="K288" s="410"/>
      <c r="L288" s="410"/>
      <c r="M288" s="516"/>
    </row>
    <row r="289" spans="1:13" s="242" customFormat="1">
      <c r="A289" s="284"/>
      <c r="B289" s="284"/>
      <c r="C289" s="284"/>
      <c r="D289" s="284"/>
      <c r="E289" s="410"/>
      <c r="F289" s="410"/>
      <c r="G289" s="410"/>
      <c r="H289" s="410"/>
      <c r="I289" s="410"/>
      <c r="J289" s="410"/>
      <c r="K289" s="410"/>
      <c r="L289" s="410"/>
      <c r="M289" s="516"/>
    </row>
    <row r="290" spans="1:13" s="242" customFormat="1">
      <c r="A290" s="284"/>
      <c r="B290" s="284"/>
      <c r="C290" s="284"/>
      <c r="D290" s="284"/>
      <c r="E290" s="410"/>
      <c r="F290" s="410"/>
      <c r="G290" s="410"/>
      <c r="H290" s="410"/>
      <c r="I290" s="410"/>
      <c r="J290" s="410"/>
      <c r="K290" s="410"/>
      <c r="L290" s="410"/>
      <c r="M290" s="516"/>
    </row>
    <row r="291" spans="1:13" s="242" customFormat="1">
      <c r="A291" s="284"/>
      <c r="B291" s="284"/>
      <c r="C291" s="284"/>
      <c r="D291" s="284"/>
      <c r="E291" s="410"/>
      <c r="F291" s="410"/>
      <c r="G291" s="410"/>
      <c r="H291" s="410"/>
      <c r="I291" s="410"/>
      <c r="J291" s="410"/>
      <c r="K291" s="410"/>
      <c r="L291" s="410"/>
      <c r="M291" s="516"/>
    </row>
    <row r="292" spans="1:13" s="242" customFormat="1">
      <c r="A292" s="284"/>
      <c r="B292" s="284"/>
      <c r="C292" s="284"/>
      <c r="D292" s="284"/>
      <c r="E292" s="410"/>
      <c r="F292" s="410"/>
      <c r="G292" s="410"/>
      <c r="H292" s="410"/>
      <c r="I292" s="410"/>
      <c r="J292" s="410"/>
      <c r="K292" s="410"/>
      <c r="L292" s="410"/>
      <c r="M292" s="516"/>
    </row>
    <row r="293" spans="1:13" s="242" customFormat="1">
      <c r="A293" s="284"/>
      <c r="B293" s="284"/>
      <c r="C293" s="284"/>
      <c r="D293" s="284"/>
      <c r="E293" s="410"/>
      <c r="F293" s="410"/>
      <c r="G293" s="410"/>
      <c r="H293" s="410"/>
      <c r="I293" s="410"/>
      <c r="J293" s="410"/>
      <c r="K293" s="410"/>
      <c r="L293" s="410"/>
      <c r="M293" s="516"/>
    </row>
    <row r="294" spans="1:13" s="242" customFormat="1">
      <c r="A294" s="284"/>
      <c r="B294" s="284"/>
      <c r="C294" s="284"/>
      <c r="D294" s="284"/>
      <c r="E294" s="410"/>
      <c r="F294" s="410"/>
      <c r="G294" s="410"/>
      <c r="H294" s="410"/>
      <c r="I294" s="410"/>
      <c r="J294" s="410"/>
      <c r="K294" s="410"/>
      <c r="L294" s="410"/>
      <c r="M294" s="516"/>
    </row>
    <row r="295" spans="1:13" s="242" customFormat="1">
      <c r="A295" s="284"/>
      <c r="B295" s="284"/>
      <c r="C295" s="284"/>
      <c r="D295" s="284"/>
      <c r="E295" s="410"/>
      <c r="F295" s="410"/>
      <c r="G295" s="410"/>
      <c r="H295" s="410"/>
      <c r="I295" s="410"/>
      <c r="J295" s="410"/>
      <c r="K295" s="410"/>
      <c r="L295" s="410"/>
      <c r="M295" s="516"/>
    </row>
    <row r="296" spans="1:13" s="242" customFormat="1">
      <c r="A296" s="284"/>
      <c r="B296" s="284"/>
      <c r="C296" s="284"/>
      <c r="D296" s="284"/>
      <c r="E296" s="516"/>
      <c r="F296" s="516"/>
      <c r="G296" s="516"/>
      <c r="H296" s="516"/>
      <c r="I296" s="516"/>
      <c r="J296" s="516"/>
      <c r="K296" s="516"/>
      <c r="L296" s="516"/>
      <c r="M296" s="516"/>
    </row>
    <row r="297" spans="1:13" s="242" customFormat="1">
      <c r="A297" s="284"/>
      <c r="B297" s="284"/>
      <c r="C297" s="284"/>
      <c r="D297" s="284"/>
      <c r="E297" s="516"/>
      <c r="F297" s="516"/>
      <c r="G297" s="516"/>
      <c r="H297" s="516"/>
      <c r="I297" s="516"/>
      <c r="J297" s="516"/>
      <c r="K297" s="516"/>
      <c r="L297" s="516"/>
      <c r="M297" s="516"/>
    </row>
    <row r="298" spans="1:13" s="242" customFormat="1">
      <c r="A298" s="284"/>
      <c r="B298" s="284"/>
      <c r="C298" s="284"/>
      <c r="D298" s="284"/>
      <c r="E298" s="516"/>
      <c r="F298" s="516"/>
      <c r="G298" s="516"/>
      <c r="H298" s="516"/>
      <c r="I298" s="516"/>
      <c r="J298" s="516"/>
      <c r="K298" s="516"/>
      <c r="L298" s="516"/>
      <c r="M298" s="516"/>
    </row>
    <row r="299" spans="1:13" s="242" customFormat="1">
      <c r="A299" s="284"/>
      <c r="B299" s="284"/>
      <c r="C299" s="284"/>
      <c r="D299" s="284"/>
      <c r="E299" s="752"/>
      <c r="F299" s="752"/>
      <c r="G299" s="752"/>
      <c r="H299" s="752"/>
      <c r="I299" s="752"/>
      <c r="J299" s="752"/>
      <c r="K299" s="752"/>
      <c r="L299" s="752"/>
      <c r="M299" s="516"/>
    </row>
    <row r="300" spans="1:13" s="242" customFormat="1">
      <c r="A300" s="284"/>
      <c r="B300" s="284"/>
      <c r="C300" s="284"/>
      <c r="D300" s="284"/>
      <c r="E300" s="752"/>
      <c r="F300" s="752"/>
      <c r="G300" s="752"/>
      <c r="H300" s="752"/>
      <c r="I300" s="752"/>
      <c r="J300" s="752"/>
      <c r="K300" s="752"/>
      <c r="L300" s="752"/>
      <c r="M300" s="516"/>
    </row>
    <row r="301" spans="1:13" s="242" customFormat="1">
      <c r="A301" s="284"/>
      <c r="B301" s="284"/>
      <c r="C301" s="284"/>
      <c r="D301" s="284"/>
      <c r="E301" s="752"/>
      <c r="F301" s="752"/>
      <c r="G301" s="752"/>
      <c r="H301" s="752"/>
      <c r="I301" s="752"/>
      <c r="J301" s="752"/>
      <c r="K301" s="752"/>
      <c r="L301" s="752"/>
      <c r="M301" s="516"/>
    </row>
    <row r="302" spans="1:13" s="242" customFormat="1">
      <c r="A302" s="284"/>
      <c r="B302" s="284"/>
      <c r="C302" s="284"/>
      <c r="D302" s="284"/>
      <c r="E302" s="752"/>
      <c r="F302" s="752"/>
      <c r="G302" s="752"/>
      <c r="H302" s="752"/>
      <c r="I302" s="752"/>
      <c r="J302" s="752"/>
      <c r="K302" s="752"/>
      <c r="L302" s="752"/>
      <c r="M302" s="516"/>
    </row>
    <row r="303" spans="1:13" s="242" customFormat="1">
      <c r="A303" s="284"/>
      <c r="B303" s="284"/>
      <c r="C303" s="284"/>
      <c r="D303" s="284"/>
      <c r="E303" s="752"/>
      <c r="F303" s="752"/>
      <c r="G303" s="752"/>
      <c r="H303" s="752"/>
      <c r="I303" s="752"/>
      <c r="J303" s="752"/>
      <c r="K303" s="752"/>
      <c r="L303" s="752"/>
      <c r="M303" s="516"/>
    </row>
    <row r="304" spans="1:13" s="242" customFormat="1">
      <c r="A304" s="284"/>
      <c r="B304" s="284"/>
      <c r="C304" s="284"/>
      <c r="D304" s="284"/>
      <c r="E304" s="752"/>
      <c r="F304" s="752"/>
      <c r="G304" s="752"/>
      <c r="H304" s="752"/>
      <c r="I304" s="752"/>
      <c r="J304" s="752"/>
      <c r="K304" s="752"/>
      <c r="L304" s="752"/>
      <c r="M304" s="516"/>
    </row>
    <row r="305" spans="1:13" s="242" customFormat="1">
      <c r="A305" s="284"/>
      <c r="B305" s="284"/>
      <c r="C305" s="284"/>
      <c r="D305" s="284"/>
      <c r="E305" s="752"/>
      <c r="F305" s="752"/>
      <c r="G305" s="752"/>
      <c r="H305" s="752"/>
      <c r="I305" s="752"/>
      <c r="J305" s="752"/>
      <c r="K305" s="752"/>
      <c r="L305" s="752"/>
      <c r="M305" s="516"/>
    </row>
    <row r="306" spans="1:13" s="242" customFormat="1">
      <c r="A306" s="284"/>
      <c r="B306" s="284"/>
      <c r="C306" s="284"/>
      <c r="D306" s="284"/>
      <c r="E306" s="752"/>
      <c r="F306" s="752"/>
      <c r="G306" s="752"/>
      <c r="H306" s="752"/>
      <c r="I306" s="752"/>
      <c r="J306" s="752"/>
      <c r="K306" s="752"/>
      <c r="L306" s="752"/>
      <c r="M306" s="516"/>
    </row>
    <row r="307" spans="1:13" s="242" customFormat="1">
      <c r="A307" s="284"/>
      <c r="B307" s="284"/>
      <c r="C307" s="284"/>
      <c r="D307" s="284"/>
      <c r="E307" s="752"/>
      <c r="F307" s="752"/>
      <c r="G307" s="752"/>
      <c r="H307" s="752"/>
      <c r="I307" s="752"/>
      <c r="J307" s="752"/>
      <c r="K307" s="752"/>
      <c r="L307" s="752"/>
      <c r="M307" s="516"/>
    </row>
    <row r="308" spans="1:13" s="242" customFormat="1">
      <c r="A308" s="284"/>
      <c r="B308" s="284"/>
      <c r="C308" s="284"/>
      <c r="D308" s="284"/>
      <c r="E308" s="752"/>
      <c r="F308" s="752"/>
      <c r="G308" s="752"/>
      <c r="H308" s="752"/>
      <c r="I308" s="752"/>
      <c r="J308" s="752"/>
      <c r="K308" s="752"/>
      <c r="L308" s="752"/>
      <c r="M308" s="516"/>
    </row>
    <row r="309" spans="1:13" s="242" customFormat="1">
      <c r="A309" s="284"/>
      <c r="B309" s="284"/>
      <c r="C309" s="284"/>
      <c r="D309" s="284"/>
      <c r="E309" s="752"/>
      <c r="F309" s="752"/>
      <c r="G309" s="752"/>
      <c r="H309" s="752"/>
      <c r="I309" s="752"/>
      <c r="J309" s="752"/>
      <c r="K309" s="752"/>
      <c r="L309" s="752"/>
      <c r="M309" s="516"/>
    </row>
    <row r="310" spans="1:13" s="242" customFormat="1">
      <c r="A310" s="284"/>
      <c r="B310" s="284"/>
      <c r="C310" s="284"/>
      <c r="D310" s="284"/>
      <c r="E310" s="752"/>
      <c r="F310" s="752"/>
      <c r="G310" s="752"/>
      <c r="H310" s="752"/>
      <c r="I310" s="752"/>
      <c r="J310" s="752"/>
      <c r="K310" s="752"/>
      <c r="L310" s="752"/>
      <c r="M310" s="516"/>
    </row>
    <row r="311" spans="1:13" s="242" customFormat="1">
      <c r="A311" s="284"/>
      <c r="B311" s="284"/>
      <c r="C311" s="284"/>
      <c r="D311" s="284"/>
      <c r="E311" s="752"/>
      <c r="F311" s="752"/>
      <c r="G311" s="752"/>
      <c r="H311" s="752"/>
      <c r="I311" s="752"/>
      <c r="J311" s="752"/>
      <c r="K311" s="752"/>
      <c r="L311" s="752"/>
      <c r="M311" s="516"/>
    </row>
    <row r="312" spans="1:13" s="242" customFormat="1">
      <c r="A312" s="284"/>
      <c r="B312" s="284"/>
      <c r="C312" s="284"/>
      <c r="D312" s="284"/>
      <c r="E312" s="752"/>
      <c r="F312" s="752"/>
      <c r="G312" s="752"/>
      <c r="H312" s="752"/>
      <c r="I312" s="752"/>
      <c r="J312" s="752"/>
      <c r="K312" s="752"/>
      <c r="L312" s="752"/>
      <c r="M312" s="516"/>
    </row>
    <row r="313" spans="1:13" s="242" customFormat="1">
      <c r="A313" s="284"/>
      <c r="B313" s="284"/>
      <c r="C313" s="284"/>
      <c r="D313" s="284"/>
      <c r="E313" s="516"/>
      <c r="F313" s="516"/>
      <c r="G313" s="516"/>
      <c r="H313" s="516"/>
      <c r="I313" s="516"/>
      <c r="J313" s="516"/>
      <c r="K313" s="516"/>
      <c r="L313" s="516"/>
      <c r="M313" s="516"/>
    </row>
    <row r="314" spans="1:13" s="242" customFormat="1">
      <c r="A314" s="284"/>
      <c r="B314" s="284"/>
      <c r="C314" s="284"/>
      <c r="D314" s="284"/>
      <c r="E314" s="753"/>
      <c r="F314" s="753"/>
      <c r="G314" s="753"/>
      <c r="H314" s="753"/>
      <c r="I314" s="753"/>
      <c r="J314" s="753"/>
      <c r="K314" s="753"/>
      <c r="L314" s="753"/>
      <c r="M314" s="516"/>
    </row>
    <row r="315" spans="1:13" s="242" customFormat="1">
      <c r="A315" s="284"/>
      <c r="B315" s="284"/>
      <c r="C315" s="284"/>
      <c r="D315" s="284"/>
      <c r="E315" s="410"/>
      <c r="F315" s="410"/>
      <c r="G315" s="410"/>
      <c r="H315" s="410"/>
      <c r="I315" s="410"/>
      <c r="J315" s="410"/>
      <c r="K315" s="410"/>
      <c r="L315" s="410"/>
      <c r="M315" s="516"/>
    </row>
    <row r="316" spans="1:13" s="242" customFormat="1">
      <c r="A316" s="284"/>
      <c r="B316" s="284"/>
      <c r="C316" s="284"/>
      <c r="D316" s="284"/>
      <c r="E316" s="751"/>
      <c r="F316" s="751"/>
      <c r="G316" s="751"/>
      <c r="H316" s="751"/>
      <c r="I316" s="751"/>
      <c r="J316" s="751"/>
      <c r="K316" s="751"/>
      <c r="L316" s="751"/>
      <c r="M316" s="516"/>
    </row>
    <row r="317" spans="1:13" s="242" customFormat="1">
      <c r="A317" s="284"/>
      <c r="B317" s="284"/>
      <c r="C317" s="284"/>
      <c r="D317" s="284"/>
      <c r="E317" s="751"/>
      <c r="F317" s="751"/>
      <c r="G317" s="751"/>
      <c r="H317" s="751"/>
      <c r="I317" s="751"/>
      <c r="J317" s="751"/>
      <c r="K317" s="751"/>
      <c r="L317" s="751"/>
      <c r="M317" s="516"/>
    </row>
    <row r="318" spans="1:13" s="242" customFormat="1">
      <c r="A318" s="284"/>
      <c r="B318" s="284"/>
      <c r="C318" s="284"/>
      <c r="D318" s="284"/>
      <c r="E318" s="751"/>
      <c r="F318" s="751"/>
      <c r="G318" s="751"/>
      <c r="H318" s="751"/>
      <c r="I318" s="751"/>
      <c r="J318" s="751"/>
      <c r="K318" s="751"/>
      <c r="L318" s="751"/>
      <c r="M318" s="516"/>
    </row>
    <row r="319" spans="1:13" s="242" customFormat="1">
      <c r="A319" s="284"/>
      <c r="B319" s="284"/>
      <c r="C319" s="284"/>
      <c r="D319" s="284"/>
      <c r="E319" s="410"/>
      <c r="F319" s="410"/>
      <c r="G319" s="410"/>
      <c r="H319" s="410"/>
      <c r="I319" s="410"/>
      <c r="J319" s="410"/>
      <c r="K319" s="410"/>
      <c r="L319" s="410"/>
      <c r="M319" s="516"/>
    </row>
    <row r="320" spans="1:13" s="242" customFormat="1">
      <c r="A320" s="284"/>
      <c r="B320" s="284"/>
      <c r="C320" s="284"/>
      <c r="D320" s="284"/>
      <c r="E320" s="410"/>
      <c r="F320" s="410"/>
      <c r="G320" s="410"/>
      <c r="H320" s="410"/>
      <c r="I320" s="410"/>
      <c r="J320" s="410"/>
      <c r="K320" s="410"/>
      <c r="L320" s="410"/>
      <c r="M320" s="516"/>
    </row>
    <row r="321" spans="1:13" s="242" customFormat="1">
      <c r="A321" s="284"/>
      <c r="B321" s="284"/>
      <c r="C321" s="284"/>
      <c r="D321" s="284"/>
      <c r="E321" s="410"/>
      <c r="F321" s="410"/>
      <c r="G321" s="410"/>
      <c r="H321" s="410"/>
      <c r="I321" s="410"/>
      <c r="J321" s="410"/>
      <c r="K321" s="410"/>
      <c r="L321" s="410"/>
      <c r="M321" s="516"/>
    </row>
    <row r="322" spans="1:13" s="242" customFormat="1">
      <c r="A322" s="284"/>
      <c r="B322" s="284"/>
      <c r="C322" s="284"/>
      <c r="D322" s="284"/>
      <c r="E322" s="410"/>
      <c r="F322" s="410"/>
      <c r="G322" s="410"/>
      <c r="H322" s="410"/>
      <c r="I322" s="410"/>
      <c r="J322" s="410"/>
      <c r="K322" s="410"/>
      <c r="L322" s="410"/>
      <c r="M322" s="516"/>
    </row>
    <row r="323" spans="1:13" s="242" customFormat="1">
      <c r="A323" s="284"/>
      <c r="B323" s="284"/>
      <c r="C323" s="284"/>
      <c r="D323" s="284"/>
      <c r="E323" s="410"/>
      <c r="F323" s="410"/>
      <c r="G323" s="410"/>
      <c r="H323" s="410"/>
      <c r="I323" s="410"/>
      <c r="J323" s="410"/>
      <c r="K323" s="410"/>
      <c r="L323" s="410"/>
      <c r="M323" s="516"/>
    </row>
    <row r="324" spans="1:13" s="242" customFormat="1">
      <c r="A324" s="284"/>
      <c r="B324" s="284"/>
      <c r="C324" s="284"/>
      <c r="D324" s="284"/>
      <c r="E324" s="410"/>
      <c r="F324" s="410"/>
      <c r="G324" s="410"/>
      <c r="H324" s="410"/>
      <c r="I324" s="410"/>
      <c r="J324" s="410"/>
      <c r="K324" s="410"/>
      <c r="L324" s="410"/>
      <c r="M324" s="516"/>
    </row>
    <row r="325" spans="1:13" s="242" customFormat="1">
      <c r="A325" s="284"/>
      <c r="B325" s="284"/>
      <c r="C325" s="284"/>
      <c r="D325" s="284"/>
      <c r="E325" s="410"/>
      <c r="F325" s="410"/>
      <c r="G325" s="410"/>
      <c r="H325" s="410"/>
      <c r="I325" s="410"/>
      <c r="J325" s="410"/>
      <c r="K325" s="410"/>
      <c r="L325" s="410"/>
      <c r="M325" s="516"/>
    </row>
    <row r="326" spans="1:13" s="242" customFormat="1">
      <c r="A326" s="284"/>
      <c r="B326" s="284"/>
      <c r="C326" s="284"/>
      <c r="D326" s="284"/>
      <c r="E326" s="410"/>
      <c r="F326" s="410"/>
      <c r="G326" s="410"/>
      <c r="H326" s="410"/>
      <c r="I326" s="410"/>
      <c r="J326" s="410"/>
      <c r="K326" s="410"/>
      <c r="L326" s="410"/>
      <c r="M326" s="516"/>
    </row>
    <row r="327" spans="1:13" s="242" customFormat="1">
      <c r="A327" s="284"/>
      <c r="B327" s="284"/>
      <c r="C327" s="284"/>
      <c r="D327" s="284"/>
      <c r="E327" s="410"/>
      <c r="F327" s="410"/>
      <c r="G327" s="410"/>
      <c r="H327" s="410"/>
      <c r="I327" s="410"/>
      <c r="J327" s="410"/>
      <c r="K327" s="410"/>
      <c r="L327" s="410"/>
      <c r="M327" s="516"/>
    </row>
    <row r="328" spans="1:13" s="242" customFormat="1">
      <c r="A328" s="284"/>
      <c r="B328" s="284"/>
      <c r="C328" s="284"/>
      <c r="D328" s="284"/>
      <c r="E328" s="410"/>
      <c r="F328" s="410"/>
      <c r="G328" s="410"/>
      <c r="H328" s="410"/>
      <c r="I328" s="410"/>
      <c r="J328" s="410"/>
      <c r="K328" s="410"/>
      <c r="L328" s="410"/>
      <c r="M328" s="516"/>
    </row>
    <row r="329" spans="1:13" s="242" customFormat="1">
      <c r="A329" s="284"/>
      <c r="B329" s="284"/>
      <c r="C329" s="284"/>
      <c r="D329" s="284"/>
      <c r="E329" s="754"/>
      <c r="F329" s="754"/>
      <c r="G329" s="754"/>
      <c r="H329" s="754"/>
      <c r="I329" s="754"/>
      <c r="J329" s="754"/>
      <c r="K329" s="754"/>
      <c r="L329" s="754"/>
      <c r="M329" s="516"/>
    </row>
    <row r="330" spans="1:13" s="242" customFormat="1">
      <c r="A330" s="284"/>
      <c r="B330" s="284"/>
      <c r="C330" s="284"/>
      <c r="D330" s="284"/>
      <c r="E330" s="754"/>
      <c r="F330" s="754"/>
      <c r="G330" s="754"/>
      <c r="H330" s="754"/>
      <c r="I330" s="754"/>
      <c r="J330" s="754"/>
      <c r="K330" s="754"/>
      <c r="L330" s="754"/>
      <c r="M330" s="516"/>
    </row>
    <row r="331" spans="1:13" s="242" customFormat="1">
      <c r="A331" s="284"/>
      <c r="B331" s="284"/>
      <c r="C331" s="284"/>
      <c r="D331" s="284"/>
      <c r="E331" s="754"/>
      <c r="F331" s="754"/>
      <c r="G331" s="754"/>
      <c r="H331" s="754"/>
      <c r="I331" s="754"/>
      <c r="J331" s="754"/>
      <c r="K331" s="754"/>
      <c r="L331" s="754"/>
      <c r="M331" s="516"/>
    </row>
    <row r="332" spans="1:13" s="242" customFormat="1">
      <c r="A332" s="284"/>
      <c r="B332" s="284"/>
      <c r="C332" s="284"/>
      <c r="D332" s="284"/>
      <c r="E332" s="754"/>
      <c r="F332" s="754"/>
      <c r="G332" s="754"/>
      <c r="H332" s="754"/>
      <c r="I332" s="754"/>
      <c r="J332" s="754"/>
      <c r="K332" s="754"/>
      <c r="L332" s="754"/>
      <c r="M332" s="516"/>
    </row>
    <row r="333" spans="1:13" s="242" customFormat="1">
      <c r="A333" s="284"/>
      <c r="B333" s="284"/>
      <c r="C333" s="284"/>
      <c r="D333" s="284"/>
      <c r="E333" s="754"/>
      <c r="F333" s="754"/>
      <c r="G333" s="754"/>
      <c r="H333" s="754"/>
      <c r="I333" s="754"/>
      <c r="J333" s="754"/>
      <c r="K333" s="754"/>
      <c r="L333" s="754"/>
      <c r="M333" s="516"/>
    </row>
    <row r="334" spans="1:13" s="242" customFormat="1">
      <c r="A334" s="284"/>
      <c r="B334" s="284"/>
      <c r="C334" s="284"/>
      <c r="D334" s="284"/>
      <c r="E334" s="754"/>
      <c r="F334" s="754"/>
      <c r="G334" s="754"/>
      <c r="H334" s="754"/>
      <c r="I334" s="754"/>
      <c r="J334" s="754"/>
      <c r="K334" s="754"/>
      <c r="L334" s="754"/>
      <c r="M334" s="516"/>
    </row>
    <row r="335" spans="1:13" s="242" customFormat="1">
      <c r="A335" s="284"/>
      <c r="B335" s="284"/>
      <c r="C335" s="284"/>
      <c r="D335" s="284"/>
      <c r="E335" s="754"/>
      <c r="F335" s="754"/>
      <c r="G335" s="754"/>
      <c r="H335" s="754"/>
      <c r="I335" s="754"/>
      <c r="J335" s="754"/>
      <c r="K335" s="754"/>
      <c r="L335" s="754"/>
      <c r="M335" s="516"/>
    </row>
    <row r="336" spans="1:13" s="242" customFormat="1">
      <c r="A336" s="284"/>
      <c r="B336" s="284"/>
      <c r="C336" s="284"/>
      <c r="D336" s="284"/>
      <c r="E336" s="754"/>
      <c r="F336" s="754"/>
      <c r="G336" s="754"/>
      <c r="H336" s="754"/>
      <c r="I336" s="754"/>
      <c r="J336" s="754"/>
      <c r="K336" s="754"/>
      <c r="L336" s="754"/>
      <c r="M336" s="516"/>
    </row>
    <row r="337" spans="1:13" s="242" customFormat="1">
      <c r="A337" s="284"/>
      <c r="B337" s="284"/>
      <c r="C337" s="284"/>
      <c r="D337" s="284"/>
      <c r="E337" s="754"/>
      <c r="F337" s="754"/>
      <c r="G337" s="754"/>
      <c r="H337" s="754"/>
      <c r="I337" s="754"/>
      <c r="J337" s="754"/>
      <c r="K337" s="754"/>
      <c r="L337" s="754"/>
      <c r="M337" s="516"/>
    </row>
    <row r="338" spans="1:13" s="242" customFormat="1">
      <c r="A338" s="284"/>
      <c r="B338" s="284"/>
      <c r="C338" s="284"/>
      <c r="D338" s="284"/>
      <c r="E338" s="754"/>
      <c r="F338" s="754"/>
      <c r="G338" s="754"/>
      <c r="H338" s="754"/>
      <c r="I338" s="754"/>
      <c r="J338" s="754"/>
      <c r="K338" s="754"/>
      <c r="L338" s="754"/>
      <c r="M338" s="516"/>
    </row>
    <row r="339" spans="1:13" s="242" customFormat="1">
      <c r="A339" s="284"/>
      <c r="B339" s="284"/>
      <c r="C339" s="284"/>
      <c r="D339" s="284"/>
      <c r="E339" s="754"/>
      <c r="F339" s="754"/>
      <c r="G339" s="754"/>
      <c r="H339" s="754"/>
      <c r="I339" s="754"/>
      <c r="J339" s="754"/>
      <c r="K339" s="754"/>
      <c r="L339" s="754"/>
      <c r="M339" s="516"/>
    </row>
    <row r="340" spans="1:13" s="242" customFormat="1">
      <c r="A340" s="284"/>
      <c r="B340" s="284"/>
      <c r="C340" s="284"/>
      <c r="D340" s="284"/>
      <c r="E340" s="754"/>
      <c r="F340" s="754"/>
      <c r="G340" s="754"/>
      <c r="H340" s="754"/>
      <c r="I340" s="754"/>
      <c r="J340" s="754"/>
      <c r="K340" s="754"/>
      <c r="L340" s="754"/>
      <c r="M340" s="516"/>
    </row>
    <row r="341" spans="1:13" s="242" customFormat="1">
      <c r="A341" s="284"/>
      <c r="B341" s="284"/>
      <c r="C341" s="284"/>
      <c r="D341" s="284"/>
      <c r="E341" s="754"/>
      <c r="F341" s="754"/>
      <c r="G341" s="754"/>
      <c r="H341" s="754"/>
      <c r="I341" s="754"/>
      <c r="J341" s="754"/>
      <c r="K341" s="754"/>
      <c r="L341" s="754"/>
      <c r="M341" s="516"/>
    </row>
    <row r="342" spans="1:13" s="242" customFormat="1">
      <c r="A342" s="284"/>
      <c r="B342" s="284"/>
      <c r="C342" s="284"/>
      <c r="D342" s="284"/>
      <c r="E342" s="754"/>
      <c r="F342" s="754"/>
      <c r="G342" s="754"/>
      <c r="H342" s="754"/>
      <c r="I342" s="754"/>
      <c r="J342" s="754"/>
      <c r="K342" s="754"/>
      <c r="L342" s="754"/>
      <c r="M342" s="516"/>
    </row>
    <row r="343" spans="1:13" s="242" customFormat="1">
      <c r="A343" s="284"/>
      <c r="B343" s="284"/>
      <c r="C343" s="284"/>
      <c r="D343" s="284"/>
      <c r="E343" s="754"/>
      <c r="F343" s="754"/>
      <c r="G343" s="754"/>
      <c r="H343" s="754"/>
      <c r="I343" s="754"/>
      <c r="J343" s="754"/>
      <c r="K343" s="754"/>
      <c r="L343" s="754"/>
      <c r="M343" s="516"/>
    </row>
    <row r="344" spans="1:13" s="242" customFormat="1">
      <c r="A344" s="284"/>
      <c r="B344" s="284"/>
      <c r="C344" s="284"/>
      <c r="D344" s="284"/>
      <c r="E344" s="516"/>
      <c r="F344" s="516"/>
      <c r="G344" s="516"/>
      <c r="H344" s="516"/>
      <c r="I344" s="516"/>
      <c r="J344" s="516"/>
      <c r="K344" s="516"/>
      <c r="L344" s="516"/>
      <c r="M344" s="516"/>
    </row>
    <row r="345" spans="1:13" s="242" customFormat="1">
      <c r="A345" s="284"/>
      <c r="B345" s="284"/>
      <c r="C345" s="284"/>
      <c r="D345" s="284"/>
      <c r="E345" s="516"/>
      <c r="F345" s="516"/>
      <c r="G345" s="516"/>
      <c r="H345" s="516"/>
      <c r="I345" s="516"/>
      <c r="J345" s="516"/>
      <c r="K345" s="516"/>
      <c r="L345" s="516"/>
      <c r="M345" s="516"/>
    </row>
    <row r="346" spans="1:13" s="242" customFormat="1">
      <c r="A346" s="284"/>
      <c r="B346" s="284"/>
      <c r="C346" s="284"/>
      <c r="D346" s="284"/>
      <c r="E346" s="516"/>
      <c r="F346" s="516"/>
      <c r="G346" s="516"/>
      <c r="H346" s="516"/>
      <c r="I346" s="516"/>
      <c r="J346" s="516"/>
      <c r="K346" s="516"/>
      <c r="L346" s="516"/>
      <c r="M346" s="516"/>
    </row>
    <row r="347" spans="1:13" s="242" customFormat="1">
      <c r="A347" s="284"/>
      <c r="B347" s="284"/>
      <c r="C347" s="284"/>
      <c r="D347" s="284"/>
      <c r="E347" s="516"/>
      <c r="F347" s="516"/>
      <c r="G347" s="516"/>
      <c r="H347" s="516"/>
      <c r="I347" s="516"/>
      <c r="J347" s="516"/>
      <c r="K347" s="516"/>
      <c r="L347" s="516"/>
      <c r="M347" s="516"/>
    </row>
    <row r="348" spans="1:13" s="242" customFormat="1">
      <c r="A348" s="284"/>
      <c r="B348" s="284"/>
      <c r="C348" s="284"/>
      <c r="D348" s="284"/>
      <c r="E348" s="516"/>
      <c r="F348" s="516"/>
      <c r="G348" s="516"/>
      <c r="H348" s="516"/>
      <c r="I348" s="516"/>
      <c r="J348" s="516"/>
      <c r="K348" s="516"/>
      <c r="L348" s="516"/>
      <c r="M348" s="516"/>
    </row>
    <row r="349" spans="1:13" s="242" customFormat="1">
      <c r="A349" s="284"/>
      <c r="B349" s="284"/>
      <c r="C349" s="284"/>
      <c r="D349" s="284"/>
      <c r="E349" s="516"/>
      <c r="F349" s="516"/>
      <c r="G349" s="516"/>
      <c r="H349" s="516"/>
      <c r="I349" s="516"/>
      <c r="J349" s="516"/>
      <c r="K349" s="516"/>
      <c r="L349" s="516"/>
      <c r="M349" s="516"/>
    </row>
    <row r="350" spans="1:13" s="242" customFormat="1">
      <c r="A350" s="284"/>
      <c r="B350" s="284"/>
      <c r="C350" s="284"/>
      <c r="D350" s="284"/>
      <c r="E350" s="516"/>
      <c r="F350" s="516"/>
      <c r="G350" s="516"/>
      <c r="H350" s="516"/>
      <c r="I350" s="516"/>
      <c r="J350" s="516"/>
      <c r="K350" s="516"/>
      <c r="L350" s="516"/>
      <c r="M350" s="516"/>
    </row>
    <row r="351" spans="1:13" s="242" customFormat="1">
      <c r="A351" s="284"/>
      <c r="B351" s="284"/>
      <c r="C351" s="284"/>
      <c r="D351" s="284"/>
      <c r="E351" s="516"/>
      <c r="F351" s="516"/>
      <c r="G351" s="516"/>
      <c r="H351" s="516"/>
      <c r="I351" s="516"/>
      <c r="J351" s="516"/>
      <c r="K351" s="516"/>
      <c r="L351" s="516"/>
      <c r="M351" s="516"/>
    </row>
    <row r="352" spans="1:13" s="242" customFormat="1">
      <c r="A352" s="284"/>
      <c r="B352" s="284"/>
      <c r="C352" s="284"/>
      <c r="D352" s="284"/>
      <c r="E352" s="516"/>
      <c r="F352" s="516"/>
      <c r="G352" s="516"/>
      <c r="H352" s="516"/>
      <c r="I352" s="516"/>
      <c r="J352" s="516"/>
      <c r="K352" s="516"/>
      <c r="L352" s="516"/>
      <c r="M352" s="516"/>
    </row>
    <row r="353" spans="1:13" s="242" customFormat="1">
      <c r="A353" s="284"/>
      <c r="B353" s="284"/>
      <c r="C353" s="284"/>
      <c r="D353" s="284"/>
      <c r="E353" s="516"/>
      <c r="F353" s="516"/>
      <c r="G353" s="516"/>
      <c r="H353" s="516"/>
      <c r="I353" s="516"/>
      <c r="J353" s="516"/>
      <c r="K353" s="516"/>
      <c r="L353" s="516"/>
      <c r="M353" s="516"/>
    </row>
    <row r="354" spans="1:13" s="242" customFormat="1">
      <c r="A354" s="284"/>
      <c r="B354" s="284"/>
      <c r="C354" s="284"/>
      <c r="D354" s="284"/>
      <c r="E354" s="516"/>
      <c r="F354" s="516"/>
      <c r="G354" s="516"/>
      <c r="H354" s="516"/>
      <c r="I354" s="516"/>
      <c r="J354" s="516"/>
      <c r="K354" s="516"/>
      <c r="L354" s="516"/>
      <c r="M354" s="516"/>
    </row>
    <row r="355" spans="1:13" s="242" customFormat="1">
      <c r="A355" s="284"/>
      <c r="B355" s="284"/>
      <c r="C355" s="284"/>
      <c r="D355" s="284"/>
      <c r="E355" s="516"/>
      <c r="F355" s="516"/>
      <c r="G355" s="516"/>
      <c r="H355" s="516"/>
      <c r="I355" s="516"/>
      <c r="J355" s="516"/>
      <c r="K355" s="516"/>
      <c r="L355" s="516"/>
      <c r="M355" s="516"/>
    </row>
    <row r="356" spans="1:13" s="242" customFormat="1">
      <c r="A356" s="284"/>
      <c r="B356" s="284"/>
      <c r="C356" s="284"/>
      <c r="D356" s="284"/>
      <c r="E356" s="516"/>
      <c r="F356" s="516"/>
      <c r="G356" s="516"/>
      <c r="H356" s="516"/>
      <c r="I356" s="516"/>
      <c r="J356" s="516"/>
      <c r="K356" s="516"/>
      <c r="L356" s="516"/>
      <c r="M356" s="516"/>
    </row>
    <row r="357" spans="1:13" s="242" customFormat="1">
      <c r="A357" s="284"/>
      <c r="B357" s="284"/>
      <c r="C357" s="284"/>
      <c r="D357" s="284"/>
      <c r="E357" s="516"/>
      <c r="F357" s="516"/>
      <c r="G357" s="516"/>
      <c r="H357" s="516"/>
      <c r="I357" s="516"/>
      <c r="J357" s="516"/>
      <c r="K357" s="516"/>
      <c r="L357" s="516"/>
      <c r="M357" s="516"/>
    </row>
    <row r="358" spans="1:13" s="242" customFormat="1">
      <c r="A358" s="284"/>
      <c r="B358" s="284"/>
      <c r="C358" s="284"/>
      <c r="D358" s="284"/>
      <c r="E358" s="516"/>
      <c r="F358" s="516"/>
      <c r="G358" s="516"/>
      <c r="H358" s="516"/>
      <c r="I358" s="516"/>
      <c r="J358" s="516"/>
      <c r="K358" s="516"/>
      <c r="L358" s="516"/>
      <c r="M358" s="516"/>
    </row>
    <row r="359" spans="1:13" s="242" customFormat="1">
      <c r="A359" s="284"/>
      <c r="B359" s="284"/>
      <c r="C359" s="284"/>
      <c r="D359" s="284"/>
      <c r="E359" s="516"/>
      <c r="F359" s="516"/>
      <c r="G359" s="516"/>
      <c r="H359" s="516"/>
      <c r="I359" s="516"/>
      <c r="J359" s="516"/>
      <c r="K359" s="516"/>
      <c r="L359" s="516"/>
      <c r="M359" s="516"/>
    </row>
    <row r="360" spans="1:13" s="242" customFormat="1">
      <c r="A360" s="284"/>
      <c r="B360" s="284"/>
      <c r="C360" s="284"/>
      <c r="D360" s="284"/>
      <c r="E360" s="516"/>
      <c r="F360" s="516"/>
      <c r="G360" s="516"/>
      <c r="H360" s="516"/>
      <c r="I360" s="516"/>
      <c r="J360" s="516"/>
      <c r="K360" s="516"/>
      <c r="L360" s="516"/>
      <c r="M360" s="516"/>
    </row>
    <row r="361" spans="1:13" s="242" customFormat="1">
      <c r="A361" s="284"/>
      <c r="B361" s="284"/>
      <c r="C361" s="284"/>
      <c r="D361" s="284"/>
      <c r="E361" s="516"/>
      <c r="F361" s="516"/>
      <c r="G361" s="516"/>
      <c r="H361" s="516"/>
      <c r="I361" s="516"/>
      <c r="J361" s="516"/>
      <c r="K361" s="516"/>
      <c r="L361" s="516"/>
      <c r="M361" s="516"/>
    </row>
    <row r="362" spans="1:13" s="242" customFormat="1">
      <c r="A362" s="284"/>
      <c r="B362" s="284"/>
      <c r="C362" s="284"/>
      <c r="D362" s="284"/>
      <c r="E362" s="516"/>
      <c r="F362" s="516"/>
      <c r="G362" s="516"/>
      <c r="H362" s="516"/>
      <c r="I362" s="516"/>
      <c r="J362" s="516"/>
      <c r="K362" s="516"/>
      <c r="L362" s="516"/>
      <c r="M362" s="516"/>
    </row>
    <row r="363" spans="1:13" s="242" customFormat="1">
      <c r="A363" s="284"/>
      <c r="B363" s="284"/>
      <c r="C363" s="284"/>
      <c r="D363" s="284"/>
      <c r="E363" s="516"/>
      <c r="F363" s="516"/>
      <c r="G363" s="516"/>
      <c r="H363" s="516"/>
      <c r="I363" s="516"/>
      <c r="J363" s="516"/>
      <c r="K363" s="516"/>
      <c r="L363" s="516"/>
      <c r="M363" s="516"/>
    </row>
    <row r="364" spans="1:13" s="242" customFormat="1">
      <c r="A364" s="284"/>
      <c r="B364" s="284"/>
      <c r="C364" s="284"/>
      <c r="D364" s="284"/>
      <c r="E364" s="516"/>
      <c r="F364" s="516"/>
      <c r="G364" s="516"/>
      <c r="H364" s="516"/>
      <c r="I364" s="516"/>
      <c r="J364" s="516"/>
      <c r="K364" s="516"/>
      <c r="L364" s="516"/>
      <c r="M364" s="516"/>
    </row>
    <row r="365" spans="1:13" s="242" customFormat="1">
      <c r="A365" s="284"/>
      <c r="B365" s="284"/>
      <c r="C365" s="284"/>
      <c r="D365" s="284"/>
      <c r="E365" s="516"/>
      <c r="F365" s="516"/>
      <c r="G365" s="516"/>
      <c r="H365" s="516"/>
      <c r="I365" s="516"/>
      <c r="J365" s="516"/>
      <c r="K365" s="516"/>
      <c r="L365" s="516"/>
      <c r="M365" s="516"/>
    </row>
    <row r="366" spans="1:13" s="242" customFormat="1">
      <c r="A366" s="284"/>
      <c r="B366" s="284"/>
      <c r="C366" s="284"/>
      <c r="D366" s="284"/>
      <c r="E366" s="516"/>
      <c r="F366" s="516"/>
      <c r="G366" s="516"/>
      <c r="H366" s="516"/>
      <c r="I366" s="516"/>
      <c r="J366" s="516"/>
      <c r="K366" s="516"/>
      <c r="L366" s="516"/>
      <c r="M366" s="516"/>
    </row>
    <row r="367" spans="1:13" s="242" customFormat="1">
      <c r="A367" s="284"/>
      <c r="B367" s="284"/>
      <c r="C367" s="284"/>
      <c r="D367" s="284"/>
      <c r="E367" s="516"/>
      <c r="F367" s="516"/>
      <c r="G367" s="516"/>
      <c r="H367" s="516"/>
      <c r="I367" s="516"/>
      <c r="J367" s="516"/>
      <c r="K367" s="516"/>
      <c r="L367" s="516"/>
      <c r="M367" s="516"/>
    </row>
    <row r="368" spans="1:13" s="242" customFormat="1">
      <c r="A368" s="284"/>
      <c r="B368" s="284"/>
      <c r="C368" s="284"/>
      <c r="D368" s="284"/>
      <c r="E368" s="516"/>
      <c r="F368" s="516"/>
      <c r="G368" s="516"/>
      <c r="H368" s="516"/>
      <c r="I368" s="516"/>
      <c r="J368" s="516"/>
      <c r="K368" s="516"/>
      <c r="L368" s="516"/>
      <c r="M368" s="516"/>
    </row>
    <row r="369" spans="1:13" s="242" customFormat="1">
      <c r="A369" s="284"/>
      <c r="B369" s="284"/>
      <c r="C369" s="284"/>
      <c r="D369" s="284"/>
      <c r="E369" s="516"/>
      <c r="F369" s="516"/>
      <c r="G369" s="516"/>
      <c r="H369" s="516"/>
      <c r="I369" s="516"/>
      <c r="J369" s="516"/>
      <c r="K369" s="516"/>
      <c r="L369" s="516"/>
      <c r="M369" s="516"/>
    </row>
    <row r="370" spans="1:13" s="242" customFormat="1">
      <c r="A370" s="284"/>
      <c r="B370" s="284"/>
      <c r="C370" s="284"/>
      <c r="D370" s="284"/>
      <c r="E370" s="516"/>
      <c r="F370" s="516"/>
      <c r="G370" s="516"/>
      <c r="H370" s="516"/>
      <c r="I370" s="516"/>
      <c r="J370" s="516"/>
      <c r="K370" s="516"/>
      <c r="L370" s="516"/>
      <c r="M370" s="516"/>
    </row>
    <row r="371" spans="1:13" s="242" customFormat="1">
      <c r="A371" s="284"/>
      <c r="B371" s="284"/>
      <c r="C371" s="284"/>
      <c r="D371" s="284"/>
      <c r="E371" s="516"/>
      <c r="F371" s="516"/>
      <c r="G371" s="516"/>
      <c r="H371" s="516"/>
      <c r="I371" s="516"/>
      <c r="J371" s="516"/>
      <c r="K371" s="516"/>
      <c r="L371" s="516"/>
      <c r="M371" s="516"/>
    </row>
    <row r="372" spans="1:13" s="242" customFormat="1">
      <c r="A372" s="284"/>
      <c r="B372" s="284"/>
      <c r="C372" s="284"/>
      <c r="D372" s="284"/>
      <c r="E372" s="516"/>
      <c r="F372" s="516"/>
      <c r="G372" s="516"/>
      <c r="H372" s="516"/>
      <c r="I372" s="516"/>
      <c r="J372" s="516"/>
      <c r="K372" s="516"/>
      <c r="L372" s="516"/>
      <c r="M372" s="516"/>
    </row>
    <row r="373" spans="1:13" s="242" customFormat="1">
      <c r="A373" s="284"/>
      <c r="B373" s="284"/>
      <c r="C373" s="284"/>
      <c r="D373" s="284"/>
      <c r="E373" s="516"/>
      <c r="F373" s="516"/>
      <c r="G373" s="516"/>
      <c r="H373" s="516"/>
      <c r="I373" s="516"/>
      <c r="J373" s="516"/>
      <c r="K373" s="516"/>
      <c r="L373" s="516"/>
      <c r="M373" s="516"/>
    </row>
    <row r="374" spans="1:13" s="242" customFormat="1">
      <c r="A374" s="284"/>
      <c r="B374" s="284"/>
      <c r="C374" s="284"/>
      <c r="D374" s="284"/>
      <c r="E374" s="516"/>
      <c r="F374" s="516"/>
      <c r="G374" s="516"/>
      <c r="H374" s="516"/>
      <c r="I374" s="516"/>
      <c r="J374" s="516"/>
      <c r="K374" s="516"/>
      <c r="L374" s="516"/>
      <c r="M374" s="516"/>
    </row>
    <row r="375" spans="1:13" s="242" customFormat="1">
      <c r="A375" s="284"/>
      <c r="B375" s="284"/>
      <c r="C375" s="284"/>
      <c r="D375" s="284"/>
      <c r="E375" s="516"/>
      <c r="F375" s="516"/>
      <c r="G375" s="516"/>
      <c r="H375" s="516"/>
      <c r="I375" s="516"/>
      <c r="J375" s="516"/>
      <c r="K375" s="516"/>
      <c r="L375" s="516"/>
      <c r="M375" s="516"/>
    </row>
    <row r="376" spans="1:13" s="242" customFormat="1">
      <c r="A376" s="284"/>
      <c r="B376" s="284"/>
      <c r="C376" s="284"/>
      <c r="D376" s="284"/>
      <c r="E376" s="516"/>
      <c r="F376" s="516"/>
      <c r="G376" s="516"/>
      <c r="H376" s="516"/>
      <c r="I376" s="516"/>
      <c r="J376" s="516"/>
      <c r="K376" s="516"/>
      <c r="L376" s="516"/>
      <c r="M376" s="516"/>
    </row>
    <row r="377" spans="1:13" s="242" customFormat="1">
      <c r="A377" s="284"/>
      <c r="B377" s="284"/>
      <c r="C377" s="284"/>
      <c r="D377" s="284"/>
      <c r="E377" s="516"/>
      <c r="F377" s="516"/>
      <c r="G377" s="516"/>
      <c r="H377" s="516"/>
      <c r="I377" s="516"/>
      <c r="J377" s="516"/>
      <c r="K377" s="516"/>
      <c r="L377" s="516"/>
      <c r="M377" s="516"/>
    </row>
    <row r="378" spans="1:13" s="242" customFormat="1">
      <c r="A378" s="284"/>
      <c r="B378" s="284"/>
      <c r="C378" s="284"/>
      <c r="D378" s="284"/>
      <c r="E378" s="516"/>
      <c r="F378" s="516"/>
      <c r="G378" s="516"/>
      <c r="H378" s="516"/>
      <c r="I378" s="516"/>
      <c r="J378" s="516"/>
      <c r="K378" s="516"/>
      <c r="L378" s="516"/>
      <c r="M378" s="516"/>
    </row>
    <row r="379" spans="1:13" s="242" customFormat="1">
      <c r="A379" s="284"/>
      <c r="B379" s="284"/>
      <c r="C379" s="284"/>
      <c r="D379" s="284"/>
      <c r="E379" s="516"/>
      <c r="F379" s="516"/>
      <c r="G379" s="516"/>
      <c r="H379" s="516"/>
      <c r="I379" s="516"/>
      <c r="J379" s="516"/>
      <c r="K379" s="516"/>
      <c r="L379" s="516"/>
      <c r="M379" s="516"/>
    </row>
    <row r="380" spans="1:13" s="242" customFormat="1">
      <c r="A380" s="284"/>
      <c r="B380" s="284"/>
      <c r="C380" s="284"/>
      <c r="D380" s="284"/>
      <c r="E380" s="516"/>
      <c r="F380" s="516"/>
      <c r="G380" s="516"/>
      <c r="H380" s="516"/>
      <c r="I380" s="516"/>
      <c r="J380" s="516"/>
      <c r="K380" s="516"/>
      <c r="L380" s="516"/>
      <c r="M380" s="516"/>
    </row>
    <row r="381" spans="1:13" s="242" customFormat="1">
      <c r="A381" s="284"/>
      <c r="B381" s="284"/>
      <c r="C381" s="284"/>
      <c r="D381" s="284"/>
      <c r="E381" s="516"/>
      <c r="F381" s="516"/>
      <c r="G381" s="516"/>
      <c r="H381" s="516"/>
      <c r="I381" s="516"/>
      <c r="J381" s="516"/>
      <c r="K381" s="516"/>
      <c r="L381" s="516"/>
      <c r="M381" s="516"/>
    </row>
    <row r="382" spans="1:13" s="242" customFormat="1">
      <c r="A382" s="284"/>
      <c r="B382" s="284"/>
      <c r="C382" s="284"/>
      <c r="D382" s="284"/>
      <c r="E382" s="516"/>
      <c r="F382" s="516"/>
      <c r="G382" s="516"/>
      <c r="H382" s="516"/>
      <c r="I382" s="516"/>
      <c r="J382" s="516"/>
      <c r="K382" s="516"/>
      <c r="L382" s="516"/>
      <c r="M382" s="516"/>
    </row>
    <row r="383" spans="1:13" s="242" customFormat="1">
      <c r="A383" s="284"/>
      <c r="B383" s="284"/>
      <c r="C383" s="284"/>
      <c r="D383" s="284"/>
      <c r="E383" s="516"/>
      <c r="F383" s="516"/>
      <c r="G383" s="516"/>
      <c r="H383" s="516"/>
      <c r="I383" s="516"/>
      <c r="J383" s="516"/>
      <c r="K383" s="516"/>
      <c r="L383" s="516"/>
      <c r="M383" s="516"/>
    </row>
    <row r="384" spans="1:13" s="242" customFormat="1">
      <c r="A384" s="284"/>
      <c r="B384" s="284"/>
      <c r="C384" s="284"/>
      <c r="D384" s="284"/>
      <c r="E384" s="516"/>
      <c r="F384" s="516"/>
      <c r="G384" s="516"/>
      <c r="H384" s="516"/>
      <c r="I384" s="516"/>
      <c r="J384" s="516"/>
      <c r="K384" s="516"/>
      <c r="L384" s="516"/>
      <c r="M384" s="516"/>
    </row>
    <row r="385" spans="1:13" s="242" customFormat="1">
      <c r="A385" s="284"/>
      <c r="B385" s="284"/>
      <c r="C385" s="284"/>
      <c r="D385" s="284"/>
      <c r="E385" s="516"/>
      <c r="F385" s="516"/>
      <c r="G385" s="516"/>
      <c r="H385" s="516"/>
      <c r="I385" s="516"/>
      <c r="J385" s="516"/>
      <c r="K385" s="516"/>
      <c r="L385" s="516"/>
      <c r="M385" s="516"/>
    </row>
    <row r="386" spans="1:13" s="242" customFormat="1">
      <c r="A386" s="284"/>
      <c r="B386" s="284"/>
      <c r="C386" s="284"/>
      <c r="D386" s="284"/>
      <c r="E386" s="516"/>
      <c r="F386" s="516"/>
      <c r="G386" s="516"/>
      <c r="H386" s="516"/>
      <c r="I386" s="516"/>
      <c r="J386" s="516"/>
      <c r="K386" s="516"/>
      <c r="L386" s="516"/>
      <c r="M386" s="516"/>
    </row>
    <row r="387" spans="1:13" s="242" customFormat="1">
      <c r="A387" s="284"/>
      <c r="B387" s="284"/>
      <c r="C387" s="284"/>
      <c r="D387" s="284"/>
      <c r="E387" s="516"/>
      <c r="F387" s="516"/>
      <c r="G387" s="516"/>
      <c r="H387" s="516"/>
      <c r="I387" s="516"/>
      <c r="J387" s="516"/>
      <c r="K387" s="516"/>
      <c r="L387" s="516"/>
      <c r="M387" s="516"/>
    </row>
    <row r="388" spans="1:13" s="242" customFormat="1">
      <c r="A388" s="284"/>
      <c r="B388" s="284"/>
      <c r="C388" s="284"/>
      <c r="D388" s="284"/>
      <c r="E388" s="516"/>
      <c r="F388" s="516"/>
      <c r="G388" s="516"/>
      <c r="H388" s="516"/>
      <c r="I388" s="516"/>
      <c r="J388" s="516"/>
      <c r="K388" s="516"/>
      <c r="L388" s="516"/>
      <c r="M388" s="516"/>
    </row>
    <row r="389" spans="1:13" s="242" customFormat="1">
      <c r="A389" s="284"/>
      <c r="B389" s="284"/>
      <c r="C389" s="284"/>
      <c r="D389" s="284"/>
      <c r="E389" s="516"/>
      <c r="F389" s="516"/>
      <c r="G389" s="516"/>
      <c r="H389" s="516"/>
      <c r="I389" s="516"/>
      <c r="J389" s="516"/>
      <c r="K389" s="516"/>
      <c r="L389" s="516"/>
      <c r="M389" s="516"/>
    </row>
    <row r="390" spans="1:13" s="242" customFormat="1">
      <c r="A390" s="284"/>
      <c r="B390" s="284"/>
      <c r="C390" s="284"/>
      <c r="D390" s="284"/>
      <c r="E390" s="516"/>
      <c r="F390" s="516"/>
      <c r="G390" s="516"/>
      <c r="H390" s="516"/>
      <c r="I390" s="516"/>
      <c r="J390" s="516"/>
      <c r="K390" s="516"/>
      <c r="L390" s="516"/>
      <c r="M390" s="516"/>
    </row>
    <row r="391" spans="1:13" s="242" customFormat="1">
      <c r="A391" s="284"/>
      <c r="B391" s="284"/>
      <c r="C391" s="284"/>
      <c r="D391" s="284"/>
      <c r="E391" s="516"/>
      <c r="F391" s="516"/>
      <c r="G391" s="516"/>
      <c r="H391" s="516"/>
      <c r="I391" s="516"/>
      <c r="J391" s="516"/>
      <c r="K391" s="516"/>
      <c r="L391" s="516"/>
      <c r="M391" s="516"/>
    </row>
    <row r="392" spans="1:13" s="242" customFormat="1">
      <c r="A392" s="284"/>
      <c r="B392" s="284"/>
      <c r="C392" s="284"/>
      <c r="D392" s="284"/>
      <c r="E392" s="516"/>
      <c r="F392" s="516"/>
      <c r="G392" s="516"/>
      <c r="H392" s="516"/>
      <c r="I392" s="516"/>
      <c r="J392" s="516"/>
      <c r="K392" s="516"/>
      <c r="L392" s="516"/>
      <c r="M392" s="516"/>
    </row>
    <row r="393" spans="1:13" s="242" customFormat="1">
      <c r="A393" s="284"/>
      <c r="B393" s="284"/>
      <c r="C393" s="284"/>
      <c r="D393" s="284"/>
      <c r="E393" s="516"/>
      <c r="F393" s="516"/>
      <c r="G393" s="516"/>
      <c r="H393" s="516"/>
      <c r="I393" s="516"/>
      <c r="J393" s="516"/>
      <c r="K393" s="516"/>
      <c r="L393" s="516"/>
      <c r="M393" s="516"/>
    </row>
    <row r="394" spans="1:13" s="242" customFormat="1">
      <c r="A394" s="284"/>
      <c r="B394" s="284"/>
      <c r="C394" s="284"/>
      <c r="D394" s="284"/>
      <c r="E394" s="516"/>
      <c r="F394" s="516"/>
      <c r="G394" s="516"/>
      <c r="H394" s="516"/>
      <c r="I394" s="516"/>
      <c r="J394" s="516"/>
      <c r="K394" s="516"/>
      <c r="L394" s="516"/>
      <c r="M394" s="516"/>
    </row>
    <row r="395" spans="1:13" s="242" customFormat="1">
      <c r="A395" s="284"/>
      <c r="B395" s="284"/>
      <c r="C395" s="284"/>
      <c r="D395" s="284"/>
      <c r="E395" s="516"/>
      <c r="F395" s="516"/>
      <c r="G395" s="516"/>
      <c r="H395" s="516"/>
      <c r="I395" s="516"/>
      <c r="J395" s="516"/>
      <c r="K395" s="516"/>
      <c r="L395" s="516"/>
      <c r="M395" s="516"/>
    </row>
    <row r="396" spans="1:13" s="242" customFormat="1">
      <c r="A396" s="284"/>
      <c r="B396" s="284"/>
      <c r="C396" s="284"/>
      <c r="D396" s="284"/>
      <c r="E396" s="516"/>
      <c r="F396" s="516"/>
      <c r="G396" s="516"/>
      <c r="H396" s="516"/>
      <c r="I396" s="516"/>
      <c r="J396" s="516"/>
      <c r="K396" s="516"/>
      <c r="L396" s="516"/>
      <c r="M396" s="516"/>
    </row>
    <row r="397" spans="1:13" s="242" customFormat="1">
      <c r="A397" s="284"/>
      <c r="B397" s="284"/>
      <c r="C397" s="284"/>
      <c r="D397" s="284"/>
      <c r="E397" s="516"/>
      <c r="F397" s="516"/>
      <c r="G397" s="516"/>
      <c r="H397" s="516"/>
      <c r="I397" s="516"/>
      <c r="J397" s="516"/>
      <c r="K397" s="516"/>
      <c r="L397" s="516"/>
      <c r="M397" s="516"/>
    </row>
    <row r="398" spans="1:13" s="242" customFormat="1">
      <c r="A398" s="284"/>
      <c r="B398" s="284"/>
      <c r="C398" s="284"/>
      <c r="D398" s="284"/>
      <c r="E398" s="516"/>
      <c r="F398" s="516"/>
      <c r="G398" s="516"/>
      <c r="H398" s="516"/>
      <c r="I398" s="516"/>
      <c r="J398" s="516"/>
      <c r="K398" s="516"/>
      <c r="L398" s="516"/>
      <c r="M398" s="516"/>
    </row>
    <row r="399" spans="1:13" s="242" customFormat="1">
      <c r="A399" s="284"/>
      <c r="B399" s="284"/>
      <c r="C399" s="284"/>
      <c r="D399" s="284"/>
      <c r="E399" s="516"/>
      <c r="F399" s="516"/>
      <c r="G399" s="516"/>
      <c r="H399" s="516"/>
      <c r="I399" s="516"/>
      <c r="J399" s="516"/>
      <c r="K399" s="516"/>
      <c r="L399" s="516"/>
      <c r="M399" s="516"/>
    </row>
    <row r="400" spans="1:13" s="242" customFormat="1">
      <c r="A400" s="284"/>
      <c r="B400" s="284"/>
      <c r="C400" s="284"/>
      <c r="D400" s="284"/>
      <c r="E400" s="516"/>
      <c r="F400" s="516"/>
      <c r="G400" s="516"/>
      <c r="H400" s="516"/>
      <c r="I400" s="516"/>
      <c r="J400" s="516"/>
      <c r="K400" s="516"/>
      <c r="L400" s="516"/>
      <c r="M400" s="516"/>
    </row>
    <row r="401" spans="1:13" s="242" customFormat="1">
      <c r="A401" s="284"/>
      <c r="B401" s="284"/>
      <c r="C401" s="284"/>
      <c r="D401" s="284"/>
      <c r="E401" s="516"/>
      <c r="F401" s="516"/>
      <c r="G401" s="516"/>
      <c r="H401" s="516"/>
      <c r="I401" s="516"/>
      <c r="J401" s="516"/>
      <c r="K401" s="516"/>
      <c r="L401" s="516"/>
      <c r="M401" s="516"/>
    </row>
    <row r="402" spans="1:13" s="242" customFormat="1">
      <c r="A402" s="284"/>
      <c r="B402" s="284"/>
      <c r="C402" s="284"/>
      <c r="D402" s="284"/>
      <c r="E402" s="516"/>
      <c r="F402" s="516"/>
      <c r="G402" s="516"/>
      <c r="H402" s="516"/>
      <c r="I402" s="516"/>
      <c r="J402" s="516"/>
      <c r="K402" s="516"/>
      <c r="L402" s="516"/>
      <c r="M402" s="516"/>
    </row>
    <row r="403" spans="1:13" s="242" customFormat="1">
      <c r="A403" s="284"/>
      <c r="B403" s="284"/>
      <c r="C403" s="284"/>
      <c r="D403" s="284"/>
      <c r="E403" s="516"/>
      <c r="F403" s="516"/>
      <c r="G403" s="516"/>
      <c r="H403" s="516"/>
      <c r="I403" s="516"/>
      <c r="J403" s="516"/>
      <c r="K403" s="516"/>
      <c r="L403" s="516"/>
      <c r="M403" s="516"/>
    </row>
    <row r="404" spans="1:13" s="242" customFormat="1">
      <c r="A404" s="284"/>
      <c r="B404" s="284"/>
      <c r="C404" s="284"/>
      <c r="D404" s="284"/>
      <c r="E404" s="516"/>
      <c r="F404" s="516"/>
      <c r="G404" s="516"/>
      <c r="H404" s="516"/>
      <c r="I404" s="516"/>
      <c r="J404" s="516"/>
      <c r="K404" s="516"/>
      <c r="L404" s="516"/>
      <c r="M404" s="516"/>
    </row>
    <row r="405" spans="1:13" s="242" customFormat="1">
      <c r="A405" s="284"/>
      <c r="B405" s="284"/>
      <c r="C405" s="284"/>
      <c r="D405" s="284"/>
      <c r="E405" s="516"/>
      <c r="F405" s="516"/>
      <c r="G405" s="516"/>
      <c r="H405" s="516"/>
      <c r="I405" s="516"/>
      <c r="J405" s="516"/>
      <c r="K405" s="516"/>
      <c r="L405" s="516"/>
      <c r="M405" s="516"/>
    </row>
    <row r="406" spans="1:13" s="242" customFormat="1">
      <c r="A406" s="284"/>
      <c r="B406" s="284"/>
      <c r="C406" s="284"/>
      <c r="D406" s="284"/>
      <c r="E406" s="516"/>
      <c r="F406" s="516"/>
      <c r="G406" s="516"/>
      <c r="H406" s="516"/>
      <c r="I406" s="516"/>
      <c r="J406" s="516"/>
      <c r="K406" s="516"/>
      <c r="L406" s="516"/>
      <c r="M406" s="516"/>
    </row>
    <row r="407" spans="1:13" s="242" customFormat="1">
      <c r="A407" s="284"/>
      <c r="B407" s="284"/>
      <c r="C407" s="284"/>
      <c r="D407" s="284"/>
      <c r="E407" s="516"/>
      <c r="F407" s="516"/>
      <c r="G407" s="516"/>
      <c r="H407" s="516"/>
      <c r="I407" s="516"/>
      <c r="J407" s="516"/>
      <c r="K407" s="516"/>
      <c r="L407" s="516"/>
      <c r="M407" s="516"/>
    </row>
    <row r="408" spans="1:13" s="242" customFormat="1">
      <c r="A408" s="284"/>
      <c r="B408" s="284"/>
      <c r="C408" s="284"/>
      <c r="D408" s="284"/>
      <c r="E408" s="516"/>
      <c r="F408" s="516"/>
      <c r="G408" s="516"/>
      <c r="H408" s="516"/>
      <c r="I408" s="516"/>
      <c r="J408" s="516"/>
      <c r="K408" s="516"/>
      <c r="L408" s="516"/>
      <c r="M408" s="516"/>
    </row>
    <row r="409" spans="1:13" s="242" customFormat="1">
      <c r="A409" s="284"/>
      <c r="B409" s="284"/>
      <c r="C409" s="284"/>
      <c r="D409" s="284"/>
      <c r="E409" s="516"/>
      <c r="F409" s="516"/>
      <c r="G409" s="516"/>
      <c r="H409" s="516"/>
      <c r="I409" s="516"/>
      <c r="J409" s="516"/>
      <c r="K409" s="516"/>
      <c r="L409" s="516"/>
      <c r="M409" s="516"/>
    </row>
    <row r="410" spans="1:13" s="242" customFormat="1">
      <c r="A410" s="284"/>
      <c r="B410" s="284"/>
      <c r="C410" s="284"/>
      <c r="D410" s="284"/>
      <c r="E410" s="516"/>
      <c r="F410" s="516"/>
      <c r="G410" s="516"/>
      <c r="H410" s="516"/>
      <c r="I410" s="516"/>
      <c r="J410" s="516"/>
      <c r="K410" s="516"/>
      <c r="L410" s="516"/>
      <c r="M410" s="516"/>
    </row>
    <row r="411" spans="1:13" s="242" customFormat="1">
      <c r="A411" s="284"/>
      <c r="B411" s="284"/>
      <c r="C411" s="284"/>
      <c r="D411" s="284"/>
      <c r="E411" s="516"/>
      <c r="F411" s="516"/>
      <c r="G411" s="516"/>
      <c r="H411" s="516"/>
      <c r="I411" s="516"/>
      <c r="J411" s="516"/>
      <c r="K411" s="516"/>
      <c r="L411" s="516"/>
      <c r="M411" s="516"/>
    </row>
    <row r="412" spans="1:13" s="242" customFormat="1">
      <c r="A412" s="284"/>
      <c r="B412" s="284"/>
      <c r="C412" s="284"/>
      <c r="D412" s="284"/>
      <c r="E412" s="516"/>
      <c r="F412" s="516"/>
      <c r="G412" s="516"/>
      <c r="H412" s="516"/>
      <c r="I412" s="516"/>
      <c r="J412" s="516"/>
      <c r="K412" s="516"/>
      <c r="L412" s="516"/>
      <c r="M412" s="516"/>
    </row>
    <row r="413" spans="1:13" s="242" customFormat="1">
      <c r="A413" s="284"/>
      <c r="B413" s="284"/>
      <c r="C413" s="284"/>
      <c r="D413" s="284"/>
      <c r="E413" s="516"/>
      <c r="F413" s="516"/>
      <c r="G413" s="516"/>
      <c r="H413" s="516"/>
      <c r="I413" s="516"/>
      <c r="J413" s="516"/>
      <c r="K413" s="516"/>
      <c r="L413" s="516"/>
      <c r="M413" s="516"/>
    </row>
    <row r="414" spans="1:13" s="242" customFormat="1">
      <c r="A414" s="284"/>
      <c r="B414" s="284"/>
      <c r="C414" s="284"/>
      <c r="D414" s="284"/>
      <c r="E414" s="516"/>
      <c r="F414" s="516"/>
      <c r="G414" s="516"/>
      <c r="H414" s="516"/>
      <c r="I414" s="516"/>
      <c r="J414" s="516"/>
      <c r="K414" s="516"/>
      <c r="L414" s="516"/>
      <c r="M414" s="516"/>
    </row>
    <row r="415" spans="1:13" s="242" customFormat="1">
      <c r="A415" s="284"/>
      <c r="B415" s="284"/>
      <c r="C415" s="284"/>
      <c r="D415" s="284"/>
      <c r="E415" s="516"/>
      <c r="F415" s="516"/>
      <c r="G415" s="516"/>
      <c r="H415" s="516"/>
      <c r="I415" s="516"/>
      <c r="J415" s="516"/>
      <c r="K415" s="516"/>
      <c r="L415" s="516"/>
      <c r="M415" s="516"/>
    </row>
    <row r="416" spans="1:13" s="242" customFormat="1">
      <c r="A416" s="284"/>
      <c r="B416" s="284"/>
      <c r="C416" s="284"/>
      <c r="D416" s="284"/>
      <c r="E416" s="516"/>
      <c r="F416" s="516"/>
      <c r="G416" s="516"/>
      <c r="H416" s="516"/>
      <c r="I416" s="516"/>
      <c r="J416" s="516"/>
      <c r="K416" s="516"/>
      <c r="L416" s="516"/>
      <c r="M416" s="516"/>
    </row>
    <row r="417" spans="1:13" s="242" customFormat="1">
      <c r="A417" s="284"/>
      <c r="B417" s="284"/>
      <c r="C417" s="284"/>
      <c r="D417" s="284"/>
      <c r="E417" s="516"/>
      <c r="F417" s="516"/>
      <c r="G417" s="516"/>
      <c r="H417" s="516"/>
      <c r="I417" s="516"/>
      <c r="J417" s="516"/>
      <c r="K417" s="516"/>
      <c r="L417" s="516"/>
      <c r="M417" s="516"/>
    </row>
    <row r="418" spans="1:13" s="242" customFormat="1">
      <c r="A418" s="284"/>
      <c r="B418" s="284"/>
      <c r="C418" s="284"/>
      <c r="D418" s="284"/>
      <c r="E418" s="516"/>
      <c r="F418" s="516"/>
      <c r="G418" s="516"/>
      <c r="H418" s="516"/>
      <c r="I418" s="516"/>
      <c r="J418" s="516"/>
      <c r="K418" s="516"/>
      <c r="L418" s="516"/>
      <c r="M418" s="516"/>
    </row>
    <row r="419" spans="1:13" s="242" customFormat="1">
      <c r="A419" s="284"/>
      <c r="B419" s="284"/>
      <c r="C419" s="284"/>
      <c r="D419" s="284"/>
      <c r="E419" s="516"/>
      <c r="F419" s="516"/>
      <c r="G419" s="516"/>
      <c r="H419" s="516"/>
      <c r="I419" s="516"/>
      <c r="J419" s="516"/>
      <c r="K419" s="516"/>
      <c r="L419" s="516"/>
      <c r="M419" s="516"/>
    </row>
    <row r="420" spans="1:13" s="242" customFormat="1">
      <c r="A420" s="284"/>
      <c r="B420" s="284"/>
      <c r="C420" s="284"/>
      <c r="D420" s="284"/>
      <c r="E420" s="516"/>
      <c r="F420" s="516"/>
      <c r="G420" s="516"/>
      <c r="H420" s="516"/>
      <c r="I420" s="516"/>
      <c r="J420" s="516"/>
      <c r="K420" s="516"/>
      <c r="L420" s="516"/>
      <c r="M420" s="516"/>
    </row>
    <row r="421" spans="1:13" s="242" customFormat="1">
      <c r="A421" s="284"/>
      <c r="B421" s="284"/>
      <c r="C421" s="284"/>
      <c r="D421" s="284"/>
      <c r="E421" s="516"/>
      <c r="F421" s="516"/>
      <c r="G421" s="516"/>
      <c r="H421" s="516"/>
      <c r="I421" s="516"/>
      <c r="J421" s="516"/>
      <c r="K421" s="516"/>
      <c r="L421" s="516"/>
      <c r="M421" s="516"/>
    </row>
    <row r="422" spans="1:13" s="242" customFormat="1">
      <c r="A422" s="284"/>
      <c r="B422" s="284"/>
      <c r="C422" s="284"/>
      <c r="D422" s="284"/>
      <c r="E422" s="516"/>
      <c r="F422" s="516"/>
      <c r="G422" s="516"/>
      <c r="H422" s="516"/>
      <c r="I422" s="516"/>
      <c r="J422" s="516"/>
      <c r="K422" s="516"/>
      <c r="L422" s="516"/>
      <c r="M422" s="516"/>
    </row>
    <row r="423" spans="1:13" s="242" customFormat="1">
      <c r="A423" s="284"/>
      <c r="B423" s="284"/>
      <c r="C423" s="284"/>
      <c r="D423" s="284"/>
      <c r="E423" s="516"/>
      <c r="F423" s="516"/>
      <c r="G423" s="516"/>
      <c r="H423" s="516"/>
      <c r="I423" s="516"/>
      <c r="J423" s="516"/>
      <c r="K423" s="516"/>
      <c r="L423" s="516"/>
      <c r="M423" s="516"/>
    </row>
    <row r="424" spans="1:13" s="242" customFormat="1">
      <c r="A424" s="284"/>
      <c r="B424" s="284"/>
      <c r="C424" s="284"/>
      <c r="D424" s="284"/>
      <c r="E424" s="516"/>
      <c r="F424" s="516"/>
      <c r="G424" s="516"/>
      <c r="H424" s="516"/>
      <c r="I424" s="516"/>
      <c r="J424" s="516"/>
      <c r="K424" s="516"/>
      <c r="L424" s="516"/>
      <c r="M424" s="516"/>
    </row>
    <row r="425" spans="1:13" s="242" customFormat="1">
      <c r="A425" s="284"/>
      <c r="B425" s="284"/>
      <c r="C425" s="284"/>
      <c r="D425" s="284"/>
      <c r="E425" s="516"/>
      <c r="F425" s="516"/>
      <c r="G425" s="516"/>
      <c r="H425" s="516"/>
      <c r="I425" s="516"/>
      <c r="J425" s="516"/>
      <c r="K425" s="516"/>
      <c r="L425" s="516"/>
      <c r="M425" s="516"/>
    </row>
    <row r="426" spans="1:13" s="242" customFormat="1">
      <c r="A426" s="284"/>
      <c r="B426" s="284"/>
      <c r="C426" s="284"/>
      <c r="D426" s="284"/>
      <c r="E426" s="516"/>
      <c r="F426" s="516"/>
      <c r="G426" s="516"/>
      <c r="H426" s="516"/>
      <c r="I426" s="516"/>
      <c r="J426" s="516"/>
      <c r="K426" s="516"/>
      <c r="L426" s="516"/>
      <c r="M426" s="516"/>
    </row>
    <row r="427" spans="1:13" s="242" customFormat="1">
      <c r="A427" s="284"/>
      <c r="B427" s="284"/>
      <c r="C427" s="284"/>
      <c r="D427" s="284"/>
      <c r="E427" s="516"/>
      <c r="F427" s="516"/>
      <c r="G427" s="516"/>
      <c r="H427" s="516"/>
      <c r="I427" s="516"/>
      <c r="J427" s="516"/>
      <c r="K427" s="516"/>
      <c r="L427" s="516"/>
      <c r="M427" s="516"/>
    </row>
    <row r="428" spans="1:13" s="242" customFormat="1">
      <c r="A428" s="284"/>
      <c r="B428" s="284"/>
      <c r="C428" s="284"/>
      <c r="D428" s="284"/>
      <c r="E428" s="516"/>
      <c r="F428" s="516"/>
      <c r="G428" s="516"/>
      <c r="H428" s="516"/>
      <c r="I428" s="516"/>
      <c r="J428" s="516"/>
      <c r="K428" s="516"/>
      <c r="L428" s="516"/>
      <c r="M428" s="516"/>
    </row>
    <row r="429" spans="1:13" s="242" customFormat="1">
      <c r="A429" s="284"/>
      <c r="B429" s="284"/>
      <c r="C429" s="284"/>
      <c r="D429" s="284"/>
      <c r="E429" s="516"/>
      <c r="F429" s="516"/>
      <c r="G429" s="516"/>
      <c r="H429" s="516"/>
      <c r="I429" s="516"/>
      <c r="J429" s="516"/>
      <c r="K429" s="516"/>
      <c r="L429" s="516"/>
      <c r="M429" s="516"/>
    </row>
    <row r="430" spans="1:13" s="242" customFormat="1">
      <c r="A430" s="284"/>
      <c r="B430" s="284"/>
      <c r="C430" s="284"/>
      <c r="D430" s="284"/>
      <c r="E430" s="516"/>
      <c r="F430" s="516"/>
      <c r="G430" s="516"/>
      <c r="H430" s="516"/>
      <c r="I430" s="516"/>
      <c r="J430" s="516"/>
      <c r="K430" s="516"/>
      <c r="L430" s="516"/>
      <c r="M430" s="516"/>
    </row>
    <row r="431" spans="1:13" s="242" customFormat="1">
      <c r="A431" s="284"/>
      <c r="B431" s="284"/>
      <c r="C431" s="284"/>
      <c r="D431" s="284"/>
      <c r="E431" s="516"/>
      <c r="F431" s="516"/>
      <c r="G431" s="516"/>
      <c r="H431" s="516"/>
      <c r="I431" s="516"/>
      <c r="J431" s="516"/>
      <c r="K431" s="516"/>
      <c r="L431" s="516"/>
      <c r="M431" s="516"/>
    </row>
    <row r="432" spans="1:13" s="242" customFormat="1">
      <c r="A432" s="284"/>
      <c r="B432" s="284"/>
      <c r="C432" s="284"/>
      <c r="D432" s="284"/>
      <c r="E432" s="516"/>
      <c r="F432" s="516"/>
      <c r="G432" s="516"/>
      <c r="H432" s="516"/>
      <c r="I432" s="516"/>
      <c r="J432" s="516"/>
      <c r="K432" s="516"/>
      <c r="L432" s="516"/>
      <c r="M432" s="516"/>
    </row>
    <row r="433" spans="1:13" s="242" customFormat="1">
      <c r="A433" s="284"/>
      <c r="B433" s="284"/>
      <c r="C433" s="284"/>
      <c r="D433" s="284"/>
      <c r="E433" s="516"/>
      <c r="F433" s="516"/>
      <c r="G433" s="516"/>
      <c r="H433" s="516"/>
      <c r="I433" s="516"/>
      <c r="J433" s="516"/>
      <c r="K433" s="516"/>
      <c r="L433" s="516"/>
      <c r="M433" s="516"/>
    </row>
    <row r="434" spans="1:13" s="242" customFormat="1">
      <c r="A434" s="284"/>
      <c r="B434" s="284"/>
      <c r="C434" s="284"/>
      <c r="D434" s="284"/>
      <c r="E434" s="516"/>
      <c r="F434" s="516"/>
      <c r="G434" s="516"/>
      <c r="H434" s="516"/>
      <c r="I434" s="516"/>
      <c r="J434" s="516"/>
      <c r="K434" s="516"/>
      <c r="L434" s="516"/>
      <c r="M434" s="516"/>
    </row>
    <row r="435" spans="1:13" s="242" customFormat="1">
      <c r="A435" s="284"/>
      <c r="B435" s="284"/>
      <c r="C435" s="284"/>
      <c r="D435" s="284"/>
      <c r="E435" s="516"/>
      <c r="F435" s="516"/>
      <c r="G435" s="516"/>
      <c r="H435" s="516"/>
      <c r="I435" s="516"/>
      <c r="J435" s="516"/>
      <c r="K435" s="516"/>
      <c r="L435" s="516"/>
      <c r="M435" s="516"/>
    </row>
    <row r="436" spans="1:13" s="242" customFormat="1">
      <c r="A436" s="284"/>
      <c r="B436" s="284"/>
      <c r="C436" s="284"/>
      <c r="D436" s="284"/>
      <c r="E436" s="516"/>
      <c r="F436" s="516"/>
      <c r="G436" s="516"/>
      <c r="H436" s="516"/>
      <c r="I436" s="516"/>
      <c r="J436" s="516"/>
      <c r="K436" s="516"/>
      <c r="L436" s="516"/>
      <c r="M436" s="516"/>
    </row>
    <row r="437" spans="1:13" s="242" customFormat="1">
      <c r="A437" s="284"/>
      <c r="B437" s="284"/>
      <c r="C437" s="284"/>
      <c r="D437" s="284"/>
      <c r="E437" s="516"/>
      <c r="F437" s="516"/>
      <c r="G437" s="516"/>
      <c r="H437" s="516"/>
      <c r="I437" s="516"/>
      <c r="J437" s="516"/>
      <c r="K437" s="516"/>
      <c r="L437" s="516"/>
      <c r="M437" s="516"/>
    </row>
    <row r="438" spans="1:13" s="242" customFormat="1">
      <c r="A438" s="284"/>
      <c r="B438" s="284"/>
      <c r="C438" s="284"/>
      <c r="D438" s="284"/>
      <c r="E438" s="516"/>
      <c r="F438" s="516"/>
      <c r="G438" s="516"/>
      <c r="H438" s="516"/>
      <c r="I438" s="516"/>
      <c r="J438" s="516"/>
      <c r="K438" s="516"/>
      <c r="L438" s="516"/>
      <c r="M438" s="516"/>
    </row>
    <row r="439" spans="1:13" s="242" customFormat="1">
      <c r="A439" s="284"/>
      <c r="B439" s="284"/>
      <c r="C439" s="284"/>
      <c r="D439" s="284"/>
      <c r="E439" s="516"/>
      <c r="F439" s="516"/>
      <c r="G439" s="516"/>
      <c r="H439" s="516"/>
      <c r="I439" s="516"/>
      <c r="J439" s="516"/>
      <c r="K439" s="516"/>
      <c r="L439" s="516"/>
      <c r="M439" s="516"/>
    </row>
    <row r="440" spans="1:13" s="242" customFormat="1">
      <c r="A440" s="284"/>
      <c r="B440" s="284"/>
      <c r="C440" s="284"/>
      <c r="D440" s="284"/>
      <c r="E440" s="516"/>
      <c r="F440" s="516"/>
      <c r="G440" s="516"/>
      <c r="H440" s="516"/>
      <c r="I440" s="516"/>
      <c r="J440" s="516"/>
      <c r="K440" s="516"/>
      <c r="L440" s="516"/>
      <c r="M440" s="516"/>
    </row>
    <row r="441" spans="1:13" s="242" customFormat="1">
      <c r="A441" s="284"/>
      <c r="B441" s="284"/>
      <c r="C441" s="284"/>
      <c r="D441" s="284"/>
      <c r="E441" s="516"/>
      <c r="F441" s="516"/>
      <c r="G441" s="516"/>
      <c r="H441" s="516"/>
      <c r="I441" s="516"/>
      <c r="J441" s="516"/>
      <c r="K441" s="516"/>
      <c r="L441" s="516"/>
      <c r="M441" s="516"/>
    </row>
    <row r="442" spans="1:13" s="242" customFormat="1">
      <c r="A442" s="284"/>
      <c r="B442" s="284"/>
      <c r="C442" s="284"/>
      <c r="D442" s="284"/>
      <c r="E442" s="516"/>
      <c r="F442" s="516"/>
      <c r="G442" s="516"/>
      <c r="H442" s="516"/>
      <c r="I442" s="516"/>
      <c r="J442" s="516"/>
      <c r="K442" s="516"/>
      <c r="L442" s="516"/>
      <c r="M442" s="516"/>
    </row>
    <row r="443" spans="1:13" s="242" customFormat="1">
      <c r="A443" s="284"/>
      <c r="B443" s="284"/>
      <c r="C443" s="284"/>
      <c r="D443" s="284"/>
      <c r="E443" s="516"/>
      <c r="F443" s="516"/>
      <c r="G443" s="516"/>
      <c r="H443" s="516"/>
      <c r="I443" s="516"/>
      <c r="J443" s="516"/>
      <c r="K443" s="516"/>
      <c r="L443" s="516"/>
      <c r="M443" s="516"/>
    </row>
    <row r="444" spans="1:13" s="242" customFormat="1">
      <c r="A444" s="284"/>
      <c r="B444" s="284"/>
      <c r="C444" s="284"/>
      <c r="D444" s="284"/>
      <c r="E444" s="516"/>
      <c r="F444" s="516"/>
      <c r="G444" s="516"/>
      <c r="H444" s="516"/>
      <c r="I444" s="516"/>
      <c r="J444" s="516"/>
      <c r="K444" s="516"/>
      <c r="L444" s="516"/>
      <c r="M444" s="516"/>
    </row>
    <row r="445" spans="1:13" s="242" customFormat="1">
      <c r="A445" s="284"/>
      <c r="B445" s="284"/>
      <c r="C445" s="284"/>
      <c r="D445" s="284"/>
      <c r="E445" s="516"/>
      <c r="F445" s="516"/>
      <c r="G445" s="516"/>
      <c r="H445" s="516"/>
      <c r="I445" s="516"/>
      <c r="J445" s="516"/>
      <c r="K445" s="516"/>
      <c r="L445" s="516"/>
      <c r="M445" s="516"/>
    </row>
    <row r="446" spans="1:13" s="242" customFormat="1">
      <c r="A446" s="284"/>
      <c r="B446" s="284"/>
      <c r="C446" s="284"/>
      <c r="D446" s="284"/>
      <c r="E446" s="516"/>
      <c r="F446" s="516"/>
      <c r="G446" s="516"/>
      <c r="H446" s="516"/>
      <c r="I446" s="516"/>
      <c r="J446" s="516"/>
      <c r="K446" s="516"/>
      <c r="L446" s="516"/>
      <c r="M446" s="516"/>
    </row>
    <row r="447" spans="1:13" s="242" customFormat="1">
      <c r="A447" s="284"/>
      <c r="B447" s="284"/>
      <c r="C447" s="284"/>
      <c r="D447" s="284"/>
      <c r="E447" s="516"/>
      <c r="F447" s="516"/>
      <c r="G447" s="516"/>
      <c r="H447" s="516"/>
      <c r="I447" s="516"/>
      <c r="J447" s="516"/>
      <c r="K447" s="516"/>
      <c r="L447" s="516"/>
      <c r="M447" s="516"/>
    </row>
    <row r="448" spans="1:13" s="242" customFormat="1">
      <c r="A448" s="284"/>
      <c r="B448" s="284"/>
      <c r="C448" s="284"/>
      <c r="D448" s="284"/>
      <c r="E448" s="516"/>
      <c r="F448" s="516"/>
      <c r="G448" s="516"/>
      <c r="H448" s="516"/>
      <c r="I448" s="516"/>
      <c r="J448" s="516"/>
      <c r="K448" s="516"/>
      <c r="L448" s="516"/>
      <c r="M448" s="516"/>
    </row>
    <row r="449" spans="1:13" s="242" customFormat="1">
      <c r="A449" s="284"/>
      <c r="B449" s="284"/>
      <c r="C449" s="284"/>
      <c r="D449" s="284"/>
      <c r="E449" s="516"/>
      <c r="F449" s="516"/>
      <c r="G449" s="516"/>
      <c r="H449" s="516"/>
      <c r="I449" s="516"/>
      <c r="J449" s="516"/>
      <c r="K449" s="516"/>
      <c r="L449" s="516"/>
      <c r="M449" s="516"/>
    </row>
    <row r="450" spans="1:13" s="242" customFormat="1">
      <c r="A450" s="284"/>
      <c r="B450" s="284"/>
      <c r="C450" s="284"/>
      <c r="D450" s="284"/>
      <c r="E450" s="516"/>
      <c r="F450" s="516"/>
      <c r="G450" s="516"/>
      <c r="H450" s="516"/>
      <c r="I450" s="516"/>
      <c r="J450" s="516"/>
      <c r="K450" s="516"/>
      <c r="L450" s="516"/>
      <c r="M450" s="516"/>
    </row>
    <row r="451" spans="1:13" s="242" customFormat="1">
      <c r="A451" s="284"/>
      <c r="B451" s="284"/>
      <c r="C451" s="284"/>
      <c r="D451" s="284"/>
      <c r="E451" s="516"/>
      <c r="F451" s="516"/>
      <c r="G451" s="516"/>
      <c r="H451" s="516"/>
      <c r="I451" s="516"/>
      <c r="J451" s="516"/>
      <c r="K451" s="516"/>
      <c r="L451" s="516"/>
      <c r="M451" s="516"/>
    </row>
    <row r="452" spans="1:13" s="242" customFormat="1">
      <c r="A452" s="284"/>
      <c r="B452" s="284"/>
      <c r="C452" s="284"/>
      <c r="D452" s="284"/>
      <c r="E452" s="516"/>
      <c r="F452" s="516"/>
      <c r="G452" s="516"/>
      <c r="H452" s="516"/>
      <c r="I452" s="516"/>
      <c r="J452" s="516"/>
      <c r="K452" s="516"/>
      <c r="L452" s="516"/>
      <c r="M452" s="516"/>
    </row>
    <row r="453" spans="1:13" s="242" customFormat="1">
      <c r="A453" s="284"/>
      <c r="B453" s="284"/>
      <c r="C453" s="284"/>
      <c r="D453" s="284"/>
      <c r="E453" s="516"/>
      <c r="F453" s="516"/>
      <c r="G453" s="516"/>
      <c r="H453" s="516"/>
      <c r="I453" s="516"/>
      <c r="J453" s="516"/>
      <c r="K453" s="516"/>
      <c r="L453" s="516"/>
      <c r="M453" s="516"/>
    </row>
    <row r="454" spans="1:13" s="242" customFormat="1">
      <c r="A454" s="284"/>
      <c r="B454" s="284"/>
      <c r="C454" s="284"/>
      <c r="D454" s="284"/>
      <c r="E454" s="516"/>
      <c r="F454" s="516"/>
      <c r="G454" s="516"/>
      <c r="H454" s="516"/>
      <c r="I454" s="516"/>
      <c r="J454" s="516"/>
      <c r="K454" s="516"/>
      <c r="L454" s="516"/>
      <c r="M454" s="516"/>
    </row>
    <row r="455" spans="1:13" s="242" customFormat="1">
      <c r="A455" s="284"/>
      <c r="B455" s="284"/>
      <c r="C455" s="284"/>
      <c r="D455" s="284"/>
      <c r="E455" s="516"/>
      <c r="F455" s="516"/>
      <c r="G455" s="516"/>
      <c r="H455" s="516"/>
      <c r="I455" s="516"/>
      <c r="J455" s="516"/>
      <c r="K455" s="516"/>
      <c r="L455" s="516"/>
      <c r="M455" s="516"/>
    </row>
    <row r="456" spans="1:13" s="242" customFormat="1">
      <c r="A456" s="284"/>
      <c r="B456" s="284"/>
      <c r="C456" s="284"/>
      <c r="D456" s="284"/>
      <c r="E456" s="516"/>
      <c r="F456" s="516"/>
      <c r="G456" s="516"/>
      <c r="H456" s="516"/>
      <c r="I456" s="516"/>
      <c r="J456" s="516"/>
      <c r="K456" s="516"/>
      <c r="L456" s="516"/>
      <c r="M456" s="516"/>
    </row>
    <row r="457" spans="1:13" s="242" customFormat="1">
      <c r="A457" s="284"/>
      <c r="B457" s="284"/>
      <c r="C457" s="284"/>
      <c r="D457" s="284"/>
      <c r="E457" s="516"/>
      <c r="F457" s="516"/>
      <c r="G457" s="516"/>
      <c r="H457" s="516"/>
      <c r="I457" s="516"/>
      <c r="J457" s="516"/>
      <c r="K457" s="516"/>
      <c r="L457" s="516"/>
      <c r="M457" s="516"/>
    </row>
    <row r="458" spans="1:13" s="242" customFormat="1">
      <c r="A458" s="284"/>
      <c r="B458" s="284"/>
      <c r="C458" s="284"/>
      <c r="D458" s="284"/>
      <c r="E458" s="516"/>
      <c r="F458" s="516"/>
      <c r="G458" s="516"/>
      <c r="H458" s="516"/>
      <c r="I458" s="516"/>
      <c r="J458" s="516"/>
      <c r="K458" s="516"/>
      <c r="L458" s="516"/>
      <c r="M458" s="516"/>
    </row>
    <row r="459" spans="1:13" s="242" customFormat="1">
      <c r="A459" s="284"/>
      <c r="B459" s="284"/>
      <c r="C459" s="284"/>
      <c r="D459" s="284"/>
      <c r="E459" s="516"/>
      <c r="F459" s="516"/>
      <c r="G459" s="516"/>
      <c r="H459" s="516"/>
      <c r="I459" s="516"/>
      <c r="J459" s="516"/>
      <c r="K459" s="516"/>
      <c r="L459" s="516"/>
      <c r="M459" s="516"/>
    </row>
    <row r="460" spans="1:13" s="242" customFormat="1">
      <c r="A460" s="284"/>
      <c r="B460" s="284"/>
      <c r="C460" s="284"/>
      <c r="D460" s="284"/>
      <c r="E460" s="516"/>
      <c r="F460" s="516"/>
      <c r="G460" s="516"/>
      <c r="H460" s="516"/>
      <c r="I460" s="516"/>
      <c r="J460" s="516"/>
      <c r="K460" s="516"/>
      <c r="L460" s="516"/>
      <c r="M460" s="516"/>
    </row>
    <row r="461" spans="1:13" s="242" customFormat="1">
      <c r="A461" s="284"/>
      <c r="B461" s="284"/>
      <c r="C461" s="284"/>
      <c r="D461" s="284"/>
      <c r="E461" s="516"/>
      <c r="F461" s="516"/>
      <c r="G461" s="516"/>
      <c r="H461" s="516"/>
      <c r="I461" s="516"/>
      <c r="J461" s="516"/>
      <c r="K461" s="516"/>
      <c r="L461" s="516"/>
      <c r="M461" s="516"/>
    </row>
    <row r="462" spans="1:13" s="242" customFormat="1">
      <c r="A462" s="284"/>
      <c r="B462" s="284"/>
      <c r="C462" s="284"/>
      <c r="D462" s="284"/>
      <c r="E462" s="516"/>
      <c r="F462" s="516"/>
      <c r="G462" s="516"/>
      <c r="H462" s="516"/>
      <c r="I462" s="516"/>
      <c r="J462" s="516"/>
      <c r="K462" s="516"/>
      <c r="L462" s="516"/>
      <c r="M462" s="516"/>
    </row>
    <row r="463" spans="1:13" s="242" customFormat="1">
      <c r="A463" s="284"/>
      <c r="B463" s="284"/>
      <c r="C463" s="284"/>
      <c r="D463" s="284"/>
      <c r="E463" s="516"/>
      <c r="F463" s="516"/>
      <c r="G463" s="516"/>
      <c r="H463" s="516"/>
      <c r="I463" s="516"/>
      <c r="J463" s="516"/>
      <c r="K463" s="516"/>
      <c r="L463" s="516"/>
      <c r="M463" s="516"/>
    </row>
    <row r="464" spans="1:13" s="242" customFormat="1">
      <c r="A464" s="284"/>
      <c r="B464" s="284"/>
      <c r="C464" s="284"/>
      <c r="D464" s="284"/>
      <c r="E464" s="516"/>
      <c r="F464" s="516"/>
      <c r="G464" s="516"/>
      <c r="H464" s="516"/>
      <c r="I464" s="516"/>
      <c r="J464" s="516"/>
      <c r="K464" s="516"/>
      <c r="L464" s="516"/>
      <c r="M464" s="516"/>
    </row>
    <row r="465" spans="1:13" s="242" customFormat="1">
      <c r="A465" s="284"/>
      <c r="B465" s="284"/>
      <c r="C465" s="284"/>
      <c r="D465" s="284"/>
      <c r="E465" s="516"/>
      <c r="F465" s="516"/>
      <c r="G465" s="516"/>
      <c r="H465" s="516"/>
      <c r="I465" s="516"/>
      <c r="J465" s="516"/>
      <c r="K465" s="516"/>
      <c r="L465" s="516"/>
      <c r="M465" s="516"/>
    </row>
    <row r="466" spans="1:13" s="242" customFormat="1">
      <c r="A466" s="284"/>
      <c r="B466" s="284"/>
      <c r="C466" s="284"/>
      <c r="D466" s="284"/>
      <c r="E466" s="516"/>
      <c r="F466" s="516"/>
      <c r="G466" s="516"/>
      <c r="H466" s="516"/>
      <c r="I466" s="516"/>
      <c r="J466" s="516"/>
      <c r="K466" s="516"/>
      <c r="L466" s="516"/>
      <c r="M466" s="516"/>
    </row>
    <row r="467" spans="1:13" s="242" customFormat="1">
      <c r="A467" s="284"/>
      <c r="B467" s="284"/>
      <c r="C467" s="284"/>
      <c r="D467" s="284"/>
      <c r="E467" s="516"/>
      <c r="F467" s="516"/>
      <c r="G467" s="516"/>
      <c r="H467" s="516"/>
      <c r="I467" s="516"/>
      <c r="J467" s="516"/>
      <c r="K467" s="516"/>
      <c r="L467" s="516"/>
      <c r="M467" s="516"/>
    </row>
    <row r="468" spans="1:13" s="242" customFormat="1">
      <c r="A468" s="284"/>
      <c r="B468" s="284"/>
      <c r="C468" s="284"/>
      <c r="D468" s="284"/>
      <c r="E468" s="516"/>
      <c r="F468" s="516"/>
      <c r="G468" s="516"/>
      <c r="H468" s="516"/>
      <c r="I468" s="516"/>
      <c r="J468" s="516"/>
      <c r="K468" s="516"/>
      <c r="L468" s="516"/>
      <c r="M468" s="516"/>
    </row>
    <row r="469" spans="1:13" s="242" customFormat="1">
      <c r="A469" s="284"/>
      <c r="B469" s="284"/>
      <c r="C469" s="284"/>
      <c r="D469" s="284"/>
      <c r="E469" s="516"/>
      <c r="F469" s="516"/>
      <c r="G469" s="516"/>
      <c r="H469" s="516"/>
      <c r="I469" s="516"/>
      <c r="J469" s="516"/>
      <c r="K469" s="516"/>
      <c r="L469" s="516"/>
      <c r="M469" s="516"/>
    </row>
    <row r="470" spans="1:13" s="242" customFormat="1">
      <c r="A470" s="284"/>
      <c r="B470" s="284"/>
      <c r="C470" s="284"/>
      <c r="D470" s="284"/>
      <c r="E470" s="516"/>
      <c r="F470" s="516"/>
      <c r="G470" s="516"/>
      <c r="H470" s="516"/>
      <c r="I470" s="516"/>
      <c r="J470" s="516"/>
      <c r="K470" s="516"/>
      <c r="L470" s="516"/>
      <c r="M470" s="516"/>
    </row>
    <row r="471" spans="1:13" s="242" customFormat="1">
      <c r="A471" s="284"/>
      <c r="B471" s="284"/>
      <c r="C471" s="284"/>
      <c r="D471" s="284"/>
      <c r="E471" s="516"/>
      <c r="F471" s="516"/>
      <c r="G471" s="516"/>
      <c r="H471" s="516"/>
      <c r="I471" s="516"/>
      <c r="J471" s="516"/>
      <c r="K471" s="516"/>
      <c r="L471" s="516"/>
      <c r="M471" s="516"/>
    </row>
    <row r="472" spans="1:13" s="242" customFormat="1">
      <c r="A472" s="284"/>
      <c r="B472" s="284"/>
      <c r="C472" s="284"/>
      <c r="D472" s="284"/>
      <c r="E472" s="516"/>
      <c r="F472" s="516"/>
      <c r="G472" s="516"/>
      <c r="H472" s="516"/>
      <c r="I472" s="516"/>
      <c r="J472" s="516"/>
      <c r="K472" s="516"/>
      <c r="L472" s="516"/>
      <c r="M472" s="281"/>
    </row>
    <row r="473" spans="1:13" s="242" customFormat="1">
      <c r="A473" s="284"/>
      <c r="B473" s="284"/>
      <c r="C473" s="284"/>
      <c r="D473" s="284"/>
      <c r="E473" s="516"/>
      <c r="F473" s="516"/>
      <c r="G473" s="516"/>
      <c r="H473" s="516"/>
      <c r="I473" s="516"/>
      <c r="J473" s="516"/>
      <c r="K473" s="516"/>
      <c r="L473" s="516"/>
      <c r="M473" s="281"/>
    </row>
    <row r="474" spans="1:13" s="242" customFormat="1">
      <c r="A474" s="284"/>
      <c r="B474" s="284"/>
      <c r="C474" s="284"/>
      <c r="D474" s="284"/>
      <c r="E474" s="516"/>
      <c r="F474" s="516"/>
      <c r="G474" s="516"/>
      <c r="H474" s="516"/>
      <c r="I474" s="516"/>
      <c r="J474" s="516"/>
      <c r="K474" s="516"/>
      <c r="L474" s="516"/>
      <c r="M474" s="281"/>
    </row>
    <row r="475" spans="1:13" s="242" customFormat="1">
      <c r="A475" s="284"/>
      <c r="B475" s="284"/>
      <c r="C475" s="284"/>
      <c r="D475" s="284"/>
      <c r="E475" s="516"/>
      <c r="F475" s="516"/>
      <c r="G475" s="516"/>
      <c r="H475" s="516"/>
      <c r="I475" s="516"/>
      <c r="J475" s="516"/>
      <c r="K475" s="516"/>
      <c r="L475" s="516"/>
      <c r="M475" s="281"/>
    </row>
    <row r="476" spans="1:13" s="242" customFormat="1">
      <c r="A476" s="284"/>
      <c r="B476" s="284"/>
      <c r="C476" s="284"/>
      <c r="D476" s="284"/>
      <c r="E476" s="516"/>
      <c r="F476" s="516"/>
      <c r="G476" s="516"/>
      <c r="H476" s="516"/>
      <c r="I476" s="516"/>
      <c r="J476" s="516"/>
      <c r="K476" s="516"/>
      <c r="L476" s="516"/>
      <c r="M476" s="281"/>
    </row>
    <row r="477" spans="1:13" s="242" customFormat="1">
      <c r="A477" s="284"/>
      <c r="B477" s="284"/>
      <c r="C477" s="284"/>
      <c r="D477" s="284"/>
      <c r="E477" s="516"/>
      <c r="F477" s="516"/>
      <c r="G477" s="516"/>
      <c r="H477" s="516"/>
      <c r="I477" s="516"/>
      <c r="J477" s="516"/>
      <c r="K477" s="516"/>
      <c r="L477" s="516"/>
      <c r="M477" s="281"/>
    </row>
    <row r="478" spans="1:13" s="242" customFormat="1">
      <c r="A478" s="284"/>
      <c r="B478" s="284"/>
      <c r="C478" s="284"/>
      <c r="D478" s="284"/>
      <c r="E478" s="516"/>
      <c r="F478" s="516"/>
      <c r="G478" s="516"/>
      <c r="H478" s="516"/>
      <c r="I478" s="516"/>
      <c r="J478" s="516"/>
      <c r="K478" s="516"/>
      <c r="L478" s="516"/>
      <c r="M478" s="281"/>
    </row>
    <row r="479" spans="1:13" s="242" customFormat="1">
      <c r="A479" s="284"/>
      <c r="B479" s="284"/>
      <c r="C479" s="284"/>
      <c r="D479" s="284"/>
      <c r="E479" s="516"/>
      <c r="F479" s="516"/>
      <c r="G479" s="516"/>
      <c r="H479" s="516"/>
      <c r="I479" s="516"/>
      <c r="J479" s="516"/>
      <c r="K479" s="516"/>
      <c r="L479" s="516"/>
      <c r="M479" s="281"/>
    </row>
    <row r="480" spans="1:13" s="242" customFormat="1">
      <c r="A480" s="284"/>
      <c r="B480" s="284"/>
      <c r="C480" s="284"/>
      <c r="D480" s="284"/>
      <c r="E480" s="516"/>
      <c r="F480" s="516"/>
      <c r="G480" s="516"/>
      <c r="H480" s="516"/>
      <c r="I480" s="516"/>
      <c r="J480" s="516"/>
      <c r="K480" s="516"/>
      <c r="L480" s="516"/>
      <c r="M480" s="281"/>
    </row>
    <row r="481" spans="1:13" s="242" customFormat="1">
      <c r="A481" s="284"/>
      <c r="B481" s="284"/>
      <c r="C481" s="284"/>
      <c r="D481" s="284"/>
      <c r="E481" s="516"/>
      <c r="F481" s="516"/>
      <c r="G481" s="516"/>
      <c r="H481" s="516"/>
      <c r="I481" s="516"/>
      <c r="J481" s="516"/>
      <c r="K481" s="516"/>
      <c r="L481" s="516"/>
      <c r="M481" s="281"/>
    </row>
    <row r="482" spans="1:13" s="242" customFormat="1">
      <c r="A482" s="284"/>
      <c r="B482" s="284"/>
      <c r="C482" s="284"/>
      <c r="D482" s="284"/>
      <c r="E482" s="516"/>
      <c r="F482" s="516"/>
      <c r="G482" s="516"/>
      <c r="H482" s="516"/>
      <c r="I482" s="516"/>
      <c r="J482" s="516"/>
      <c r="K482" s="516"/>
      <c r="L482" s="516"/>
      <c r="M482" s="281"/>
    </row>
    <row r="483" spans="1:13" s="242" customFormat="1">
      <c r="A483" s="284"/>
      <c r="B483" s="284"/>
      <c r="C483" s="284"/>
      <c r="D483" s="284"/>
      <c r="E483" s="516"/>
      <c r="F483" s="516"/>
      <c r="G483" s="516"/>
      <c r="H483" s="516"/>
      <c r="I483" s="516"/>
      <c r="J483" s="516"/>
      <c r="K483" s="516"/>
      <c r="L483" s="516"/>
      <c r="M483" s="281"/>
    </row>
    <row r="484" spans="1:13" s="242" customFormat="1">
      <c r="A484" s="284"/>
      <c r="B484" s="284"/>
      <c r="C484" s="284"/>
      <c r="D484" s="284"/>
      <c r="E484" s="516"/>
      <c r="F484" s="516"/>
      <c r="G484" s="516"/>
      <c r="H484" s="516"/>
      <c r="I484" s="516"/>
      <c r="J484" s="516"/>
      <c r="K484" s="516"/>
      <c r="L484" s="516"/>
      <c r="M484" s="281"/>
    </row>
    <row r="485" spans="1:13" s="242" customFormat="1">
      <c r="A485" s="284"/>
      <c r="B485" s="284"/>
      <c r="C485" s="284"/>
      <c r="D485" s="284"/>
      <c r="E485" s="516"/>
      <c r="F485" s="516"/>
      <c r="G485" s="516"/>
      <c r="H485" s="516"/>
      <c r="I485" s="516"/>
      <c r="J485" s="516"/>
      <c r="K485" s="516"/>
      <c r="L485" s="516"/>
      <c r="M485" s="281"/>
    </row>
    <row r="486" spans="1:13" s="242" customFormat="1">
      <c r="A486" s="284"/>
      <c r="B486" s="284"/>
      <c r="C486" s="284"/>
      <c r="D486" s="284"/>
      <c r="E486" s="516"/>
      <c r="F486" s="516"/>
      <c r="G486" s="516"/>
      <c r="H486" s="516"/>
      <c r="I486" s="516"/>
      <c r="J486" s="516"/>
      <c r="K486" s="516"/>
      <c r="L486" s="516"/>
      <c r="M486" s="281"/>
    </row>
    <row r="487" spans="1:13" s="242" customFormat="1">
      <c r="A487" s="284"/>
      <c r="B487" s="284"/>
      <c r="C487" s="284"/>
      <c r="D487" s="284"/>
      <c r="E487" s="516"/>
      <c r="F487" s="516"/>
      <c r="G487" s="516"/>
      <c r="H487" s="516"/>
      <c r="I487" s="516"/>
      <c r="J487" s="516"/>
      <c r="K487" s="516"/>
      <c r="L487" s="516"/>
      <c r="M487" s="281"/>
    </row>
    <row r="488" spans="1:13" s="242" customFormat="1">
      <c r="A488" s="284"/>
      <c r="B488" s="284"/>
      <c r="C488" s="284"/>
      <c r="D488" s="284"/>
      <c r="E488" s="516"/>
      <c r="F488" s="516"/>
      <c r="G488" s="516"/>
      <c r="H488" s="516"/>
      <c r="I488" s="516"/>
      <c r="J488" s="516"/>
      <c r="K488" s="516"/>
      <c r="L488" s="516"/>
      <c r="M488" s="281"/>
    </row>
    <row r="489" spans="1:13" s="242" customFormat="1">
      <c r="A489" s="284"/>
      <c r="B489" s="284"/>
      <c r="C489" s="284"/>
      <c r="D489" s="284"/>
      <c r="E489" s="516"/>
      <c r="F489" s="516"/>
      <c r="G489" s="516"/>
      <c r="H489" s="516"/>
      <c r="I489" s="516"/>
      <c r="J489" s="516"/>
      <c r="K489" s="516"/>
      <c r="L489" s="516"/>
      <c r="M489" s="281"/>
    </row>
    <row r="490" spans="1:13" s="242" customFormat="1">
      <c r="A490" s="284"/>
      <c r="B490" s="284"/>
      <c r="C490" s="284"/>
      <c r="D490" s="284"/>
      <c r="E490" s="516"/>
      <c r="F490" s="516"/>
      <c r="G490" s="516"/>
      <c r="H490" s="516"/>
      <c r="I490" s="516"/>
      <c r="J490" s="516"/>
      <c r="K490" s="516"/>
      <c r="L490" s="516"/>
      <c r="M490" s="281"/>
    </row>
    <row r="491" spans="1:13" s="242" customFormat="1">
      <c r="A491" s="284"/>
      <c r="B491" s="284"/>
      <c r="C491" s="284"/>
      <c r="D491" s="284"/>
      <c r="E491" s="516"/>
      <c r="F491" s="516"/>
      <c r="G491" s="516"/>
      <c r="H491" s="516"/>
      <c r="I491" s="516"/>
      <c r="J491" s="516"/>
      <c r="K491" s="516"/>
      <c r="L491" s="516"/>
      <c r="M491" s="281"/>
    </row>
    <row r="492" spans="1:13" s="242" customFormat="1">
      <c r="A492" s="284"/>
      <c r="B492" s="284"/>
      <c r="C492" s="284"/>
      <c r="D492" s="284"/>
      <c r="E492" s="516"/>
      <c r="F492" s="516"/>
      <c r="G492" s="516"/>
      <c r="H492" s="516"/>
      <c r="I492" s="516"/>
      <c r="J492" s="516"/>
      <c r="K492" s="516"/>
      <c r="L492" s="516"/>
      <c r="M492" s="281"/>
    </row>
    <row r="493" spans="1:13" s="242" customFormat="1">
      <c r="A493" s="284"/>
      <c r="B493" s="284"/>
      <c r="C493" s="284"/>
      <c r="D493" s="284"/>
      <c r="E493" s="516"/>
      <c r="F493" s="516"/>
      <c r="G493" s="516"/>
      <c r="H493" s="516"/>
      <c r="I493" s="516"/>
      <c r="J493" s="516"/>
      <c r="K493" s="516"/>
      <c r="L493" s="516"/>
      <c r="M493" s="281"/>
    </row>
    <row r="494" spans="1:13" s="242" customFormat="1">
      <c r="A494" s="284"/>
      <c r="B494" s="284"/>
      <c r="C494" s="284"/>
      <c r="D494" s="284"/>
      <c r="E494" s="516"/>
      <c r="F494" s="516"/>
      <c r="G494" s="516"/>
      <c r="H494" s="516"/>
      <c r="I494" s="516"/>
      <c r="J494" s="516"/>
      <c r="K494" s="516"/>
      <c r="L494" s="516"/>
      <c r="M494" s="281"/>
    </row>
    <row r="495" spans="1:13" s="242" customFormat="1">
      <c r="A495" s="284"/>
      <c r="B495" s="284"/>
      <c r="C495" s="284"/>
      <c r="D495" s="284"/>
      <c r="E495" s="516"/>
      <c r="F495" s="516"/>
      <c r="G495" s="516"/>
      <c r="H495" s="516"/>
      <c r="I495" s="516"/>
      <c r="J495" s="516"/>
      <c r="K495" s="516"/>
      <c r="L495" s="516"/>
      <c r="M495" s="281"/>
    </row>
    <row r="496" spans="1:13" s="242" customFormat="1">
      <c r="A496" s="284"/>
      <c r="B496" s="284"/>
      <c r="C496" s="284"/>
      <c r="D496" s="284"/>
      <c r="E496" s="516"/>
      <c r="F496" s="516"/>
      <c r="G496" s="516"/>
      <c r="H496" s="516"/>
      <c r="I496" s="516"/>
      <c r="J496" s="516"/>
      <c r="K496" s="516"/>
      <c r="L496" s="516"/>
      <c r="M496" s="281"/>
    </row>
    <row r="497" spans="1:13" s="242" customFormat="1">
      <c r="A497" s="284"/>
      <c r="B497" s="284"/>
      <c r="C497" s="284"/>
      <c r="D497" s="284"/>
      <c r="E497" s="516"/>
      <c r="F497" s="516"/>
      <c r="G497" s="516"/>
      <c r="H497" s="516"/>
      <c r="I497" s="516"/>
      <c r="J497" s="516"/>
      <c r="K497" s="516"/>
      <c r="L497" s="516"/>
      <c r="M497" s="281"/>
    </row>
    <row r="498" spans="1:13" s="242" customFormat="1">
      <c r="A498" s="284"/>
      <c r="B498" s="284"/>
      <c r="C498" s="284"/>
      <c r="D498" s="284"/>
      <c r="E498" s="516"/>
      <c r="F498" s="516"/>
      <c r="G498" s="516"/>
      <c r="H498" s="516"/>
      <c r="I498" s="516"/>
      <c r="J498" s="516"/>
      <c r="K498" s="516"/>
      <c r="L498" s="516"/>
      <c r="M498" s="281"/>
    </row>
    <row r="499" spans="1:13" s="242" customFormat="1">
      <c r="A499" s="284"/>
      <c r="B499" s="284"/>
      <c r="C499" s="284"/>
      <c r="D499" s="284"/>
      <c r="E499" s="516"/>
      <c r="F499" s="516"/>
      <c r="G499" s="516"/>
      <c r="H499" s="516"/>
      <c r="I499" s="516"/>
      <c r="J499" s="516"/>
      <c r="K499" s="516"/>
      <c r="L499" s="516"/>
      <c r="M499" s="281"/>
    </row>
    <row r="500" spans="1:13" s="242" customFormat="1">
      <c r="A500" s="284"/>
      <c r="B500" s="284"/>
      <c r="C500" s="284"/>
      <c r="D500" s="284"/>
      <c r="E500" s="516"/>
      <c r="F500" s="516"/>
      <c r="G500" s="516"/>
      <c r="H500" s="516"/>
      <c r="I500" s="516"/>
      <c r="J500" s="516"/>
      <c r="K500" s="516"/>
      <c r="L500" s="516"/>
      <c r="M500" s="281"/>
    </row>
    <row r="501" spans="1:13" s="242" customFormat="1">
      <c r="A501" s="284"/>
      <c r="B501" s="284"/>
      <c r="C501" s="284"/>
      <c r="D501" s="284"/>
      <c r="E501" s="516"/>
      <c r="F501" s="516"/>
      <c r="G501" s="516"/>
      <c r="H501" s="516"/>
      <c r="I501" s="516"/>
      <c r="J501" s="516"/>
      <c r="K501" s="516"/>
      <c r="L501" s="516"/>
      <c r="M501" s="281"/>
    </row>
    <row r="502" spans="1:13" s="242" customFormat="1">
      <c r="A502" s="284"/>
      <c r="B502" s="284"/>
      <c r="C502" s="284"/>
      <c r="D502" s="284"/>
      <c r="E502" s="516"/>
      <c r="F502" s="516"/>
      <c r="G502" s="516"/>
      <c r="H502" s="516"/>
      <c r="I502" s="516"/>
      <c r="J502" s="516"/>
      <c r="K502" s="516"/>
      <c r="L502" s="516"/>
      <c r="M502" s="281"/>
    </row>
    <row r="503" spans="1:13" s="242" customFormat="1">
      <c r="A503" s="284"/>
      <c r="B503" s="284"/>
      <c r="C503" s="284"/>
      <c r="D503" s="284"/>
      <c r="E503" s="516"/>
      <c r="F503" s="516"/>
      <c r="G503" s="516"/>
      <c r="H503" s="516"/>
      <c r="I503" s="516"/>
      <c r="J503" s="516"/>
      <c r="K503" s="516"/>
      <c r="L503" s="516"/>
      <c r="M503" s="281"/>
    </row>
    <row r="504" spans="1:13" s="242" customFormat="1">
      <c r="A504" s="284"/>
      <c r="B504" s="284"/>
      <c r="C504" s="284"/>
      <c r="D504" s="284"/>
      <c r="E504" s="516"/>
      <c r="F504" s="516"/>
      <c r="G504" s="516"/>
      <c r="H504" s="516"/>
      <c r="I504" s="516"/>
      <c r="J504" s="516"/>
      <c r="K504" s="516"/>
      <c r="L504" s="516"/>
      <c r="M504" s="281"/>
    </row>
    <row r="505" spans="1:13" s="242" customFormat="1">
      <c r="A505" s="284"/>
      <c r="B505" s="284"/>
      <c r="C505" s="284"/>
      <c r="D505" s="284"/>
      <c r="E505" s="516"/>
      <c r="F505" s="516"/>
      <c r="G505" s="516"/>
      <c r="H505" s="516"/>
      <c r="I505" s="516"/>
      <c r="J505" s="516"/>
      <c r="K505" s="516"/>
      <c r="L505" s="516"/>
      <c r="M505" s="281"/>
    </row>
    <row r="506" spans="1:13" s="242" customFormat="1">
      <c r="A506" s="284"/>
      <c r="B506" s="284"/>
      <c r="C506" s="284"/>
      <c r="D506" s="284"/>
      <c r="E506" s="516"/>
      <c r="F506" s="516"/>
      <c r="G506" s="516"/>
      <c r="H506" s="516"/>
      <c r="I506" s="516"/>
      <c r="J506" s="516"/>
      <c r="K506" s="516"/>
      <c r="L506" s="516"/>
      <c r="M506" s="281"/>
    </row>
    <row r="507" spans="1:13" s="242" customFormat="1">
      <c r="A507" s="284"/>
      <c r="B507" s="284"/>
      <c r="C507" s="284"/>
      <c r="D507" s="284"/>
      <c r="E507" s="516"/>
      <c r="F507" s="516"/>
      <c r="G507" s="516"/>
      <c r="H507" s="516"/>
      <c r="I507" s="516"/>
      <c r="J507" s="516"/>
      <c r="K507" s="516"/>
      <c r="L507" s="516"/>
      <c r="M507" s="281"/>
    </row>
    <row r="508" spans="1:13" s="242" customFormat="1">
      <c r="A508" s="284"/>
      <c r="B508" s="284"/>
      <c r="C508" s="284"/>
      <c r="D508" s="284"/>
      <c r="E508" s="516"/>
      <c r="F508" s="516"/>
      <c r="G508" s="516"/>
      <c r="H508" s="516"/>
      <c r="I508" s="516"/>
      <c r="J508" s="516"/>
      <c r="K508" s="516"/>
      <c r="L508" s="516"/>
      <c r="M508" s="281"/>
    </row>
    <row r="509" spans="1:13" s="242" customFormat="1">
      <c r="A509" s="284"/>
      <c r="B509" s="284"/>
      <c r="C509" s="284"/>
      <c r="D509" s="284"/>
      <c r="E509" s="516"/>
      <c r="F509" s="516"/>
      <c r="G509" s="516"/>
      <c r="H509" s="516"/>
      <c r="I509" s="516"/>
      <c r="J509" s="516"/>
      <c r="K509" s="516"/>
      <c r="L509" s="516"/>
      <c r="M509" s="281"/>
    </row>
    <row r="510" spans="1:13" s="242" customFormat="1">
      <c r="A510" s="284"/>
      <c r="B510" s="284"/>
      <c r="C510" s="284"/>
      <c r="D510" s="284"/>
      <c r="E510" s="516"/>
      <c r="F510" s="516"/>
      <c r="G510" s="516"/>
      <c r="H510" s="516"/>
      <c r="I510" s="516"/>
      <c r="J510" s="516"/>
      <c r="K510" s="516"/>
      <c r="L510" s="516"/>
      <c r="M510" s="281"/>
    </row>
    <row r="511" spans="1:13" s="242" customFormat="1">
      <c r="A511" s="284"/>
      <c r="B511" s="284"/>
      <c r="C511" s="284"/>
      <c r="D511" s="284"/>
      <c r="E511" s="516"/>
      <c r="F511" s="516"/>
      <c r="G511" s="516"/>
      <c r="H511" s="516"/>
      <c r="I511" s="516"/>
      <c r="J511" s="516"/>
      <c r="K511" s="516"/>
      <c r="L511" s="516"/>
      <c r="M511" s="281"/>
    </row>
    <row r="512" spans="1:13" s="242" customFormat="1">
      <c r="A512" s="284"/>
      <c r="B512" s="284"/>
      <c r="C512" s="284"/>
      <c r="D512" s="284"/>
      <c r="E512" s="516"/>
      <c r="F512" s="516"/>
      <c r="G512" s="516"/>
      <c r="H512" s="516"/>
      <c r="I512" s="516"/>
      <c r="J512" s="516"/>
      <c r="K512" s="516"/>
      <c r="L512" s="516"/>
      <c r="M512" s="281"/>
    </row>
    <row r="513" spans="1:13" s="242" customFormat="1">
      <c r="A513" s="284"/>
      <c r="B513" s="284"/>
      <c r="C513" s="284"/>
      <c r="D513" s="284"/>
      <c r="E513" s="516"/>
      <c r="F513" s="516"/>
      <c r="G513" s="516"/>
      <c r="H513" s="516"/>
      <c r="I513" s="516"/>
      <c r="J513" s="516"/>
      <c r="K513" s="516"/>
      <c r="L513" s="516"/>
      <c r="M513" s="281"/>
    </row>
    <row r="514" spans="1:13" s="242" customFormat="1">
      <c r="A514" s="284"/>
      <c r="B514" s="284"/>
      <c r="C514" s="284"/>
      <c r="D514" s="284"/>
      <c r="E514" s="516"/>
      <c r="F514" s="516"/>
      <c r="G514" s="516"/>
      <c r="H514" s="516"/>
      <c r="I514" s="516"/>
      <c r="J514" s="516"/>
      <c r="K514" s="516"/>
      <c r="L514" s="516"/>
      <c r="M514" s="281"/>
    </row>
    <row r="515" spans="1:13" s="242" customFormat="1">
      <c r="A515" s="284"/>
      <c r="B515" s="284"/>
      <c r="C515" s="284"/>
      <c r="D515" s="284"/>
      <c r="E515" s="516"/>
      <c r="F515" s="516"/>
      <c r="G515" s="516"/>
      <c r="H515" s="516"/>
      <c r="I515" s="516"/>
      <c r="J515" s="516"/>
      <c r="K515" s="516"/>
      <c r="L515" s="516"/>
      <c r="M515" s="281"/>
    </row>
    <row r="516" spans="1:13" s="242" customFormat="1">
      <c r="A516" s="284"/>
      <c r="B516" s="284"/>
      <c r="C516" s="284"/>
      <c r="D516" s="284"/>
      <c r="E516" s="516"/>
      <c r="F516" s="516"/>
      <c r="G516" s="516"/>
      <c r="H516" s="516"/>
      <c r="I516" s="516"/>
      <c r="J516" s="516"/>
      <c r="K516" s="516"/>
      <c r="L516" s="516"/>
      <c r="M516" s="281"/>
    </row>
    <row r="517" spans="1:13" s="242" customFormat="1">
      <c r="A517" s="284"/>
      <c r="B517" s="284"/>
      <c r="C517" s="284"/>
      <c r="D517" s="284"/>
      <c r="E517" s="516"/>
      <c r="F517" s="516"/>
      <c r="G517" s="516"/>
      <c r="H517" s="516"/>
      <c r="I517" s="516"/>
      <c r="J517" s="516"/>
      <c r="K517" s="516"/>
      <c r="L517" s="516"/>
      <c r="M517" s="281"/>
    </row>
    <row r="518" spans="1:13" s="242" customFormat="1">
      <c r="A518" s="284"/>
      <c r="B518" s="284"/>
      <c r="C518" s="284"/>
      <c r="D518" s="284"/>
      <c r="E518" s="516"/>
      <c r="F518" s="516"/>
      <c r="G518" s="516"/>
      <c r="H518" s="516"/>
      <c r="I518" s="516"/>
      <c r="J518" s="516"/>
      <c r="K518" s="516"/>
      <c r="L518" s="516"/>
      <c r="M518" s="281"/>
    </row>
    <row r="519" spans="1:13" s="242" customFormat="1">
      <c r="A519" s="284"/>
      <c r="B519" s="284"/>
      <c r="C519" s="284"/>
      <c r="D519" s="284"/>
      <c r="E519" s="516"/>
      <c r="F519" s="516"/>
      <c r="G519" s="516"/>
      <c r="H519" s="516"/>
      <c r="I519" s="516"/>
      <c r="J519" s="516"/>
      <c r="K519" s="516"/>
      <c r="L519" s="516"/>
      <c r="M519" s="281"/>
    </row>
    <row r="520" spans="1:13" s="242" customFormat="1">
      <c r="A520" s="284"/>
      <c r="B520" s="284"/>
      <c r="C520" s="284"/>
      <c r="D520" s="284"/>
      <c r="E520" s="516"/>
      <c r="F520" s="516"/>
      <c r="G520" s="516"/>
      <c r="H520" s="516"/>
      <c r="I520" s="516"/>
      <c r="J520" s="516"/>
      <c r="K520" s="516"/>
      <c r="L520" s="516"/>
      <c r="M520" s="281"/>
    </row>
    <row r="521" spans="1:13" s="242" customFormat="1">
      <c r="A521" s="284"/>
      <c r="B521" s="284"/>
      <c r="C521" s="284"/>
      <c r="D521" s="284"/>
      <c r="E521" s="516"/>
      <c r="F521" s="516"/>
      <c r="G521" s="516"/>
      <c r="H521" s="516"/>
      <c r="I521" s="516"/>
      <c r="J521" s="516"/>
      <c r="K521" s="516"/>
      <c r="L521" s="516"/>
      <c r="M521" s="281"/>
    </row>
    <row r="522" spans="1:13" s="242" customFormat="1">
      <c r="A522" s="284"/>
      <c r="B522" s="284"/>
      <c r="C522" s="284"/>
      <c r="D522" s="284"/>
      <c r="E522" s="516"/>
      <c r="F522" s="516"/>
      <c r="G522" s="516"/>
      <c r="H522" s="516"/>
      <c r="I522" s="516"/>
      <c r="J522" s="516"/>
      <c r="K522" s="516"/>
      <c r="L522" s="516"/>
      <c r="M522" s="281"/>
    </row>
    <row r="523" spans="1:13" s="242" customFormat="1">
      <c r="A523" s="284"/>
      <c r="B523" s="284"/>
      <c r="C523" s="284"/>
      <c r="D523" s="284"/>
      <c r="E523" s="516"/>
      <c r="F523" s="516"/>
      <c r="G523" s="516"/>
      <c r="H523" s="516"/>
      <c r="I523" s="516"/>
      <c r="J523" s="516"/>
      <c r="K523" s="516"/>
      <c r="L523" s="516"/>
      <c r="M523" s="281"/>
    </row>
    <row r="524" spans="1:13" s="242" customFormat="1">
      <c r="A524" s="284"/>
      <c r="B524" s="284"/>
      <c r="C524" s="284"/>
      <c r="D524" s="284"/>
      <c r="E524" s="516"/>
      <c r="F524" s="516"/>
      <c r="G524" s="516"/>
      <c r="H524" s="516"/>
      <c r="I524" s="516"/>
      <c r="J524" s="516"/>
      <c r="K524" s="516"/>
      <c r="L524" s="516"/>
      <c r="M524" s="281"/>
    </row>
    <row r="525" spans="1:13" s="242" customFormat="1">
      <c r="A525" s="284"/>
      <c r="B525" s="284"/>
      <c r="C525" s="284"/>
      <c r="D525" s="284"/>
      <c r="E525" s="516"/>
      <c r="F525" s="516"/>
      <c r="G525" s="516"/>
      <c r="H525" s="516"/>
      <c r="I525" s="516"/>
      <c r="J525" s="516"/>
      <c r="K525" s="516"/>
      <c r="L525" s="516"/>
      <c r="M525" s="281"/>
    </row>
    <row r="526" spans="1:13" s="242" customFormat="1">
      <c r="A526" s="284"/>
      <c r="B526" s="284"/>
      <c r="C526" s="284"/>
      <c r="D526" s="284"/>
      <c r="E526" s="516"/>
      <c r="F526" s="516"/>
      <c r="G526" s="516"/>
      <c r="H526" s="516"/>
      <c r="I526" s="516"/>
      <c r="J526" s="516"/>
      <c r="K526" s="516"/>
      <c r="L526" s="516"/>
      <c r="M526" s="281"/>
    </row>
    <row r="527" spans="1:13" s="242" customFormat="1">
      <c r="A527" s="284"/>
      <c r="B527" s="284"/>
      <c r="C527" s="284"/>
      <c r="D527" s="284"/>
      <c r="E527" s="516"/>
      <c r="F527" s="516"/>
      <c r="G527" s="516"/>
      <c r="H527" s="516"/>
      <c r="I527" s="516"/>
      <c r="J527" s="516"/>
      <c r="K527" s="516"/>
      <c r="L527" s="516"/>
      <c r="M527" s="281"/>
    </row>
    <row r="528" spans="1:13" s="242" customFormat="1">
      <c r="A528" s="284"/>
      <c r="B528" s="284"/>
      <c r="C528" s="284"/>
      <c r="D528" s="284"/>
      <c r="E528" s="516"/>
      <c r="F528" s="516"/>
      <c r="G528" s="516"/>
      <c r="H528" s="516"/>
      <c r="I528" s="516"/>
      <c r="J528" s="516"/>
      <c r="K528" s="516"/>
      <c r="L528" s="516"/>
      <c r="M528" s="281"/>
    </row>
    <row r="529" spans="1:13" s="242" customFormat="1">
      <c r="A529" s="284"/>
      <c r="B529" s="284"/>
      <c r="C529" s="284"/>
      <c r="D529" s="284"/>
      <c r="E529" s="516"/>
      <c r="F529" s="516"/>
      <c r="G529" s="516"/>
      <c r="H529" s="516"/>
      <c r="I529" s="516"/>
      <c r="J529" s="516"/>
      <c r="K529" s="516"/>
      <c r="L529" s="516"/>
      <c r="M529" s="281"/>
    </row>
    <row r="530" spans="1:13" s="242" customFormat="1">
      <c r="A530" s="284"/>
      <c r="B530" s="284"/>
      <c r="C530" s="284"/>
      <c r="D530" s="284"/>
      <c r="E530" s="516"/>
      <c r="F530" s="516"/>
      <c r="G530" s="516"/>
      <c r="H530" s="516"/>
      <c r="I530" s="516"/>
      <c r="J530" s="516"/>
      <c r="K530" s="516"/>
      <c r="L530" s="516"/>
      <c r="M530" s="281"/>
    </row>
    <row r="531" spans="1:13" s="242" customFormat="1">
      <c r="A531" s="284"/>
      <c r="B531" s="284"/>
      <c r="C531" s="284"/>
      <c r="D531" s="284"/>
      <c r="E531" s="516"/>
      <c r="F531" s="516"/>
      <c r="G531" s="516"/>
      <c r="H531" s="516"/>
      <c r="I531" s="516"/>
      <c r="J531" s="516"/>
      <c r="K531" s="516"/>
      <c r="L531" s="516"/>
      <c r="M531" s="281"/>
    </row>
    <row r="532" spans="1:13" s="242" customFormat="1">
      <c r="A532" s="284"/>
      <c r="B532" s="284"/>
      <c r="C532" s="284"/>
      <c r="D532" s="284"/>
      <c r="E532" s="516"/>
      <c r="F532" s="516"/>
      <c r="G532" s="516"/>
      <c r="H532" s="516"/>
      <c r="I532" s="516"/>
      <c r="J532" s="516"/>
      <c r="K532" s="516"/>
      <c r="L532" s="516"/>
      <c r="M532" s="281"/>
    </row>
    <row r="533" spans="1:13" s="242" customFormat="1">
      <c r="A533" s="284"/>
      <c r="B533" s="284"/>
      <c r="C533" s="284"/>
      <c r="D533" s="284"/>
      <c r="E533" s="516"/>
      <c r="F533" s="516"/>
      <c r="G533" s="516"/>
      <c r="H533" s="516"/>
      <c r="I533" s="516"/>
      <c r="J533" s="516"/>
      <c r="K533" s="516"/>
      <c r="L533" s="516"/>
      <c r="M533" s="281"/>
    </row>
    <row r="534" spans="1:13" s="242" customFormat="1">
      <c r="A534" s="284"/>
      <c r="B534" s="284"/>
      <c r="C534" s="284"/>
      <c r="D534" s="284"/>
      <c r="E534" s="516"/>
      <c r="F534" s="516"/>
      <c r="G534" s="516"/>
      <c r="H534" s="516"/>
      <c r="I534" s="516"/>
      <c r="J534" s="516"/>
      <c r="K534" s="516"/>
      <c r="L534" s="516"/>
      <c r="M534" s="281"/>
    </row>
    <row r="535" spans="1:13" s="242" customFormat="1">
      <c r="A535" s="284"/>
      <c r="B535" s="284"/>
      <c r="C535" s="284"/>
      <c r="D535" s="284"/>
      <c r="E535" s="516"/>
      <c r="F535" s="516"/>
      <c r="G535" s="516"/>
      <c r="H535" s="516"/>
      <c r="I535" s="516"/>
      <c r="J535" s="516"/>
      <c r="K535" s="516"/>
      <c r="L535" s="516"/>
      <c r="M535" s="281"/>
    </row>
    <row r="536" spans="1:13" s="242" customFormat="1">
      <c r="A536" s="284"/>
      <c r="B536" s="284"/>
      <c r="C536" s="284"/>
      <c r="D536" s="284"/>
      <c r="E536" s="516"/>
      <c r="F536" s="516"/>
      <c r="G536" s="516"/>
      <c r="H536" s="516"/>
      <c r="I536" s="516"/>
      <c r="J536" s="516"/>
      <c r="K536" s="516"/>
      <c r="L536" s="516"/>
      <c r="M536" s="281"/>
    </row>
    <row r="537" spans="1:13" s="242" customFormat="1">
      <c r="A537" s="284"/>
      <c r="B537" s="284"/>
      <c r="C537" s="284"/>
      <c r="D537" s="284"/>
      <c r="E537" s="516"/>
      <c r="F537" s="516"/>
      <c r="G537" s="516"/>
      <c r="H537" s="516"/>
      <c r="I537" s="516"/>
      <c r="J537" s="516"/>
      <c r="K537" s="516"/>
      <c r="L537" s="516"/>
      <c r="M537" s="281"/>
    </row>
    <row r="538" spans="1:13" s="242" customFormat="1">
      <c r="A538" s="284"/>
      <c r="B538" s="284"/>
      <c r="C538" s="284"/>
      <c r="D538" s="284"/>
      <c r="E538" s="516"/>
      <c r="F538" s="516"/>
      <c r="G538" s="516"/>
      <c r="H538" s="516"/>
      <c r="I538" s="516"/>
      <c r="J538" s="516"/>
      <c r="K538" s="516"/>
      <c r="L538" s="516"/>
      <c r="M538" s="281"/>
    </row>
    <row r="539" spans="1:13" s="242" customFormat="1">
      <c r="A539" s="284"/>
      <c r="B539" s="284"/>
      <c r="C539" s="284"/>
      <c r="D539" s="284"/>
      <c r="E539" s="516"/>
      <c r="F539" s="516"/>
      <c r="G539" s="516"/>
      <c r="H539" s="516"/>
      <c r="I539" s="516"/>
      <c r="J539" s="516"/>
      <c r="K539" s="516"/>
      <c r="L539" s="516"/>
      <c r="M539" s="281"/>
    </row>
    <row r="540" spans="1:13" s="242" customFormat="1">
      <c r="A540" s="284"/>
      <c r="B540" s="284"/>
      <c r="C540" s="284"/>
      <c r="D540" s="284"/>
      <c r="E540" s="516"/>
      <c r="F540" s="516"/>
      <c r="G540" s="516"/>
      <c r="H540" s="516"/>
      <c r="I540" s="516"/>
      <c r="J540" s="516"/>
      <c r="K540" s="516"/>
      <c r="L540" s="516"/>
      <c r="M540" s="281"/>
    </row>
    <row r="541" spans="1:13" s="242" customFormat="1">
      <c r="A541" s="284"/>
      <c r="B541" s="284"/>
      <c r="C541" s="284"/>
      <c r="D541" s="284"/>
      <c r="E541" s="516"/>
      <c r="F541" s="516"/>
      <c r="G541" s="516"/>
      <c r="H541" s="516"/>
      <c r="I541" s="516"/>
      <c r="J541" s="516"/>
      <c r="K541" s="516"/>
      <c r="L541" s="516"/>
      <c r="M541" s="281"/>
    </row>
    <row r="542" spans="1:13" s="242" customFormat="1">
      <c r="A542" s="284"/>
      <c r="B542" s="284"/>
      <c r="C542" s="284"/>
      <c r="D542" s="284"/>
      <c r="E542" s="516"/>
      <c r="F542" s="516"/>
      <c r="G542" s="516"/>
      <c r="H542" s="516"/>
      <c r="I542" s="516"/>
      <c r="J542" s="516"/>
      <c r="K542" s="516"/>
      <c r="L542" s="516"/>
      <c r="M542" s="281"/>
    </row>
    <row r="543" spans="1:13" s="242" customFormat="1">
      <c r="A543" s="284"/>
      <c r="B543" s="284"/>
      <c r="C543" s="284"/>
      <c r="D543" s="284"/>
      <c r="E543" s="516"/>
      <c r="F543" s="516"/>
      <c r="G543" s="516"/>
      <c r="H543" s="516"/>
      <c r="I543" s="516"/>
      <c r="J543" s="516"/>
      <c r="K543" s="516"/>
      <c r="L543" s="516"/>
      <c r="M543" s="281"/>
    </row>
    <row r="544" spans="1:13" s="242" customFormat="1">
      <c r="A544" s="284"/>
      <c r="B544" s="284"/>
      <c r="C544" s="284"/>
      <c r="D544" s="284"/>
      <c r="E544" s="516"/>
      <c r="F544" s="516"/>
      <c r="G544" s="516"/>
      <c r="H544" s="516"/>
      <c r="I544" s="516"/>
      <c r="J544" s="516"/>
      <c r="K544" s="516"/>
      <c r="L544" s="516"/>
      <c r="M544" s="281"/>
    </row>
    <row r="545" spans="1:13" s="242" customFormat="1">
      <c r="A545" s="284"/>
      <c r="B545" s="284"/>
      <c r="C545" s="284"/>
      <c r="D545" s="284"/>
      <c r="E545" s="411"/>
      <c r="F545" s="281"/>
      <c r="G545" s="281"/>
      <c r="H545" s="281"/>
      <c r="I545" s="281"/>
      <c r="J545" s="281"/>
      <c r="K545" s="281"/>
      <c r="L545" s="281"/>
      <c r="M545" s="281"/>
    </row>
    <row r="546" spans="1:13" s="242" customFormat="1">
      <c r="A546" s="284"/>
      <c r="B546" s="284"/>
      <c r="C546" s="284"/>
      <c r="D546" s="284"/>
      <c r="E546" s="411"/>
      <c r="F546" s="281"/>
      <c r="G546" s="281"/>
      <c r="H546" s="281"/>
      <c r="I546" s="281"/>
      <c r="J546" s="281"/>
      <c r="K546" s="281"/>
      <c r="L546" s="281"/>
      <c r="M546" s="281"/>
    </row>
    <row r="547" spans="1:13" s="242" customFormat="1">
      <c r="A547" s="284"/>
      <c r="B547" s="284"/>
      <c r="C547" s="284"/>
      <c r="D547" s="284"/>
      <c r="E547" s="411"/>
      <c r="F547" s="281"/>
      <c r="G547" s="281"/>
      <c r="H547" s="281"/>
      <c r="I547" s="281"/>
      <c r="J547" s="281"/>
      <c r="K547" s="281"/>
      <c r="L547" s="281"/>
      <c r="M547" s="281"/>
    </row>
    <row r="548" spans="1:13" s="242" customFormat="1">
      <c r="A548" s="284"/>
      <c r="B548" s="284"/>
      <c r="C548" s="284"/>
      <c r="D548" s="284"/>
      <c r="E548" s="411"/>
      <c r="F548" s="281"/>
      <c r="G548" s="281"/>
      <c r="H548" s="281"/>
      <c r="I548" s="281"/>
      <c r="J548" s="281"/>
      <c r="K548" s="281"/>
      <c r="L548" s="281"/>
      <c r="M548" s="281"/>
    </row>
    <row r="549" spans="1:13" s="242" customFormat="1">
      <c r="A549" s="284"/>
      <c r="B549" s="284"/>
      <c r="C549" s="284"/>
      <c r="D549" s="284"/>
      <c r="E549" s="411"/>
      <c r="F549" s="281"/>
      <c r="G549" s="281"/>
      <c r="H549" s="281"/>
      <c r="I549" s="281"/>
      <c r="J549" s="281"/>
      <c r="K549" s="281"/>
      <c r="L549" s="281"/>
      <c r="M549" s="281"/>
    </row>
    <row r="550" spans="1:13" s="242" customFormat="1">
      <c r="A550" s="284"/>
      <c r="B550" s="284"/>
      <c r="C550" s="284"/>
      <c r="D550" s="284"/>
      <c r="E550" s="411"/>
      <c r="F550" s="281"/>
      <c r="G550" s="281"/>
      <c r="H550" s="281"/>
      <c r="I550" s="281"/>
      <c r="J550" s="281"/>
      <c r="K550" s="281"/>
      <c r="L550" s="281"/>
      <c r="M550" s="281"/>
    </row>
    <row r="551" spans="1:13" s="242" customFormat="1">
      <c r="A551" s="284"/>
      <c r="B551" s="284"/>
      <c r="C551" s="284"/>
      <c r="D551" s="284"/>
      <c r="E551" s="411"/>
      <c r="F551" s="281"/>
      <c r="G551" s="281"/>
      <c r="H551" s="281"/>
      <c r="I551" s="281"/>
      <c r="J551" s="281"/>
      <c r="K551" s="281"/>
      <c r="L551" s="281"/>
      <c r="M551" s="281"/>
    </row>
    <row r="552" spans="1:13" s="242" customFormat="1">
      <c r="A552" s="284"/>
      <c r="B552" s="284"/>
      <c r="C552" s="284"/>
      <c r="D552" s="284"/>
      <c r="E552" s="411"/>
      <c r="F552" s="281"/>
      <c r="G552" s="281"/>
      <c r="H552" s="281"/>
      <c r="I552" s="281"/>
      <c r="J552" s="281"/>
      <c r="K552" s="281"/>
      <c r="L552" s="281"/>
      <c r="M552" s="281"/>
    </row>
    <row r="553" spans="1:13" s="242" customFormat="1">
      <c r="A553" s="284"/>
      <c r="B553" s="284"/>
      <c r="C553" s="284"/>
      <c r="D553" s="284"/>
      <c r="E553" s="411"/>
      <c r="F553" s="281"/>
      <c r="G553" s="281"/>
      <c r="H553" s="281"/>
      <c r="I553" s="281"/>
      <c r="J553" s="281"/>
      <c r="K553" s="281"/>
      <c r="L553" s="281"/>
      <c r="M553" s="281"/>
    </row>
    <row r="554" spans="1:13" s="242" customFormat="1">
      <c r="A554" s="284"/>
      <c r="B554" s="284"/>
      <c r="C554" s="284"/>
      <c r="D554" s="284"/>
      <c r="E554" s="411"/>
      <c r="F554" s="281"/>
      <c r="G554" s="281"/>
      <c r="H554" s="281"/>
      <c r="I554" s="281"/>
      <c r="J554" s="281"/>
      <c r="K554" s="281"/>
      <c r="L554" s="281"/>
      <c r="M554" s="281"/>
    </row>
    <row r="555" spans="1:13" s="242" customFormat="1">
      <c r="A555" s="284"/>
      <c r="B555" s="284"/>
      <c r="C555" s="284"/>
      <c r="D555" s="284"/>
      <c r="E555" s="411"/>
      <c r="F555" s="281"/>
      <c r="G555" s="281"/>
      <c r="H555" s="281"/>
      <c r="I555" s="281"/>
      <c r="J555" s="281"/>
      <c r="K555" s="281"/>
      <c r="L555" s="281"/>
      <c r="M555" s="281"/>
    </row>
    <row r="556" spans="1:13" s="242" customFormat="1">
      <c r="A556" s="284"/>
      <c r="B556" s="284"/>
      <c r="C556" s="284"/>
      <c r="D556" s="284"/>
      <c r="E556" s="411"/>
      <c r="F556" s="281"/>
      <c r="G556" s="281"/>
      <c r="H556" s="281"/>
      <c r="I556" s="281"/>
      <c r="J556" s="281"/>
      <c r="K556" s="281"/>
      <c r="L556" s="281"/>
      <c r="M556" s="281"/>
    </row>
    <row r="557" spans="1:13" s="242" customFormat="1">
      <c r="A557" s="284"/>
      <c r="B557" s="284"/>
      <c r="C557" s="284"/>
      <c r="D557" s="284"/>
      <c r="E557" s="411"/>
      <c r="F557" s="281"/>
      <c r="G557" s="281"/>
      <c r="H557" s="281"/>
      <c r="I557" s="281"/>
      <c r="J557" s="281"/>
      <c r="K557" s="281"/>
      <c r="L557" s="281"/>
      <c r="M557" s="281"/>
    </row>
    <row r="558" spans="1:13" s="242" customFormat="1">
      <c r="A558" s="284"/>
      <c r="B558" s="284"/>
      <c r="C558" s="284"/>
      <c r="D558" s="284"/>
      <c r="E558" s="411"/>
      <c r="F558" s="281"/>
      <c r="G558" s="281"/>
      <c r="H558" s="281"/>
      <c r="I558" s="281"/>
      <c r="J558" s="281"/>
      <c r="K558" s="281"/>
      <c r="L558" s="281"/>
      <c r="M558" s="281"/>
    </row>
    <row r="559" spans="1:13" s="242" customFormat="1">
      <c r="A559" s="284"/>
      <c r="B559" s="284"/>
      <c r="C559" s="284"/>
      <c r="D559" s="284"/>
      <c r="E559" s="411"/>
      <c r="F559" s="281"/>
      <c r="G559" s="281"/>
      <c r="H559" s="281"/>
      <c r="I559" s="281"/>
      <c r="J559" s="281"/>
      <c r="K559" s="281"/>
      <c r="L559" s="281"/>
      <c r="M559" s="281"/>
    </row>
    <row r="560" spans="1:13" s="242" customFormat="1">
      <c r="A560" s="284"/>
      <c r="B560" s="284"/>
      <c r="C560" s="284"/>
      <c r="D560" s="284"/>
      <c r="E560" s="411"/>
      <c r="F560" s="281"/>
      <c r="G560" s="281"/>
      <c r="H560" s="281"/>
      <c r="I560" s="281"/>
      <c r="J560" s="281"/>
      <c r="K560" s="281"/>
      <c r="L560" s="281"/>
      <c r="M560" s="281"/>
    </row>
    <row r="561" spans="1:13" s="242" customFormat="1">
      <c r="A561" s="284"/>
      <c r="B561" s="284"/>
      <c r="C561" s="284"/>
      <c r="D561" s="284"/>
      <c r="E561" s="411"/>
      <c r="F561" s="281"/>
      <c r="G561" s="281"/>
      <c r="H561" s="281"/>
      <c r="I561" s="281"/>
      <c r="J561" s="281"/>
      <c r="K561" s="281"/>
      <c r="L561" s="281"/>
      <c r="M561" s="281"/>
    </row>
    <row r="562" spans="1:13" s="242" customFormat="1">
      <c r="A562" s="284"/>
      <c r="B562" s="284"/>
      <c r="C562" s="284"/>
      <c r="D562" s="284"/>
      <c r="E562" s="411"/>
      <c r="F562" s="281"/>
      <c r="G562" s="281"/>
      <c r="H562" s="281"/>
      <c r="I562" s="281"/>
      <c r="J562" s="281"/>
      <c r="K562" s="281"/>
      <c r="L562" s="281"/>
      <c r="M562" s="281"/>
    </row>
    <row r="563" spans="1:13" s="242" customFormat="1">
      <c r="A563" s="284"/>
      <c r="B563" s="284"/>
      <c r="C563" s="284"/>
      <c r="D563" s="284"/>
      <c r="E563" s="411"/>
      <c r="F563" s="281"/>
      <c r="G563" s="281"/>
      <c r="H563" s="281"/>
      <c r="I563" s="281"/>
      <c r="J563" s="281"/>
      <c r="K563" s="281"/>
      <c r="L563" s="281"/>
      <c r="M563" s="281"/>
    </row>
    <row r="564" spans="1:13" s="242" customFormat="1">
      <c r="A564" s="284"/>
      <c r="B564" s="284"/>
      <c r="C564" s="284"/>
      <c r="D564" s="284"/>
      <c r="E564" s="411"/>
      <c r="F564" s="281"/>
      <c r="G564" s="281"/>
      <c r="H564" s="281"/>
      <c r="I564" s="281"/>
      <c r="J564" s="281"/>
      <c r="K564" s="281"/>
      <c r="L564" s="281"/>
      <c r="M564" s="281"/>
    </row>
    <row r="565" spans="1:13" s="242" customFormat="1">
      <c r="A565" s="284"/>
      <c r="B565" s="284"/>
      <c r="C565" s="284"/>
      <c r="D565" s="284"/>
      <c r="E565" s="411"/>
      <c r="F565" s="281"/>
      <c r="G565" s="281"/>
      <c r="H565" s="281"/>
      <c r="I565" s="281"/>
      <c r="J565" s="281"/>
      <c r="K565" s="281"/>
      <c r="L565" s="281"/>
      <c r="M565" s="281"/>
    </row>
    <row r="566" spans="1:13" s="242" customFormat="1">
      <c r="A566" s="284"/>
      <c r="B566" s="284"/>
      <c r="C566" s="284"/>
      <c r="D566" s="284"/>
      <c r="E566" s="411"/>
      <c r="F566" s="281"/>
      <c r="G566" s="281"/>
      <c r="H566" s="281"/>
      <c r="I566" s="281"/>
      <c r="J566" s="281"/>
      <c r="K566" s="281"/>
      <c r="L566" s="281"/>
      <c r="M566" s="281"/>
    </row>
    <row r="567" spans="1:13" s="242" customFormat="1">
      <c r="A567" s="284"/>
      <c r="B567" s="284"/>
      <c r="C567" s="284"/>
      <c r="D567" s="284"/>
      <c r="E567" s="411"/>
      <c r="F567" s="281"/>
      <c r="G567" s="281"/>
      <c r="H567" s="281"/>
      <c r="I567" s="281"/>
      <c r="J567" s="281"/>
      <c r="K567" s="281"/>
      <c r="L567" s="281"/>
      <c r="M567" s="281"/>
    </row>
    <row r="568" spans="1:13" s="242" customFormat="1">
      <c r="A568" s="284"/>
      <c r="B568" s="284"/>
      <c r="C568" s="284"/>
      <c r="D568" s="284"/>
      <c r="E568" s="411"/>
      <c r="F568" s="281"/>
      <c r="G568" s="281"/>
      <c r="H568" s="281"/>
      <c r="I568" s="281"/>
      <c r="J568" s="281"/>
      <c r="K568" s="281"/>
      <c r="L568" s="281"/>
      <c r="M568" s="281"/>
    </row>
    <row r="569" spans="1:13" s="242" customFormat="1">
      <c r="A569" s="284"/>
      <c r="B569" s="284"/>
      <c r="C569" s="284"/>
      <c r="D569" s="284"/>
      <c r="E569" s="411"/>
      <c r="F569" s="281"/>
      <c r="G569" s="281"/>
      <c r="H569" s="281"/>
      <c r="I569" s="281"/>
      <c r="J569" s="281"/>
      <c r="K569" s="281"/>
      <c r="L569" s="281"/>
      <c r="M569" s="281"/>
    </row>
    <row r="570" spans="1:13" s="242" customFormat="1">
      <c r="A570" s="284"/>
      <c r="B570" s="284"/>
      <c r="C570" s="284"/>
      <c r="D570" s="284"/>
      <c r="E570" s="411"/>
      <c r="F570" s="281"/>
      <c r="G570" s="281"/>
      <c r="H570" s="281"/>
      <c r="I570" s="281"/>
      <c r="J570" s="281"/>
      <c r="K570" s="281"/>
      <c r="L570" s="281"/>
      <c r="M570" s="281"/>
    </row>
    <row r="571" spans="1:13" s="242" customFormat="1">
      <c r="A571" s="284"/>
      <c r="B571" s="284"/>
      <c r="C571" s="284"/>
      <c r="D571" s="284"/>
      <c r="E571" s="411"/>
      <c r="F571" s="281"/>
      <c r="G571" s="281"/>
      <c r="H571" s="281"/>
      <c r="I571" s="281"/>
      <c r="J571" s="281"/>
      <c r="K571" s="281"/>
      <c r="L571" s="281"/>
      <c r="M571" s="281"/>
    </row>
    <row r="572" spans="1:13" s="242" customFormat="1">
      <c r="A572" s="284"/>
      <c r="B572" s="284"/>
      <c r="C572" s="284"/>
      <c r="D572" s="284"/>
      <c r="E572" s="411"/>
      <c r="F572" s="281"/>
      <c r="G572" s="281"/>
      <c r="H572" s="281"/>
      <c r="I572" s="281"/>
      <c r="J572" s="281"/>
      <c r="K572" s="281"/>
      <c r="L572" s="281"/>
      <c r="M572" s="281"/>
    </row>
    <row r="573" spans="1:13" s="242" customFormat="1">
      <c r="A573" s="284"/>
      <c r="B573" s="284"/>
      <c r="C573" s="284"/>
      <c r="D573" s="284"/>
      <c r="E573" s="411"/>
      <c r="F573" s="281"/>
      <c r="G573" s="281"/>
      <c r="H573" s="281"/>
      <c r="I573" s="281"/>
      <c r="J573" s="281"/>
      <c r="K573" s="281"/>
      <c r="L573" s="281"/>
      <c r="M573" s="281"/>
    </row>
    <row r="574" spans="1:13" s="242" customFormat="1">
      <c r="A574" s="284"/>
      <c r="B574" s="284"/>
      <c r="C574" s="284"/>
      <c r="D574" s="284"/>
      <c r="E574" s="411"/>
      <c r="F574" s="281"/>
      <c r="G574" s="281"/>
      <c r="H574" s="281"/>
      <c r="I574" s="281"/>
      <c r="J574" s="281"/>
      <c r="K574" s="281"/>
      <c r="L574" s="281"/>
      <c r="M574" s="281"/>
    </row>
    <row r="575" spans="1:13" s="242" customFormat="1">
      <c r="A575" s="284"/>
      <c r="B575" s="284"/>
      <c r="C575" s="284"/>
      <c r="D575" s="284"/>
      <c r="E575" s="411"/>
      <c r="F575" s="281"/>
      <c r="G575" s="281"/>
      <c r="H575" s="281"/>
      <c r="I575" s="281"/>
      <c r="J575" s="281"/>
      <c r="K575" s="281"/>
      <c r="L575" s="281"/>
      <c r="M575" s="281"/>
    </row>
    <row r="576" spans="1:13" s="242" customFormat="1">
      <c r="A576" s="284"/>
      <c r="B576" s="284"/>
      <c r="C576" s="284"/>
      <c r="D576" s="284"/>
      <c r="E576" s="411"/>
      <c r="F576" s="281"/>
      <c r="G576" s="281"/>
      <c r="H576" s="281"/>
      <c r="I576" s="281"/>
      <c r="J576" s="281"/>
      <c r="K576" s="281"/>
      <c r="L576" s="281"/>
      <c r="M576" s="281"/>
    </row>
    <row r="577" spans="1:13" s="242" customFormat="1">
      <c r="A577" s="284"/>
      <c r="B577" s="284"/>
      <c r="C577" s="284"/>
      <c r="D577" s="284"/>
      <c r="E577" s="411"/>
      <c r="F577" s="281"/>
      <c r="G577" s="281"/>
      <c r="H577" s="281"/>
      <c r="I577" s="281"/>
      <c r="J577" s="281"/>
      <c r="K577" s="281"/>
      <c r="L577" s="281"/>
      <c r="M577" s="281"/>
    </row>
    <row r="578" spans="1:13" s="242" customFormat="1">
      <c r="A578" s="284"/>
      <c r="B578" s="284"/>
      <c r="C578" s="284"/>
      <c r="D578" s="284"/>
      <c r="E578" s="411"/>
      <c r="F578" s="281"/>
      <c r="G578" s="281"/>
      <c r="H578" s="281"/>
      <c r="I578" s="281"/>
      <c r="J578" s="281"/>
      <c r="K578" s="281"/>
      <c r="L578" s="281"/>
      <c r="M578" s="281"/>
    </row>
    <row r="579" spans="1:13" s="242" customFormat="1">
      <c r="A579" s="284"/>
      <c r="B579" s="284"/>
      <c r="C579" s="284"/>
      <c r="D579" s="284"/>
      <c r="E579" s="411"/>
      <c r="F579" s="281"/>
      <c r="G579" s="281"/>
      <c r="H579" s="281"/>
      <c r="I579" s="281"/>
      <c r="J579" s="281"/>
      <c r="K579" s="281"/>
      <c r="L579" s="281"/>
      <c r="M579" s="281"/>
    </row>
    <row r="580" spans="1:13" s="242" customFormat="1">
      <c r="A580" s="284"/>
      <c r="B580" s="284"/>
      <c r="C580" s="284"/>
      <c r="D580" s="284"/>
      <c r="E580" s="411"/>
      <c r="F580" s="281"/>
      <c r="G580" s="281"/>
      <c r="H580" s="281"/>
      <c r="I580" s="281"/>
      <c r="J580" s="281"/>
      <c r="K580" s="281"/>
      <c r="L580" s="281"/>
      <c r="M580" s="281"/>
    </row>
    <row r="581" spans="1:13" s="242" customFormat="1">
      <c r="A581" s="284"/>
      <c r="B581" s="284"/>
      <c r="C581" s="284"/>
      <c r="D581" s="284"/>
      <c r="E581" s="411"/>
      <c r="F581" s="281"/>
      <c r="G581" s="281"/>
      <c r="H581" s="281"/>
      <c r="I581" s="281"/>
      <c r="J581" s="281"/>
      <c r="K581" s="281"/>
      <c r="L581" s="281"/>
      <c r="M581" s="281"/>
    </row>
    <row r="582" spans="1:13" s="242" customFormat="1">
      <c r="A582" s="284"/>
      <c r="B582" s="284"/>
      <c r="C582" s="284"/>
      <c r="D582" s="284"/>
      <c r="E582" s="411"/>
      <c r="F582" s="281"/>
      <c r="G582" s="281"/>
      <c r="H582" s="281"/>
      <c r="I582" s="281"/>
      <c r="J582" s="281"/>
      <c r="K582" s="281"/>
      <c r="L582" s="281"/>
      <c r="M582" s="281"/>
    </row>
    <row r="583" spans="1:13" s="242" customFormat="1">
      <c r="A583" s="284"/>
      <c r="B583" s="284"/>
      <c r="C583" s="284"/>
      <c r="D583" s="284"/>
      <c r="E583" s="411"/>
      <c r="F583" s="281"/>
      <c r="G583" s="281"/>
      <c r="H583" s="281"/>
      <c r="I583" s="281"/>
      <c r="J583" s="281"/>
      <c r="K583" s="281"/>
      <c r="L583" s="281"/>
      <c r="M583" s="281"/>
    </row>
    <row r="584" spans="1:13" s="242" customFormat="1">
      <c r="A584" s="284"/>
      <c r="B584" s="284"/>
      <c r="C584" s="284"/>
      <c r="D584" s="284"/>
      <c r="E584" s="411"/>
      <c r="F584" s="281"/>
      <c r="G584" s="281"/>
      <c r="H584" s="281"/>
      <c r="I584" s="281"/>
      <c r="J584" s="281"/>
      <c r="K584" s="281"/>
      <c r="L584" s="281"/>
      <c r="M584" s="281"/>
    </row>
    <row r="585" spans="1:13" s="242" customFormat="1">
      <c r="A585" s="284"/>
      <c r="B585" s="284"/>
      <c r="C585" s="284"/>
      <c r="D585" s="284"/>
      <c r="E585" s="411"/>
      <c r="F585" s="281"/>
      <c r="G585" s="281"/>
      <c r="H585" s="281"/>
      <c r="I585" s="281"/>
      <c r="J585" s="281"/>
      <c r="K585" s="281"/>
      <c r="L585" s="281"/>
      <c r="M585" s="281"/>
    </row>
    <row r="586" spans="1:13" s="242" customFormat="1">
      <c r="A586" s="284"/>
      <c r="B586" s="284"/>
      <c r="C586" s="284"/>
      <c r="D586" s="284"/>
      <c r="E586" s="411"/>
      <c r="F586" s="281"/>
      <c r="G586" s="281"/>
      <c r="H586" s="281"/>
      <c r="I586" s="281"/>
      <c r="J586" s="281"/>
      <c r="K586" s="281"/>
      <c r="L586" s="281"/>
      <c r="M586" s="281"/>
    </row>
    <row r="587" spans="1:13" s="242" customFormat="1">
      <c r="A587" s="284"/>
      <c r="B587" s="284"/>
      <c r="C587" s="284"/>
      <c r="D587" s="284"/>
      <c r="E587" s="411"/>
      <c r="F587" s="281"/>
      <c r="G587" s="281"/>
      <c r="H587" s="281"/>
      <c r="I587" s="281"/>
      <c r="J587" s="281"/>
      <c r="K587" s="281"/>
      <c r="L587" s="281"/>
      <c r="M587" s="281"/>
    </row>
    <row r="588" spans="1:13" s="242" customFormat="1">
      <c r="A588" s="284"/>
      <c r="B588" s="284"/>
      <c r="C588" s="284"/>
      <c r="D588" s="284"/>
      <c r="E588" s="411"/>
      <c r="F588" s="281"/>
      <c r="G588" s="281"/>
      <c r="H588" s="281"/>
      <c r="I588" s="281"/>
      <c r="J588" s="281"/>
      <c r="K588" s="281"/>
      <c r="L588" s="281"/>
      <c r="M588" s="281"/>
    </row>
    <row r="589" spans="1:13" s="242" customFormat="1">
      <c r="A589" s="284"/>
      <c r="B589" s="284"/>
      <c r="C589" s="284"/>
      <c r="D589" s="284"/>
      <c r="E589" s="411"/>
      <c r="F589" s="281"/>
      <c r="G589" s="281"/>
      <c r="H589" s="281"/>
      <c r="I589" s="281"/>
      <c r="J589" s="281"/>
      <c r="K589" s="281"/>
      <c r="L589" s="281"/>
      <c r="M589" s="281"/>
    </row>
    <row r="590" spans="1:13" s="242" customFormat="1">
      <c r="A590" s="284"/>
      <c r="B590" s="284"/>
      <c r="C590" s="284"/>
      <c r="D590" s="284"/>
      <c r="E590" s="411"/>
      <c r="F590" s="281"/>
      <c r="G590" s="281"/>
      <c r="H590" s="281"/>
      <c r="I590" s="281"/>
      <c r="J590" s="281"/>
      <c r="K590" s="281"/>
      <c r="L590" s="281"/>
      <c r="M590" s="281"/>
    </row>
    <row r="591" spans="1:13" s="242" customFormat="1">
      <c r="A591" s="284"/>
      <c r="B591" s="284"/>
      <c r="C591" s="284"/>
      <c r="D591" s="284"/>
      <c r="E591" s="411"/>
      <c r="F591" s="281"/>
      <c r="G591" s="281"/>
      <c r="H591" s="281"/>
      <c r="I591" s="281"/>
      <c r="J591" s="281"/>
      <c r="K591" s="281"/>
      <c r="L591" s="281"/>
      <c r="M591" s="281"/>
    </row>
    <row r="592" spans="1:13" s="242" customFormat="1">
      <c r="A592" s="284"/>
      <c r="B592" s="284"/>
      <c r="C592" s="284"/>
      <c r="D592" s="284"/>
      <c r="E592" s="411"/>
      <c r="F592" s="281"/>
      <c r="G592" s="281"/>
      <c r="H592" s="281"/>
      <c r="I592" s="281"/>
      <c r="J592" s="281"/>
      <c r="K592" s="281"/>
      <c r="L592" s="281"/>
      <c r="M592" s="281"/>
    </row>
    <row r="593" spans="1:13" s="242" customFormat="1">
      <c r="A593" s="284"/>
      <c r="B593" s="284"/>
      <c r="C593" s="284"/>
      <c r="D593" s="284"/>
      <c r="E593" s="411"/>
      <c r="F593" s="281"/>
      <c r="G593" s="281"/>
      <c r="H593" s="281"/>
      <c r="I593" s="281"/>
      <c r="J593" s="281"/>
      <c r="K593" s="281"/>
      <c r="L593" s="281"/>
      <c r="M593" s="281"/>
    </row>
    <row r="594" spans="1:13" s="242" customFormat="1">
      <c r="A594" s="284"/>
      <c r="B594" s="284"/>
      <c r="C594" s="284"/>
      <c r="D594" s="284"/>
      <c r="E594" s="411"/>
      <c r="F594" s="281"/>
      <c r="G594" s="281"/>
      <c r="H594" s="281"/>
      <c r="I594" s="281"/>
      <c r="J594" s="281"/>
      <c r="K594" s="281"/>
      <c r="L594" s="281"/>
      <c r="M594" s="281"/>
    </row>
    <row r="595" spans="1:13" s="242" customFormat="1">
      <c r="A595" s="284"/>
      <c r="B595" s="284"/>
      <c r="C595" s="284"/>
      <c r="D595" s="284"/>
      <c r="E595" s="411"/>
      <c r="F595" s="281"/>
      <c r="G595" s="281"/>
      <c r="H595" s="281"/>
      <c r="I595" s="281"/>
      <c r="J595" s="281"/>
      <c r="K595" s="281"/>
      <c r="L595" s="281"/>
      <c r="M595" s="281"/>
    </row>
    <row r="596" spans="1:13" s="242" customFormat="1">
      <c r="A596" s="284"/>
      <c r="B596" s="284"/>
      <c r="C596" s="284"/>
      <c r="D596" s="284"/>
      <c r="E596" s="411"/>
      <c r="F596" s="281"/>
      <c r="G596" s="281"/>
      <c r="H596" s="281"/>
      <c r="I596" s="281"/>
      <c r="J596" s="281"/>
      <c r="K596" s="281"/>
      <c r="L596" s="281"/>
      <c r="M596" s="281"/>
    </row>
    <row r="597" spans="1:13" s="242" customFormat="1">
      <c r="A597" s="284"/>
      <c r="B597" s="284"/>
      <c r="C597" s="284"/>
      <c r="D597" s="284"/>
      <c r="E597" s="411"/>
      <c r="F597" s="281"/>
      <c r="G597" s="281"/>
      <c r="H597" s="281"/>
      <c r="I597" s="281"/>
      <c r="J597" s="281"/>
      <c r="K597" s="281"/>
      <c r="L597" s="281"/>
      <c r="M597" s="281"/>
    </row>
    <row r="598" spans="1:13" s="242" customFormat="1">
      <c r="A598" s="284"/>
      <c r="B598" s="284"/>
      <c r="C598" s="284"/>
      <c r="D598" s="284"/>
      <c r="E598" s="411"/>
      <c r="F598" s="281"/>
      <c r="G598" s="281"/>
      <c r="H598" s="281"/>
      <c r="I598" s="281"/>
      <c r="J598" s="281"/>
      <c r="K598" s="281"/>
      <c r="L598" s="281"/>
      <c r="M598" s="281"/>
    </row>
    <row r="599" spans="1:13" s="242" customFormat="1">
      <c r="A599" s="284"/>
      <c r="B599" s="284"/>
      <c r="C599" s="284"/>
      <c r="D599" s="284"/>
      <c r="E599" s="411"/>
      <c r="F599" s="281"/>
      <c r="G599" s="281"/>
      <c r="H599" s="281"/>
      <c r="I599" s="281"/>
      <c r="J599" s="281"/>
      <c r="K599" s="281"/>
      <c r="L599" s="281"/>
      <c r="M599" s="281"/>
    </row>
    <row r="600" spans="1:13" s="242" customFormat="1">
      <c r="A600" s="284"/>
      <c r="B600" s="284"/>
      <c r="C600" s="284"/>
      <c r="D600" s="284"/>
      <c r="E600" s="411"/>
      <c r="F600" s="281"/>
      <c r="G600" s="281"/>
      <c r="H600" s="281"/>
      <c r="I600" s="281"/>
      <c r="J600" s="281"/>
      <c r="K600" s="281"/>
      <c r="L600" s="281"/>
      <c r="M600" s="281"/>
    </row>
    <row r="601" spans="1:13" s="242" customFormat="1">
      <c r="A601" s="284"/>
      <c r="B601" s="284"/>
      <c r="C601" s="284"/>
      <c r="D601" s="284"/>
      <c r="E601" s="411"/>
      <c r="F601" s="281"/>
      <c r="G601" s="281"/>
      <c r="H601" s="281"/>
      <c r="I601" s="281"/>
      <c r="J601" s="281"/>
      <c r="K601" s="281"/>
      <c r="L601" s="281"/>
      <c r="M601" s="281"/>
    </row>
    <row r="602" spans="1:13" s="242" customFormat="1">
      <c r="A602" s="284"/>
      <c r="B602" s="284"/>
      <c r="C602" s="284"/>
      <c r="D602" s="284"/>
      <c r="E602" s="411"/>
      <c r="F602" s="281"/>
      <c r="G602" s="281"/>
      <c r="H602" s="281"/>
      <c r="I602" s="281"/>
      <c r="J602" s="281"/>
      <c r="K602" s="281"/>
      <c r="L602" s="281"/>
      <c r="M602" s="281"/>
    </row>
    <row r="603" spans="1:13" s="242" customFormat="1">
      <c r="A603" s="284"/>
      <c r="B603" s="284"/>
      <c r="C603" s="284"/>
      <c r="D603" s="284"/>
      <c r="E603" s="411"/>
      <c r="F603" s="281"/>
      <c r="G603" s="281"/>
      <c r="H603" s="281"/>
      <c r="I603" s="281"/>
      <c r="J603" s="281"/>
      <c r="K603" s="281"/>
      <c r="L603" s="281"/>
      <c r="M603" s="281"/>
    </row>
    <row r="604" spans="1:13" s="242" customFormat="1">
      <c r="A604" s="284"/>
      <c r="B604" s="284"/>
      <c r="C604" s="284"/>
      <c r="D604" s="284"/>
      <c r="E604" s="411"/>
      <c r="F604" s="281"/>
      <c r="G604" s="281"/>
      <c r="H604" s="281"/>
      <c r="I604" s="281"/>
      <c r="J604" s="281"/>
      <c r="K604" s="281"/>
      <c r="L604" s="281"/>
      <c r="M604" s="281"/>
    </row>
    <row r="605" spans="1:13" s="242" customFormat="1">
      <c r="A605" s="284"/>
      <c r="B605" s="284"/>
      <c r="C605" s="284"/>
      <c r="D605" s="284"/>
      <c r="E605" s="411"/>
      <c r="F605" s="281"/>
      <c r="G605" s="281"/>
      <c r="H605" s="281"/>
      <c r="I605" s="281"/>
      <c r="J605" s="281"/>
      <c r="K605" s="281"/>
      <c r="L605" s="281"/>
      <c r="M605" s="281"/>
    </row>
    <row r="606" spans="1:13" s="242" customFormat="1">
      <c r="A606" s="284"/>
      <c r="B606" s="284"/>
      <c r="C606" s="284"/>
      <c r="D606" s="284"/>
      <c r="E606" s="411"/>
      <c r="F606" s="281"/>
      <c r="G606" s="281"/>
      <c r="H606" s="281"/>
      <c r="I606" s="281"/>
      <c r="J606" s="281"/>
      <c r="K606" s="281"/>
      <c r="L606" s="281"/>
      <c r="M606" s="281"/>
    </row>
    <row r="607" spans="1:13" s="242" customFormat="1">
      <c r="A607" s="284"/>
      <c r="B607" s="284"/>
      <c r="C607" s="284"/>
      <c r="D607" s="284"/>
      <c r="E607" s="411"/>
      <c r="F607" s="281"/>
      <c r="G607" s="281"/>
      <c r="H607" s="281"/>
      <c r="I607" s="281"/>
      <c r="J607" s="281"/>
      <c r="K607" s="281"/>
      <c r="L607" s="281"/>
      <c r="M607" s="281"/>
    </row>
    <row r="608" spans="1:13" s="242" customFormat="1">
      <c r="A608" s="284"/>
      <c r="B608" s="284"/>
      <c r="C608" s="284"/>
      <c r="D608" s="284"/>
      <c r="E608" s="411"/>
      <c r="F608" s="281"/>
      <c r="G608" s="281"/>
      <c r="H608" s="281"/>
      <c r="I608" s="281"/>
      <c r="J608" s="281"/>
      <c r="K608" s="281"/>
      <c r="L608" s="281"/>
      <c r="M608" s="281"/>
    </row>
    <row r="609" spans="1:13" s="242" customFormat="1">
      <c r="A609" s="284"/>
      <c r="B609" s="284"/>
      <c r="C609" s="284"/>
      <c r="D609" s="284"/>
      <c r="E609" s="411"/>
      <c r="F609" s="281"/>
      <c r="G609" s="281"/>
      <c r="H609" s="281"/>
      <c r="I609" s="281"/>
      <c r="J609" s="281"/>
      <c r="K609" s="281"/>
      <c r="L609" s="281"/>
      <c r="M609" s="281"/>
    </row>
    <row r="610" spans="1:13" s="242" customFormat="1">
      <c r="A610" s="284"/>
      <c r="B610" s="284"/>
      <c r="C610" s="284"/>
      <c r="D610" s="284"/>
      <c r="E610" s="281"/>
      <c r="F610" s="281"/>
      <c r="G610" s="281"/>
      <c r="H610" s="281"/>
      <c r="I610" s="281"/>
      <c r="J610" s="281"/>
      <c r="K610" s="281"/>
      <c r="L610" s="281"/>
      <c r="M610" s="281"/>
    </row>
    <row r="611" spans="1:13" s="242" customFormat="1">
      <c r="A611" s="284"/>
      <c r="B611" s="284"/>
      <c r="C611" s="284"/>
      <c r="D611" s="284"/>
      <c r="E611" s="281"/>
      <c r="F611" s="281"/>
      <c r="G611" s="281"/>
      <c r="H611" s="281"/>
      <c r="I611" s="281"/>
      <c r="J611" s="281"/>
      <c r="K611" s="281"/>
      <c r="L611" s="281"/>
      <c r="M611" s="281"/>
    </row>
    <row r="612" spans="1:13" s="242" customFormat="1">
      <c r="A612" s="284"/>
      <c r="B612" s="284"/>
      <c r="C612" s="284"/>
      <c r="D612" s="284"/>
      <c r="E612" s="281"/>
      <c r="F612" s="281"/>
      <c r="G612" s="281"/>
      <c r="H612" s="281"/>
      <c r="I612" s="281"/>
      <c r="J612" s="281"/>
      <c r="K612" s="281"/>
      <c r="L612" s="281"/>
      <c r="M612" s="281"/>
    </row>
    <row r="613" spans="1:13" s="242" customFormat="1">
      <c r="A613" s="284"/>
      <c r="B613" s="284"/>
      <c r="C613" s="284"/>
      <c r="D613" s="284"/>
      <c r="E613" s="281"/>
      <c r="F613" s="281"/>
      <c r="G613" s="281"/>
      <c r="H613" s="281"/>
      <c r="I613" s="281"/>
      <c r="J613" s="281"/>
      <c r="K613" s="281"/>
      <c r="L613" s="281"/>
      <c r="M613" s="281"/>
    </row>
    <row r="614" spans="1:13" s="242" customFormat="1">
      <c r="A614" s="284"/>
      <c r="B614" s="284"/>
      <c r="C614" s="284"/>
      <c r="D614" s="284"/>
      <c r="E614" s="281"/>
      <c r="F614" s="281"/>
      <c r="G614" s="281"/>
      <c r="H614" s="281"/>
      <c r="I614" s="281"/>
      <c r="J614" s="281"/>
      <c r="K614" s="281"/>
      <c r="L614" s="281"/>
      <c r="M614" s="281"/>
    </row>
    <row r="615" spans="1:13" s="242" customFormat="1">
      <c r="A615" s="284"/>
      <c r="B615" s="284"/>
      <c r="C615" s="284"/>
      <c r="D615" s="284"/>
      <c r="E615" s="281"/>
      <c r="F615" s="281"/>
      <c r="G615" s="281"/>
      <c r="H615" s="281"/>
      <c r="I615" s="281"/>
      <c r="J615" s="281"/>
      <c r="K615" s="281"/>
      <c r="L615" s="281"/>
      <c r="M615" s="281"/>
    </row>
    <row r="616" spans="1:13" s="242" customFormat="1">
      <c r="A616" s="284"/>
      <c r="B616" s="284"/>
      <c r="C616" s="284"/>
      <c r="D616" s="284"/>
      <c r="E616" s="281"/>
      <c r="F616" s="281"/>
      <c r="G616" s="281"/>
      <c r="H616" s="281"/>
      <c r="I616" s="281"/>
      <c r="J616" s="281"/>
      <c r="K616" s="281"/>
      <c r="L616" s="281"/>
      <c r="M616" s="281"/>
    </row>
    <row r="617" spans="1:13" s="242" customFormat="1">
      <c r="A617" s="284"/>
      <c r="B617" s="284"/>
      <c r="C617" s="284"/>
      <c r="D617" s="284"/>
      <c r="E617" s="281"/>
      <c r="F617" s="281"/>
      <c r="G617" s="281"/>
      <c r="H617" s="281"/>
      <c r="I617" s="281"/>
      <c r="J617" s="281"/>
      <c r="K617" s="281"/>
      <c r="L617" s="281"/>
      <c r="M617" s="281"/>
    </row>
    <row r="618" spans="1:13" s="242" customFormat="1">
      <c r="A618" s="284"/>
      <c r="B618" s="284"/>
      <c r="C618" s="284"/>
      <c r="D618" s="284"/>
      <c r="E618" s="281"/>
      <c r="F618" s="281"/>
      <c r="G618" s="281"/>
      <c r="H618" s="281"/>
      <c r="I618" s="281"/>
      <c r="J618" s="281"/>
      <c r="K618" s="281"/>
      <c r="L618" s="281"/>
      <c r="M618" s="281"/>
    </row>
    <row r="619" spans="1:13" s="242" customFormat="1">
      <c r="A619" s="284"/>
      <c r="B619" s="284"/>
      <c r="C619" s="284"/>
      <c r="D619" s="284"/>
      <c r="E619" s="281"/>
      <c r="F619" s="281"/>
      <c r="G619" s="281"/>
      <c r="H619" s="281"/>
      <c r="I619" s="281"/>
      <c r="J619" s="281"/>
      <c r="K619" s="281"/>
      <c r="L619" s="281"/>
      <c r="M619" s="281"/>
    </row>
    <row r="620" spans="1:13" s="242" customFormat="1">
      <c r="A620" s="284"/>
      <c r="B620" s="284"/>
      <c r="C620" s="284"/>
      <c r="D620" s="284"/>
      <c r="E620" s="281"/>
      <c r="F620" s="281"/>
      <c r="G620" s="281"/>
      <c r="H620" s="281"/>
      <c r="I620" s="281"/>
      <c r="J620" s="281"/>
      <c r="K620" s="281"/>
      <c r="L620" s="281"/>
      <c r="M620" s="281"/>
    </row>
    <row r="621" spans="1:13" s="242" customFormat="1">
      <c r="A621" s="284"/>
      <c r="B621" s="284"/>
      <c r="C621" s="284"/>
      <c r="D621" s="284"/>
      <c r="E621" s="281"/>
      <c r="F621" s="281"/>
      <c r="G621" s="281"/>
      <c r="H621" s="281"/>
      <c r="I621" s="281"/>
      <c r="J621" s="281"/>
      <c r="K621" s="281"/>
      <c r="L621" s="281"/>
      <c r="M621" s="281"/>
    </row>
    <row r="622" spans="1:13" s="242" customFormat="1">
      <c r="A622" s="284"/>
      <c r="B622" s="284"/>
      <c r="C622" s="284"/>
      <c r="D622" s="284"/>
      <c r="E622" s="281"/>
      <c r="F622" s="281"/>
      <c r="G622" s="281"/>
      <c r="H622" s="281"/>
      <c r="I622" s="281"/>
      <c r="J622" s="281"/>
      <c r="K622" s="281"/>
      <c r="L622" s="281"/>
      <c r="M622" s="281"/>
    </row>
    <row r="623" spans="1:13" s="242" customFormat="1">
      <c r="A623" s="284"/>
      <c r="B623" s="284"/>
      <c r="C623" s="284"/>
      <c r="D623" s="284"/>
      <c r="E623" s="281"/>
      <c r="F623" s="281"/>
      <c r="G623" s="281"/>
      <c r="H623" s="281"/>
      <c r="I623" s="281"/>
      <c r="J623" s="281"/>
      <c r="K623" s="281"/>
      <c r="L623" s="281"/>
      <c r="M623" s="281"/>
    </row>
    <row r="624" spans="1:13" s="242" customFormat="1">
      <c r="A624" s="284"/>
      <c r="B624" s="284"/>
      <c r="C624" s="284"/>
      <c r="D624" s="284"/>
      <c r="E624" s="281"/>
      <c r="F624" s="281"/>
      <c r="G624" s="281"/>
      <c r="H624" s="281"/>
      <c r="I624" s="281"/>
      <c r="J624" s="281"/>
      <c r="K624" s="281"/>
      <c r="L624" s="281"/>
      <c r="M624" s="281"/>
    </row>
    <row r="625" spans="1:13" s="242" customFormat="1">
      <c r="A625" s="284"/>
      <c r="B625" s="284"/>
      <c r="C625" s="284"/>
      <c r="D625" s="284"/>
      <c r="E625" s="281"/>
      <c r="F625" s="281"/>
      <c r="G625" s="281"/>
      <c r="H625" s="281"/>
      <c r="I625" s="281"/>
      <c r="J625" s="281"/>
      <c r="K625" s="281"/>
      <c r="L625" s="281"/>
      <c r="M625" s="281"/>
    </row>
    <row r="626" spans="1:13" s="242" customFormat="1">
      <c r="A626" s="284"/>
      <c r="B626" s="284"/>
      <c r="C626" s="284"/>
      <c r="D626" s="284"/>
      <c r="E626" s="281"/>
      <c r="F626" s="281"/>
      <c r="G626" s="281"/>
      <c r="H626" s="281"/>
      <c r="I626" s="281"/>
      <c r="J626" s="281"/>
      <c r="K626" s="281"/>
      <c r="L626" s="281"/>
      <c r="M626" s="281"/>
    </row>
    <row r="627" spans="1:13" s="242" customFormat="1">
      <c r="A627" s="284"/>
      <c r="B627" s="284"/>
      <c r="C627" s="284"/>
      <c r="D627" s="284"/>
      <c r="E627" s="281"/>
      <c r="F627" s="281"/>
      <c r="G627" s="281"/>
      <c r="H627" s="281"/>
      <c r="I627" s="281"/>
      <c r="J627" s="281"/>
      <c r="K627" s="281"/>
      <c r="L627" s="281"/>
      <c r="M627" s="281"/>
    </row>
    <row r="628" spans="1:13" s="242" customFormat="1">
      <c r="A628" s="284"/>
      <c r="B628" s="284"/>
      <c r="C628" s="284"/>
      <c r="D628" s="284"/>
      <c r="E628" s="281"/>
      <c r="F628" s="281"/>
      <c r="G628" s="281"/>
      <c r="H628" s="281"/>
      <c r="I628" s="281"/>
      <c r="J628" s="281"/>
      <c r="K628" s="281"/>
      <c r="L628" s="281"/>
      <c r="M628" s="281"/>
    </row>
    <row r="629" spans="1:13" s="242" customFormat="1">
      <c r="A629" s="284"/>
      <c r="B629" s="284"/>
      <c r="C629" s="284"/>
      <c r="D629" s="284"/>
      <c r="E629" s="281"/>
      <c r="F629" s="281"/>
      <c r="G629" s="281"/>
      <c r="H629" s="281"/>
      <c r="I629" s="281"/>
      <c r="J629" s="281"/>
      <c r="K629" s="281"/>
      <c r="L629" s="281"/>
      <c r="M629" s="281"/>
    </row>
    <row r="630" spans="1:13" s="242" customFormat="1">
      <c r="A630" s="284"/>
      <c r="B630" s="284"/>
      <c r="C630" s="284"/>
      <c r="D630" s="284"/>
      <c r="E630" s="281"/>
      <c r="F630" s="281"/>
      <c r="G630" s="281"/>
      <c r="H630" s="281"/>
      <c r="I630" s="281"/>
      <c r="J630" s="281"/>
      <c r="K630" s="281"/>
      <c r="L630" s="281"/>
      <c r="M630" s="281"/>
    </row>
    <row r="631" spans="1:13" s="242" customFormat="1">
      <c r="A631" s="284"/>
      <c r="B631" s="284"/>
      <c r="C631" s="284"/>
      <c r="D631" s="284"/>
      <c r="E631" s="281"/>
      <c r="F631" s="281"/>
      <c r="G631" s="281"/>
      <c r="H631" s="281"/>
      <c r="I631" s="281"/>
      <c r="J631" s="281"/>
      <c r="K631" s="281"/>
      <c r="L631" s="281"/>
      <c r="M631" s="281"/>
    </row>
    <row r="632" spans="1:13" s="242" customFormat="1">
      <c r="A632" s="284"/>
      <c r="B632" s="284"/>
      <c r="C632" s="284"/>
      <c r="D632" s="284"/>
      <c r="E632" s="281"/>
      <c r="F632" s="281"/>
      <c r="G632" s="281"/>
      <c r="H632" s="281"/>
      <c r="I632" s="281"/>
      <c r="J632" s="281"/>
      <c r="K632" s="281"/>
      <c r="L632" s="281"/>
      <c r="M632" s="281"/>
    </row>
    <row r="633" spans="1:13" s="242" customFormat="1">
      <c r="A633" s="284"/>
      <c r="B633" s="284"/>
      <c r="C633" s="284"/>
      <c r="D633" s="284"/>
      <c r="E633" s="281"/>
      <c r="F633" s="281"/>
      <c r="G633" s="281"/>
      <c r="H633" s="281"/>
      <c r="I633" s="281"/>
      <c r="J633" s="281"/>
      <c r="K633" s="281"/>
      <c r="L633" s="281"/>
      <c r="M633" s="281"/>
    </row>
    <row r="634" spans="1:13" s="242" customFormat="1">
      <c r="A634" s="284"/>
      <c r="B634" s="284"/>
      <c r="C634" s="284"/>
      <c r="D634" s="284"/>
      <c r="E634" s="281"/>
      <c r="F634" s="281"/>
      <c r="G634" s="281"/>
      <c r="H634" s="281"/>
      <c r="I634" s="281"/>
      <c r="J634" s="281"/>
      <c r="K634" s="281"/>
      <c r="L634" s="281"/>
      <c r="M634" s="281"/>
    </row>
    <row r="635" spans="1:13" s="242" customFormat="1">
      <c r="A635" s="284"/>
      <c r="B635" s="284"/>
      <c r="C635" s="284"/>
      <c r="D635" s="284"/>
      <c r="E635" s="281"/>
      <c r="F635" s="281"/>
      <c r="G635" s="281"/>
      <c r="H635" s="281"/>
      <c r="I635" s="281"/>
      <c r="J635" s="281"/>
      <c r="K635" s="281"/>
      <c r="L635" s="281"/>
      <c r="M635" s="281"/>
    </row>
    <row r="636" spans="1:13" s="242" customFormat="1">
      <c r="A636" s="284"/>
      <c r="B636" s="284"/>
      <c r="C636" s="284"/>
      <c r="D636" s="284"/>
      <c r="E636" s="281"/>
      <c r="F636" s="281"/>
      <c r="G636" s="281"/>
      <c r="H636" s="281"/>
      <c r="I636" s="281"/>
      <c r="J636" s="281"/>
      <c r="K636" s="281"/>
      <c r="L636" s="281"/>
      <c r="M636" s="281"/>
    </row>
    <row r="637" spans="1:13" s="242" customFormat="1">
      <c r="A637" s="284"/>
      <c r="B637" s="284"/>
      <c r="C637" s="284"/>
      <c r="D637" s="284"/>
      <c r="E637" s="281"/>
      <c r="F637" s="281"/>
      <c r="G637" s="281"/>
      <c r="H637" s="281"/>
      <c r="I637" s="281"/>
      <c r="J637" s="281"/>
      <c r="K637" s="281"/>
      <c r="L637" s="281"/>
      <c r="M637" s="281"/>
    </row>
    <row r="638" spans="1:13" s="242" customFormat="1">
      <c r="A638" s="284"/>
      <c r="B638" s="284"/>
      <c r="C638" s="284"/>
      <c r="D638" s="284"/>
      <c r="E638" s="281"/>
      <c r="F638" s="281"/>
      <c r="G638" s="281"/>
      <c r="H638" s="281"/>
      <c r="I638" s="281"/>
      <c r="J638" s="281"/>
      <c r="K638" s="281"/>
      <c r="L638" s="281"/>
      <c r="M638" s="281"/>
    </row>
    <row r="639" spans="1:13" s="242" customFormat="1">
      <c r="A639" s="284"/>
      <c r="B639" s="284"/>
      <c r="C639" s="284"/>
      <c r="D639" s="284"/>
      <c r="E639" s="281"/>
      <c r="F639" s="281"/>
      <c r="G639" s="281"/>
      <c r="H639" s="281"/>
      <c r="I639" s="281"/>
      <c r="J639" s="281"/>
      <c r="K639" s="281"/>
      <c r="L639" s="281"/>
      <c r="M639" s="281"/>
    </row>
    <row r="640" spans="1:13" s="242" customFormat="1">
      <c r="A640" s="284"/>
      <c r="B640" s="284"/>
      <c r="C640" s="284"/>
      <c r="D640" s="284"/>
      <c r="E640" s="281"/>
      <c r="F640" s="281"/>
      <c r="G640" s="281"/>
      <c r="H640" s="281"/>
      <c r="I640" s="281"/>
      <c r="J640" s="281"/>
      <c r="K640" s="281"/>
      <c r="L640" s="281"/>
      <c r="M640" s="281"/>
    </row>
    <row r="641" spans="1:13" s="242" customFormat="1">
      <c r="A641" s="284"/>
      <c r="B641" s="284"/>
      <c r="C641" s="284"/>
      <c r="D641" s="284"/>
      <c r="E641" s="281"/>
      <c r="F641" s="281"/>
      <c r="G641" s="281"/>
      <c r="H641" s="281"/>
      <c r="I641" s="281"/>
      <c r="J641" s="281"/>
      <c r="K641" s="281"/>
      <c r="L641" s="281"/>
      <c r="M641" s="281"/>
    </row>
    <row r="642" spans="1:13" s="242" customFormat="1">
      <c r="A642" s="284"/>
      <c r="B642" s="284"/>
      <c r="C642" s="284"/>
      <c r="D642" s="284"/>
      <c r="E642" s="281"/>
      <c r="F642" s="281"/>
      <c r="G642" s="281"/>
      <c r="H642" s="281"/>
      <c r="I642" s="281"/>
      <c r="J642" s="281"/>
      <c r="K642" s="281"/>
      <c r="L642" s="281"/>
      <c r="M642" s="281"/>
    </row>
    <row r="643" spans="1:13" s="242" customFormat="1">
      <c r="A643" s="284"/>
      <c r="B643" s="284"/>
      <c r="C643" s="284"/>
      <c r="D643" s="284"/>
      <c r="E643" s="281"/>
      <c r="F643" s="281"/>
      <c r="G643" s="281"/>
      <c r="H643" s="281"/>
      <c r="I643" s="281"/>
      <c r="J643" s="281"/>
      <c r="K643" s="281"/>
      <c r="L643" s="281"/>
      <c r="M643" s="281"/>
    </row>
    <row r="644" spans="1:13" s="242" customFormat="1">
      <c r="A644" s="284"/>
      <c r="B644" s="284"/>
      <c r="C644" s="284"/>
      <c r="D644" s="284"/>
      <c r="E644" s="281"/>
      <c r="F644" s="281"/>
      <c r="G644" s="281"/>
      <c r="H644" s="281"/>
      <c r="I644" s="281"/>
      <c r="J644" s="281"/>
      <c r="K644" s="281"/>
      <c r="L644" s="281"/>
      <c r="M644" s="281"/>
    </row>
    <row r="645" spans="1:13" s="242" customFormat="1">
      <c r="A645" s="284"/>
      <c r="B645" s="284"/>
      <c r="C645" s="284"/>
      <c r="D645" s="284"/>
      <c r="E645" s="281"/>
      <c r="F645" s="281"/>
      <c r="G645" s="281"/>
      <c r="H645" s="281"/>
      <c r="I645" s="281"/>
      <c r="J645" s="281"/>
      <c r="K645" s="281"/>
      <c r="L645" s="281"/>
      <c r="M645" s="281"/>
    </row>
    <row r="646" spans="1:13" s="242" customFormat="1">
      <c r="A646" s="284"/>
      <c r="B646" s="284"/>
      <c r="C646" s="284"/>
      <c r="D646" s="284"/>
      <c r="E646" s="281"/>
      <c r="F646" s="281"/>
      <c r="G646" s="281"/>
      <c r="H646" s="281"/>
      <c r="I646" s="281"/>
      <c r="J646" s="281"/>
      <c r="K646" s="281"/>
      <c r="L646" s="281"/>
      <c r="M646" s="281"/>
    </row>
    <row r="647" spans="1:13" s="242" customFormat="1">
      <c r="A647" s="284"/>
      <c r="B647" s="284"/>
      <c r="C647" s="284"/>
      <c r="D647" s="284"/>
      <c r="E647" s="281"/>
      <c r="F647" s="281"/>
      <c r="G647" s="281"/>
      <c r="H647" s="281"/>
      <c r="I647" s="281"/>
      <c r="J647" s="281"/>
      <c r="K647" s="281"/>
      <c r="L647" s="281"/>
      <c r="M647" s="281"/>
    </row>
    <row r="648" spans="1:13" s="242" customFormat="1">
      <c r="A648" s="284"/>
      <c r="B648" s="284"/>
      <c r="C648" s="284"/>
      <c r="D648" s="284"/>
      <c r="E648" s="281"/>
      <c r="F648" s="281"/>
      <c r="G648" s="281"/>
      <c r="H648" s="281"/>
      <c r="I648" s="281"/>
      <c r="J648" s="281"/>
      <c r="K648" s="281"/>
      <c r="L648" s="281"/>
      <c r="M648" s="281"/>
    </row>
    <row r="649" spans="1:13" s="242" customFormat="1">
      <c r="A649" s="284"/>
      <c r="B649" s="284"/>
      <c r="C649" s="284"/>
      <c r="D649" s="284"/>
      <c r="E649" s="281"/>
      <c r="F649" s="281"/>
      <c r="G649" s="281"/>
      <c r="H649" s="281"/>
      <c r="I649" s="281"/>
      <c r="J649" s="281"/>
      <c r="K649" s="281"/>
      <c r="L649" s="281"/>
      <c r="M649" s="281"/>
    </row>
    <row r="650" spans="1:13" s="242" customFormat="1">
      <c r="A650" s="284"/>
      <c r="B650" s="284"/>
      <c r="C650" s="284"/>
      <c r="D650" s="284"/>
      <c r="E650" s="281"/>
      <c r="F650" s="281"/>
      <c r="G650" s="281"/>
      <c r="H650" s="281"/>
      <c r="I650" s="281"/>
      <c r="J650" s="281"/>
      <c r="K650" s="281"/>
      <c r="L650" s="281"/>
      <c r="M650" s="281"/>
    </row>
    <row r="651" spans="1:13" s="242" customFormat="1">
      <c r="A651" s="284"/>
      <c r="B651" s="284"/>
      <c r="C651" s="284"/>
      <c r="D651" s="284"/>
      <c r="E651" s="281"/>
      <c r="F651" s="281"/>
      <c r="G651" s="281"/>
      <c r="H651" s="281"/>
      <c r="I651" s="281"/>
      <c r="J651" s="281"/>
      <c r="K651" s="281"/>
      <c r="L651" s="281"/>
      <c r="M651" s="281"/>
    </row>
    <row r="652" spans="1:13" s="242" customFormat="1">
      <c r="A652" s="284"/>
      <c r="B652" s="284"/>
      <c r="C652" s="284"/>
      <c r="D652" s="284"/>
      <c r="E652" s="281"/>
      <c r="F652" s="281"/>
      <c r="G652" s="281"/>
      <c r="H652" s="281"/>
      <c r="I652" s="281"/>
      <c r="J652" s="281"/>
      <c r="K652" s="281"/>
      <c r="L652" s="281"/>
      <c r="M652" s="281"/>
    </row>
    <row r="653" spans="1:13" s="242" customFormat="1">
      <c r="A653" s="284"/>
      <c r="B653" s="284"/>
      <c r="C653" s="284"/>
      <c r="D653" s="284"/>
      <c r="E653" s="281"/>
      <c r="F653" s="281"/>
      <c r="G653" s="281"/>
      <c r="H653" s="281"/>
      <c r="I653" s="281"/>
      <c r="J653" s="281"/>
      <c r="K653" s="281"/>
      <c r="L653" s="281"/>
      <c r="M653" s="281"/>
    </row>
    <row r="654" spans="1:13" s="242" customFormat="1">
      <c r="A654" s="284"/>
      <c r="B654" s="284"/>
      <c r="C654" s="284"/>
      <c r="D654" s="284"/>
      <c r="E654" s="281"/>
      <c r="F654" s="281"/>
      <c r="G654" s="281"/>
      <c r="H654" s="281"/>
      <c r="I654" s="281"/>
      <c r="J654" s="281"/>
      <c r="K654" s="281"/>
      <c r="L654" s="281"/>
      <c r="M654" s="281"/>
    </row>
    <row r="655" spans="1:13" s="242" customFormat="1">
      <c r="A655" s="284"/>
      <c r="B655" s="284"/>
      <c r="C655" s="284"/>
      <c r="D655" s="284"/>
      <c r="E655" s="281"/>
      <c r="F655" s="281"/>
      <c r="G655" s="281"/>
      <c r="H655" s="281"/>
      <c r="I655" s="281"/>
      <c r="J655" s="281"/>
      <c r="K655" s="281"/>
      <c r="L655" s="281"/>
      <c r="M655" s="281"/>
    </row>
    <row r="656" spans="1:13" s="242" customFormat="1">
      <c r="A656" s="284"/>
      <c r="B656" s="284"/>
      <c r="C656" s="284"/>
      <c r="D656" s="284"/>
      <c r="E656" s="281"/>
      <c r="F656" s="281"/>
      <c r="G656" s="281"/>
      <c r="H656" s="281"/>
      <c r="I656" s="281"/>
      <c r="J656" s="281"/>
      <c r="K656" s="281"/>
      <c r="L656" s="281"/>
      <c r="M656" s="281"/>
    </row>
    <row r="657" spans="1:13" s="242" customFormat="1">
      <c r="A657" s="284"/>
      <c r="B657" s="284"/>
      <c r="C657" s="284"/>
      <c r="D657" s="284"/>
      <c r="E657" s="281"/>
      <c r="F657" s="281"/>
      <c r="G657" s="281"/>
      <c r="H657" s="281"/>
      <c r="I657" s="281"/>
      <c r="J657" s="281"/>
      <c r="K657" s="281"/>
      <c r="L657" s="281"/>
      <c r="M657" s="281"/>
    </row>
    <row r="658" spans="1:13" s="242" customFormat="1">
      <c r="A658" s="284"/>
      <c r="B658" s="284"/>
      <c r="C658" s="284"/>
      <c r="D658" s="284"/>
      <c r="E658" s="281"/>
      <c r="F658" s="281"/>
      <c r="G658" s="281"/>
      <c r="H658" s="281"/>
      <c r="I658" s="281"/>
      <c r="J658" s="281"/>
      <c r="K658" s="281"/>
      <c r="L658" s="281"/>
      <c r="M658" s="281"/>
    </row>
    <row r="659" spans="1:13" s="242" customFormat="1">
      <c r="A659" s="284"/>
      <c r="B659" s="284"/>
      <c r="C659" s="284"/>
      <c r="D659" s="284"/>
      <c r="E659" s="281"/>
      <c r="F659" s="281"/>
      <c r="G659" s="281"/>
      <c r="H659" s="281"/>
      <c r="I659" s="281"/>
      <c r="J659" s="281"/>
      <c r="K659" s="281"/>
      <c r="L659" s="281"/>
      <c r="M659" s="281"/>
    </row>
    <row r="660" spans="1:13" s="242" customFormat="1">
      <c r="A660" s="284"/>
      <c r="B660" s="284"/>
      <c r="C660" s="284"/>
      <c r="D660" s="284"/>
      <c r="E660" s="281"/>
      <c r="F660" s="281"/>
      <c r="G660" s="281"/>
      <c r="H660" s="281"/>
      <c r="I660" s="281"/>
      <c r="J660" s="281"/>
      <c r="K660" s="281"/>
      <c r="L660" s="281"/>
      <c r="M660" s="281"/>
    </row>
    <row r="661" spans="1:13" s="242" customFormat="1">
      <c r="A661" s="284"/>
      <c r="B661" s="284"/>
      <c r="C661" s="284"/>
      <c r="D661" s="284"/>
      <c r="E661" s="281"/>
      <c r="F661" s="281"/>
      <c r="G661" s="281"/>
      <c r="H661" s="281"/>
      <c r="I661" s="281"/>
      <c r="J661" s="281"/>
      <c r="K661" s="281"/>
      <c r="L661" s="281"/>
      <c r="M661" s="281"/>
    </row>
    <row r="662" spans="1:13" s="242" customFormat="1">
      <c r="A662" s="284"/>
      <c r="B662" s="284"/>
      <c r="C662" s="284"/>
      <c r="D662" s="284"/>
      <c r="E662" s="281"/>
      <c r="F662" s="281"/>
      <c r="G662" s="281"/>
      <c r="H662" s="281"/>
      <c r="I662" s="281"/>
      <c r="J662" s="281"/>
      <c r="K662" s="281"/>
      <c r="L662" s="281"/>
      <c r="M662" s="281"/>
    </row>
    <row r="663" spans="1:13" s="242" customFormat="1">
      <c r="A663" s="284"/>
      <c r="B663" s="284"/>
      <c r="C663" s="284"/>
      <c r="D663" s="284"/>
      <c r="E663" s="281"/>
      <c r="F663" s="281"/>
      <c r="G663" s="281"/>
      <c r="H663" s="281"/>
      <c r="I663" s="281"/>
      <c r="J663" s="281"/>
      <c r="K663" s="281"/>
      <c r="L663" s="281"/>
      <c r="M663" s="281"/>
    </row>
    <row r="664" spans="1:13" s="242" customFormat="1">
      <c r="A664" s="284"/>
      <c r="B664" s="284"/>
      <c r="C664" s="284"/>
      <c r="D664" s="284"/>
      <c r="E664" s="281"/>
      <c r="F664" s="281"/>
      <c r="G664" s="281"/>
      <c r="H664" s="281"/>
      <c r="I664" s="281"/>
      <c r="J664" s="281"/>
      <c r="K664" s="281"/>
      <c r="L664" s="281"/>
      <c r="M664" s="281"/>
    </row>
    <row r="665" spans="1:13" s="242" customFormat="1">
      <c r="A665" s="284"/>
      <c r="B665" s="284"/>
      <c r="C665" s="284"/>
      <c r="D665" s="284"/>
      <c r="E665" s="281"/>
      <c r="F665" s="281"/>
      <c r="G665" s="281"/>
      <c r="H665" s="281"/>
      <c r="I665" s="281"/>
      <c r="J665" s="281"/>
      <c r="K665" s="281"/>
      <c r="L665" s="281"/>
      <c r="M665" s="281"/>
    </row>
    <row r="666" spans="1:13" s="242" customFormat="1">
      <c r="A666" s="284"/>
      <c r="B666" s="284"/>
      <c r="C666" s="284"/>
      <c r="D666" s="284"/>
      <c r="E666" s="281"/>
      <c r="F666" s="281"/>
      <c r="G666" s="281"/>
      <c r="H666" s="281"/>
      <c r="I666" s="281"/>
      <c r="J666" s="281"/>
      <c r="K666" s="281"/>
      <c r="L666" s="281"/>
      <c r="M666" s="281"/>
    </row>
    <row r="667" spans="1:13" s="242" customFormat="1">
      <c r="A667" s="284"/>
      <c r="B667" s="284"/>
      <c r="C667" s="284"/>
      <c r="D667" s="284"/>
      <c r="E667" s="281"/>
      <c r="F667" s="281"/>
      <c r="G667" s="281"/>
      <c r="H667" s="281"/>
      <c r="I667" s="281"/>
      <c r="J667" s="281"/>
      <c r="K667" s="281"/>
      <c r="L667" s="281"/>
      <c r="M667" s="281"/>
    </row>
    <row r="668" spans="1:13" s="242" customFormat="1">
      <c r="A668" s="284"/>
      <c r="B668" s="284"/>
      <c r="C668" s="284"/>
      <c r="D668" s="284"/>
      <c r="E668" s="281"/>
      <c r="F668" s="281"/>
      <c r="G668" s="281"/>
      <c r="H668" s="281"/>
      <c r="I668" s="281"/>
      <c r="J668" s="281"/>
      <c r="K668" s="281"/>
      <c r="L668" s="281"/>
      <c r="M668" s="281"/>
    </row>
    <row r="669" spans="1:13" s="242" customFormat="1">
      <c r="A669" s="284"/>
      <c r="B669" s="284"/>
      <c r="C669" s="284"/>
      <c r="D669" s="284"/>
      <c r="E669" s="281"/>
      <c r="F669" s="281"/>
      <c r="G669" s="281"/>
      <c r="H669" s="281"/>
      <c r="I669" s="281"/>
      <c r="J669" s="281"/>
      <c r="K669" s="281"/>
      <c r="L669" s="281"/>
      <c r="M669" s="281"/>
    </row>
    <row r="670" spans="1:13" s="242" customFormat="1">
      <c r="A670" s="284"/>
      <c r="B670" s="284"/>
      <c r="C670" s="284"/>
      <c r="D670" s="284"/>
      <c r="E670" s="281"/>
      <c r="F670" s="281"/>
      <c r="G670" s="281"/>
      <c r="H670" s="281"/>
      <c r="I670" s="281"/>
      <c r="J670" s="281"/>
      <c r="K670" s="281"/>
      <c r="L670" s="281"/>
      <c r="M670" s="281"/>
    </row>
    <row r="671" spans="1:13" s="242" customFormat="1">
      <c r="A671" s="284"/>
      <c r="B671" s="284"/>
      <c r="C671" s="284"/>
      <c r="D671" s="284"/>
      <c r="E671" s="281"/>
      <c r="F671" s="281"/>
      <c r="G671" s="281"/>
      <c r="H671" s="281"/>
      <c r="I671" s="281"/>
      <c r="J671" s="281"/>
      <c r="K671" s="281"/>
      <c r="L671" s="281"/>
      <c r="M671" s="281"/>
    </row>
    <row r="672" spans="1:13" s="242" customFormat="1">
      <c r="A672" s="284"/>
      <c r="B672" s="284"/>
      <c r="C672" s="284"/>
      <c r="D672" s="284"/>
      <c r="E672" s="281"/>
      <c r="F672" s="281"/>
      <c r="G672" s="281"/>
      <c r="H672" s="281"/>
      <c r="I672" s="281"/>
      <c r="J672" s="281"/>
      <c r="K672" s="281"/>
      <c r="L672" s="281"/>
      <c r="M672" s="281"/>
    </row>
    <row r="673" spans="1:13" s="242" customFormat="1">
      <c r="A673" s="284"/>
      <c r="B673" s="284"/>
      <c r="C673" s="284"/>
      <c r="D673" s="284"/>
      <c r="E673" s="281"/>
      <c r="F673" s="281"/>
      <c r="G673" s="281"/>
      <c r="H673" s="281"/>
      <c r="I673" s="281"/>
      <c r="J673" s="281"/>
      <c r="K673" s="281"/>
      <c r="L673" s="281"/>
      <c r="M673" s="281"/>
    </row>
    <row r="674" spans="1:13" s="242" customFormat="1">
      <c r="A674" s="284"/>
      <c r="B674" s="284"/>
      <c r="C674" s="284"/>
      <c r="D674" s="284"/>
      <c r="E674" s="281"/>
      <c r="F674" s="281"/>
      <c r="G674" s="281"/>
      <c r="H674" s="281"/>
      <c r="I674" s="281"/>
      <c r="J674" s="281"/>
      <c r="K674" s="281"/>
      <c r="L674" s="281"/>
      <c r="M674" s="281"/>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69" t="s">
        <v>32</v>
      </c>
      <c r="B1" s="769"/>
      <c r="C1" s="769"/>
      <c r="D1" s="769"/>
      <c r="E1" s="769"/>
      <c r="F1" s="769"/>
      <c r="G1" s="769"/>
      <c r="H1" s="769"/>
      <c r="I1" s="769"/>
      <c r="J1" s="769"/>
      <c r="K1" s="769"/>
      <c r="L1" s="769"/>
      <c r="M1" s="769"/>
      <c r="N1" s="769"/>
      <c r="O1" s="769"/>
    </row>
    <row r="2" spans="1:15">
      <c r="A2" s="769" t="s">
        <v>25</v>
      </c>
      <c r="B2" s="769"/>
      <c r="C2" s="769"/>
      <c r="D2" s="769"/>
      <c r="E2" s="769"/>
      <c r="F2" s="769"/>
      <c r="G2" s="769"/>
      <c r="H2" s="769"/>
      <c r="I2" s="769"/>
      <c r="J2" s="769"/>
      <c r="K2" s="769"/>
      <c r="L2" s="769"/>
      <c r="M2" s="769"/>
      <c r="N2" s="769"/>
      <c r="O2" s="769"/>
    </row>
    <row r="3" spans="1:15">
      <c r="A3" s="769" t="s">
        <v>24</v>
      </c>
      <c r="B3" s="769"/>
      <c r="C3" s="769"/>
      <c r="D3" s="769"/>
      <c r="E3" s="769"/>
      <c r="F3" s="769"/>
      <c r="G3" s="769"/>
      <c r="H3" s="769"/>
      <c r="I3" s="769"/>
      <c r="J3" s="769"/>
      <c r="K3" s="769"/>
      <c r="L3" s="769"/>
      <c r="M3" s="769"/>
      <c r="N3" s="769"/>
      <c r="O3" s="769"/>
    </row>
    <row r="4" spans="1:15">
      <c r="B4" s="99"/>
      <c r="C4" s="100"/>
      <c r="D4" s="100"/>
      <c r="E4" s="100"/>
      <c r="F4" s="100"/>
      <c r="G4" s="100"/>
      <c r="H4" s="100"/>
      <c r="I4" s="100"/>
      <c r="J4" s="100"/>
      <c r="K4" s="100"/>
      <c r="L4" s="100"/>
      <c r="M4" s="100"/>
      <c r="N4" s="100"/>
    </row>
    <row r="5" spans="1:15">
      <c r="B5" s="99"/>
      <c r="C5" s="77" t="s">
        <v>3</v>
      </c>
      <c r="D5" s="77" t="s">
        <v>4</v>
      </c>
      <c r="E5" s="77" t="s">
        <v>5</v>
      </c>
      <c r="F5" s="77" t="s">
        <v>6</v>
      </c>
      <c r="G5" s="77" t="s">
        <v>3</v>
      </c>
      <c r="H5" s="77" t="s">
        <v>4</v>
      </c>
      <c r="I5" s="77" t="s">
        <v>5</v>
      </c>
      <c r="J5" s="77" t="s">
        <v>6</v>
      </c>
      <c r="K5" s="517" t="s">
        <v>3</v>
      </c>
      <c r="L5" s="529" t="s">
        <v>4</v>
      </c>
      <c r="M5" s="669" t="s">
        <v>5</v>
      </c>
      <c r="N5" s="718" t="s">
        <v>6</v>
      </c>
    </row>
    <row r="6" spans="1:15">
      <c r="A6" s="99" t="s">
        <v>7</v>
      </c>
      <c r="B6" s="99"/>
      <c r="C6" s="78" t="s">
        <v>167</v>
      </c>
      <c r="D6" s="78" t="s">
        <v>167</v>
      </c>
      <c r="E6" s="78" t="s">
        <v>167</v>
      </c>
      <c r="F6" s="78" t="s">
        <v>167</v>
      </c>
      <c r="G6" s="78" t="s">
        <v>231</v>
      </c>
      <c r="H6" s="78" t="s">
        <v>231</v>
      </c>
      <c r="I6" s="78" t="s">
        <v>231</v>
      </c>
      <c r="J6" s="78" t="s">
        <v>231</v>
      </c>
      <c r="K6" s="78" t="s">
        <v>252</v>
      </c>
      <c r="L6" s="78" t="s">
        <v>252</v>
      </c>
      <c r="M6" s="78" t="s">
        <v>252</v>
      </c>
      <c r="N6" s="78" t="s">
        <v>252</v>
      </c>
    </row>
    <row r="7" spans="1:15" ht="5.25" customHeight="1">
      <c r="B7" s="503"/>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36</v>
      </c>
      <c r="C9" s="117">
        <v>3248</v>
      </c>
      <c r="D9" s="117">
        <v>3278</v>
      </c>
      <c r="E9" s="117">
        <v>3576</v>
      </c>
      <c r="F9" s="117">
        <v>4713</v>
      </c>
      <c r="G9" s="117">
        <v>5217</v>
      </c>
      <c r="H9" s="117">
        <v>4857</v>
      </c>
      <c r="I9" s="542">
        <v>3308</v>
      </c>
      <c r="J9" s="542">
        <v>4225</v>
      </c>
      <c r="K9" s="542">
        <v>4696</v>
      </c>
      <c r="L9" s="542">
        <v>4592</v>
      </c>
      <c r="M9" s="542">
        <v>4939</v>
      </c>
      <c r="N9" s="248">
        <v>5794</v>
      </c>
    </row>
    <row r="10" spans="1:15">
      <c r="B10" s="85" t="s">
        <v>37</v>
      </c>
      <c r="C10" s="155">
        <v>344</v>
      </c>
      <c r="D10" s="155">
        <v>360</v>
      </c>
      <c r="E10" s="155">
        <v>888</v>
      </c>
      <c r="F10" s="155">
        <v>918</v>
      </c>
      <c r="G10" s="155">
        <v>431</v>
      </c>
      <c r="H10" s="155">
        <v>418</v>
      </c>
      <c r="I10" s="589">
        <v>641</v>
      </c>
      <c r="J10" s="589">
        <v>1035</v>
      </c>
      <c r="K10" s="589">
        <v>594</v>
      </c>
      <c r="L10" s="589">
        <v>455</v>
      </c>
      <c r="M10" s="589">
        <v>386</v>
      </c>
      <c r="N10" s="291">
        <v>848</v>
      </c>
    </row>
    <row r="11" spans="1:15">
      <c r="B11" s="85" t="s">
        <v>93</v>
      </c>
      <c r="C11" s="155">
        <v>48</v>
      </c>
      <c r="D11" s="155">
        <v>51</v>
      </c>
      <c r="E11" s="155">
        <v>94</v>
      </c>
      <c r="F11" s="155">
        <v>46</v>
      </c>
      <c r="G11" s="155">
        <v>42</v>
      </c>
      <c r="H11" s="155">
        <v>36</v>
      </c>
      <c r="I11" s="589">
        <v>174</v>
      </c>
      <c r="J11" s="589">
        <v>43</v>
      </c>
      <c r="K11" s="589">
        <v>45</v>
      </c>
      <c r="L11" s="589">
        <v>46</v>
      </c>
      <c r="M11" s="589">
        <v>102</v>
      </c>
      <c r="N11" s="291">
        <v>32</v>
      </c>
    </row>
    <row r="12" spans="1:15">
      <c r="B12" s="85" t="s">
        <v>38</v>
      </c>
      <c r="C12" s="155">
        <v>370</v>
      </c>
      <c r="D12" s="155">
        <v>349</v>
      </c>
      <c r="E12" s="155">
        <v>377</v>
      </c>
      <c r="F12" s="155">
        <v>367</v>
      </c>
      <c r="G12" s="155">
        <v>298</v>
      </c>
      <c r="H12" s="155">
        <v>320</v>
      </c>
      <c r="I12" s="589">
        <v>348</v>
      </c>
      <c r="J12" s="589">
        <v>264</v>
      </c>
      <c r="K12" s="589">
        <v>184</v>
      </c>
      <c r="L12" s="589">
        <v>184</v>
      </c>
      <c r="M12" s="589">
        <v>240</v>
      </c>
      <c r="N12" s="291">
        <v>322</v>
      </c>
    </row>
    <row r="13" spans="1:15" s="99" customFormat="1">
      <c r="B13" s="85" t="s">
        <v>187</v>
      </c>
      <c r="C13" s="492">
        <v>346</v>
      </c>
      <c r="D13" s="492">
        <v>314</v>
      </c>
      <c r="E13" s="492">
        <v>451</v>
      </c>
      <c r="F13" s="492">
        <v>476</v>
      </c>
      <c r="G13" s="492">
        <v>422</v>
      </c>
      <c r="H13" s="492">
        <v>503</v>
      </c>
      <c r="I13" s="590">
        <v>501</v>
      </c>
      <c r="J13" s="590">
        <v>539</v>
      </c>
      <c r="K13" s="590">
        <v>518</v>
      </c>
      <c r="L13" s="590">
        <v>386</v>
      </c>
      <c r="M13" s="590">
        <v>345</v>
      </c>
      <c r="N13" s="302">
        <v>296</v>
      </c>
    </row>
    <row r="14" spans="1:15">
      <c r="B14" s="99" t="s">
        <v>12</v>
      </c>
      <c r="C14" s="466">
        <f t="shared" ref="C14:I14" si="0">SUM(C9:C13)</f>
        <v>4356</v>
      </c>
      <c r="D14" s="466">
        <f t="shared" si="0"/>
        <v>4352</v>
      </c>
      <c r="E14" s="466">
        <f t="shared" si="0"/>
        <v>5386</v>
      </c>
      <c r="F14" s="466">
        <f t="shared" si="0"/>
        <v>6520</v>
      </c>
      <c r="G14" s="466">
        <f t="shared" si="0"/>
        <v>6410</v>
      </c>
      <c r="H14" s="466">
        <f t="shared" si="0"/>
        <v>6134</v>
      </c>
      <c r="I14" s="591">
        <f t="shared" si="0"/>
        <v>4972</v>
      </c>
      <c r="J14" s="591">
        <f t="shared" ref="J14:K14" si="1">SUM(J9:J13)</f>
        <v>6106</v>
      </c>
      <c r="K14" s="591">
        <f t="shared" si="1"/>
        <v>6037</v>
      </c>
      <c r="L14" s="591">
        <f t="shared" ref="L14:M14" si="2">SUM(L9:L13)</f>
        <v>5663</v>
      </c>
      <c r="M14" s="591">
        <f t="shared" si="2"/>
        <v>6012</v>
      </c>
      <c r="N14" s="314">
        <f t="shared" ref="N14" si="3">SUM(N9:N13)</f>
        <v>7292</v>
      </c>
    </row>
    <row r="15" spans="1:15">
      <c r="C15" s="155"/>
      <c r="D15" s="155"/>
      <c r="E15" s="155"/>
      <c r="F15" s="155"/>
      <c r="G15" s="155"/>
      <c r="H15" s="155"/>
      <c r="I15" s="589"/>
      <c r="J15" s="589"/>
      <c r="K15" s="589"/>
      <c r="L15" s="589"/>
      <c r="M15" s="589"/>
      <c r="N15" s="291"/>
    </row>
    <row r="16" spans="1:15" s="99" customFormat="1">
      <c r="B16" s="85" t="s">
        <v>38</v>
      </c>
      <c r="C16" s="155">
        <v>74</v>
      </c>
      <c r="D16" s="155">
        <v>104</v>
      </c>
      <c r="E16" s="155">
        <v>114</v>
      </c>
      <c r="F16" s="155">
        <v>86</v>
      </c>
      <c r="G16" s="155">
        <v>92</v>
      </c>
      <c r="H16" s="155">
        <v>131</v>
      </c>
      <c r="I16" s="589">
        <v>174</v>
      </c>
      <c r="J16" s="589">
        <v>65</v>
      </c>
      <c r="K16" s="589">
        <v>80</v>
      </c>
      <c r="L16" s="589">
        <v>90</v>
      </c>
      <c r="M16" s="589">
        <v>109</v>
      </c>
      <c r="N16" s="291">
        <v>54</v>
      </c>
    </row>
    <row r="17" spans="1:14" s="99" customFormat="1">
      <c r="B17" s="85" t="s">
        <v>14</v>
      </c>
      <c r="C17" s="155">
        <v>245</v>
      </c>
      <c r="D17" s="155">
        <v>246</v>
      </c>
      <c r="E17" s="155">
        <v>254</v>
      </c>
      <c r="F17" s="155">
        <v>294</v>
      </c>
      <c r="G17" s="155">
        <v>286</v>
      </c>
      <c r="H17" s="155">
        <v>281</v>
      </c>
      <c r="I17" s="589">
        <v>281</v>
      </c>
      <c r="J17" s="589">
        <v>282</v>
      </c>
      <c r="K17" s="589">
        <v>264</v>
      </c>
      <c r="L17" s="589">
        <v>259</v>
      </c>
      <c r="M17" s="589">
        <v>249</v>
      </c>
      <c r="N17" s="291">
        <v>253</v>
      </c>
    </row>
    <row r="18" spans="1:14" s="99" customFormat="1">
      <c r="B18" s="85" t="s">
        <v>245</v>
      </c>
      <c r="C18" s="155">
        <v>371</v>
      </c>
      <c r="D18" s="155">
        <v>398</v>
      </c>
      <c r="E18" s="155">
        <v>439</v>
      </c>
      <c r="F18" s="155">
        <v>459</v>
      </c>
      <c r="G18" s="155">
        <v>400</v>
      </c>
      <c r="H18" s="155">
        <v>324</v>
      </c>
      <c r="I18" s="589">
        <v>243</v>
      </c>
      <c r="J18" s="589">
        <v>458</v>
      </c>
      <c r="K18" s="589">
        <v>373</v>
      </c>
      <c r="L18" s="589">
        <v>366</v>
      </c>
      <c r="M18" s="589">
        <v>357</v>
      </c>
      <c r="N18" s="291">
        <v>1293</v>
      </c>
    </row>
    <row r="19" spans="1:14" s="99" customFormat="1">
      <c r="B19" s="85" t="s">
        <v>9</v>
      </c>
      <c r="C19" s="155">
        <v>439</v>
      </c>
      <c r="D19" s="155">
        <v>466</v>
      </c>
      <c r="E19" s="155">
        <v>469</v>
      </c>
      <c r="F19" s="155">
        <v>440</v>
      </c>
      <c r="G19" s="155">
        <v>458</v>
      </c>
      <c r="H19" s="155">
        <v>415</v>
      </c>
      <c r="I19" s="589">
        <v>454</v>
      </c>
      <c r="J19" s="589">
        <v>482</v>
      </c>
      <c r="K19" s="589">
        <v>751</v>
      </c>
      <c r="L19" s="589">
        <v>721</v>
      </c>
      <c r="M19" s="589">
        <v>731</v>
      </c>
      <c r="N19" s="291">
        <v>658</v>
      </c>
    </row>
    <row r="20" spans="1:14" s="99" customFormat="1">
      <c r="B20" s="85" t="s">
        <v>188</v>
      </c>
      <c r="C20" s="155">
        <v>1673</v>
      </c>
      <c r="D20" s="155">
        <v>1479</v>
      </c>
      <c r="E20" s="155">
        <v>1292</v>
      </c>
      <c r="F20" s="155">
        <v>1106</v>
      </c>
      <c r="G20" s="155">
        <v>987</v>
      </c>
      <c r="H20" s="155">
        <v>910</v>
      </c>
      <c r="I20" s="589">
        <v>826</v>
      </c>
      <c r="J20" s="589">
        <v>735</v>
      </c>
      <c r="K20" s="589">
        <v>680</v>
      </c>
      <c r="L20" s="589">
        <v>633</v>
      </c>
      <c r="M20" s="589">
        <v>583</v>
      </c>
      <c r="N20" s="291">
        <v>531</v>
      </c>
    </row>
    <row r="21" spans="1:14">
      <c r="B21" s="85" t="s">
        <v>8</v>
      </c>
      <c r="C21" s="492">
        <v>9763</v>
      </c>
      <c r="D21" s="492">
        <v>9763</v>
      </c>
      <c r="E21" s="492">
        <v>9764</v>
      </c>
      <c r="F21" s="492">
        <v>9763</v>
      </c>
      <c r="G21" s="492">
        <v>9764</v>
      </c>
      <c r="H21" s="492">
        <v>9763</v>
      </c>
      <c r="I21" s="590">
        <v>9763</v>
      </c>
      <c r="J21" s="590">
        <v>9762</v>
      </c>
      <c r="K21" s="590">
        <v>9763</v>
      </c>
      <c r="L21" s="590">
        <v>9763</v>
      </c>
      <c r="M21" s="590">
        <v>9764</v>
      </c>
      <c r="N21" s="302">
        <v>9764</v>
      </c>
    </row>
    <row r="22" spans="1:14" ht="12.75" thickBot="1">
      <c r="B22" s="99" t="s">
        <v>19</v>
      </c>
      <c r="C22" s="504">
        <f t="shared" ref="C22:J22" si="4">SUM(C14:C21)</f>
        <v>16921</v>
      </c>
      <c r="D22" s="504">
        <f t="shared" si="4"/>
        <v>16808</v>
      </c>
      <c r="E22" s="504">
        <f t="shared" si="4"/>
        <v>17718</v>
      </c>
      <c r="F22" s="504">
        <f t="shared" si="4"/>
        <v>18668</v>
      </c>
      <c r="G22" s="504">
        <f t="shared" si="4"/>
        <v>18397</v>
      </c>
      <c r="H22" s="504">
        <f t="shared" si="4"/>
        <v>17958</v>
      </c>
      <c r="I22" s="592">
        <f t="shared" si="4"/>
        <v>16713</v>
      </c>
      <c r="J22" s="592">
        <f t="shared" si="4"/>
        <v>17890</v>
      </c>
      <c r="K22" s="592">
        <f t="shared" ref="K22:L22" si="5">SUM(K14:K21)</f>
        <v>17948</v>
      </c>
      <c r="L22" s="592">
        <f t="shared" si="5"/>
        <v>17495</v>
      </c>
      <c r="M22" s="592">
        <f t="shared" ref="M22:N22" si="6">SUM(M14:M21)</f>
        <v>17805</v>
      </c>
      <c r="N22" s="315">
        <f t="shared" si="6"/>
        <v>19845</v>
      </c>
    </row>
    <row r="23" spans="1:14" ht="12.75" thickTop="1">
      <c r="B23" s="99"/>
      <c r="C23" s="466"/>
      <c r="D23" s="466"/>
      <c r="E23" s="466"/>
      <c r="F23" s="466"/>
      <c r="G23" s="466"/>
      <c r="H23" s="466"/>
      <c r="I23" s="591"/>
      <c r="J23" s="591"/>
      <c r="K23" s="591"/>
      <c r="L23" s="591"/>
      <c r="M23" s="591"/>
      <c r="N23" s="314"/>
    </row>
    <row r="24" spans="1:14">
      <c r="A24" s="99" t="s">
        <v>15</v>
      </c>
      <c r="B24" s="99"/>
      <c r="C24" s="155"/>
      <c r="D24" s="155"/>
      <c r="E24" s="155"/>
      <c r="F24" s="155"/>
      <c r="G24" s="155"/>
      <c r="H24" s="155"/>
      <c r="I24" s="589"/>
      <c r="J24" s="589"/>
      <c r="K24" s="589"/>
      <c r="L24" s="589"/>
      <c r="M24" s="589"/>
      <c r="N24" s="291"/>
    </row>
    <row r="25" spans="1:14">
      <c r="B25" s="99"/>
      <c r="C25" s="155"/>
      <c r="D25" s="155"/>
      <c r="E25" s="155"/>
      <c r="F25" s="155"/>
      <c r="G25" s="155"/>
      <c r="H25" s="155"/>
      <c r="I25" s="589"/>
      <c r="J25" s="589"/>
      <c r="K25" s="589"/>
      <c r="L25" s="589"/>
      <c r="M25" s="589"/>
      <c r="N25" s="291"/>
    </row>
    <row r="26" spans="1:14">
      <c r="B26" s="85" t="s">
        <v>16</v>
      </c>
      <c r="C26" s="155"/>
      <c r="D26" s="155"/>
      <c r="E26" s="155"/>
      <c r="F26" s="155"/>
      <c r="G26" s="155"/>
      <c r="H26" s="155"/>
      <c r="I26" s="589"/>
      <c r="J26" s="589"/>
      <c r="K26" s="589"/>
      <c r="L26" s="589"/>
      <c r="M26" s="589"/>
      <c r="N26" s="291"/>
    </row>
    <row r="27" spans="1:14">
      <c r="B27" s="85" t="s">
        <v>39</v>
      </c>
      <c r="C27" s="117">
        <v>150</v>
      </c>
      <c r="D27" s="117">
        <v>163</v>
      </c>
      <c r="E27" s="117">
        <v>313</v>
      </c>
      <c r="F27" s="117">
        <v>323</v>
      </c>
      <c r="G27" s="117">
        <v>172</v>
      </c>
      <c r="H27" s="117">
        <v>167</v>
      </c>
      <c r="I27" s="542">
        <v>312</v>
      </c>
      <c r="J27" s="542">
        <v>253</v>
      </c>
      <c r="K27" s="542">
        <v>166</v>
      </c>
      <c r="L27" s="542">
        <v>180</v>
      </c>
      <c r="M27" s="542">
        <v>274</v>
      </c>
      <c r="N27" s="248">
        <v>292</v>
      </c>
    </row>
    <row r="28" spans="1:14" s="99" customFormat="1">
      <c r="B28" s="85" t="s">
        <v>40</v>
      </c>
      <c r="C28" s="155">
        <v>1153</v>
      </c>
      <c r="D28" s="155">
        <v>940</v>
      </c>
      <c r="E28" s="155">
        <v>1373</v>
      </c>
      <c r="F28" s="155">
        <v>1929</v>
      </c>
      <c r="G28" s="155">
        <v>1204</v>
      </c>
      <c r="H28" s="155">
        <v>832</v>
      </c>
      <c r="I28" s="589">
        <v>1017</v>
      </c>
      <c r="J28" s="589">
        <v>1493</v>
      </c>
      <c r="K28" s="589">
        <v>931</v>
      </c>
      <c r="L28" s="589">
        <v>728</v>
      </c>
      <c r="M28" s="589">
        <v>695</v>
      </c>
      <c r="N28" s="291">
        <v>1375</v>
      </c>
    </row>
    <row r="29" spans="1:14" s="99" customFormat="1">
      <c r="B29" s="85" t="s">
        <v>41</v>
      </c>
      <c r="C29" s="492">
        <v>936</v>
      </c>
      <c r="D29" s="492">
        <v>662</v>
      </c>
      <c r="E29" s="492">
        <v>703</v>
      </c>
      <c r="F29" s="492">
        <v>1411</v>
      </c>
      <c r="G29" s="492">
        <v>1551</v>
      </c>
      <c r="H29" s="492">
        <v>1061</v>
      </c>
      <c r="I29" s="590">
        <v>1053</v>
      </c>
      <c r="J29" s="590">
        <v>896</v>
      </c>
      <c r="K29" s="590">
        <v>1198</v>
      </c>
      <c r="L29" s="590">
        <v>731</v>
      </c>
      <c r="M29" s="590">
        <v>782</v>
      </c>
      <c r="N29" s="302">
        <v>1248</v>
      </c>
    </row>
    <row r="30" spans="1:14">
      <c r="B30" s="99" t="s">
        <v>20</v>
      </c>
      <c r="C30" s="466">
        <f t="shared" ref="C30:N30" si="7">SUM(C27:C29)</f>
        <v>2239</v>
      </c>
      <c r="D30" s="466">
        <f t="shared" si="7"/>
        <v>1765</v>
      </c>
      <c r="E30" s="466">
        <f t="shared" si="7"/>
        <v>2389</v>
      </c>
      <c r="F30" s="466">
        <f t="shared" si="7"/>
        <v>3663</v>
      </c>
      <c r="G30" s="466">
        <f t="shared" si="7"/>
        <v>2927</v>
      </c>
      <c r="H30" s="466">
        <f t="shared" si="7"/>
        <v>2060</v>
      </c>
      <c r="I30" s="591">
        <f t="shared" si="7"/>
        <v>2382</v>
      </c>
      <c r="J30" s="591">
        <f t="shared" si="7"/>
        <v>2642</v>
      </c>
      <c r="K30" s="591">
        <f t="shared" si="7"/>
        <v>2295</v>
      </c>
      <c r="L30" s="591">
        <f t="shared" si="7"/>
        <v>1639</v>
      </c>
      <c r="M30" s="591">
        <f t="shared" si="7"/>
        <v>1751</v>
      </c>
      <c r="N30" s="314">
        <f t="shared" si="7"/>
        <v>2915</v>
      </c>
    </row>
    <row r="31" spans="1:14">
      <c r="C31" s="155"/>
      <c r="D31" s="155"/>
      <c r="E31" s="155"/>
      <c r="F31" s="155"/>
      <c r="G31" s="155"/>
      <c r="H31" s="155"/>
      <c r="I31" s="589"/>
      <c r="J31" s="589"/>
      <c r="K31" s="589"/>
      <c r="L31" s="589"/>
      <c r="M31" s="589"/>
      <c r="N31" s="291"/>
    </row>
    <row r="32" spans="1:14">
      <c r="B32" s="85" t="s">
        <v>103</v>
      </c>
      <c r="C32" s="155">
        <v>4393</v>
      </c>
      <c r="D32" s="155">
        <v>4387</v>
      </c>
      <c r="E32" s="155">
        <v>4388</v>
      </c>
      <c r="F32" s="155">
        <v>4390</v>
      </c>
      <c r="G32" s="155">
        <v>4392</v>
      </c>
      <c r="H32" s="155">
        <v>4394</v>
      </c>
      <c r="I32" s="589">
        <v>2670</v>
      </c>
      <c r="J32" s="589">
        <v>2671</v>
      </c>
      <c r="K32" s="589">
        <v>2672</v>
      </c>
      <c r="L32" s="589">
        <v>2673</v>
      </c>
      <c r="M32" s="589">
        <v>2674</v>
      </c>
      <c r="N32" s="291">
        <v>2675</v>
      </c>
    </row>
    <row r="33" spans="1:15" s="99" customFormat="1">
      <c r="B33" s="85" t="s">
        <v>245</v>
      </c>
      <c r="C33" s="155">
        <v>41</v>
      </c>
      <c r="D33" s="155">
        <v>38</v>
      </c>
      <c r="E33" s="155">
        <v>40</v>
      </c>
      <c r="F33" s="155">
        <v>21</v>
      </c>
      <c r="G33" s="155">
        <v>16</v>
      </c>
      <c r="H33" s="155">
        <v>13</v>
      </c>
      <c r="I33" s="589">
        <v>11</v>
      </c>
      <c r="J33" s="589">
        <v>18</v>
      </c>
      <c r="K33" s="589">
        <v>22</v>
      </c>
      <c r="L33" s="589">
        <v>20</v>
      </c>
      <c r="M33" s="589">
        <v>23</v>
      </c>
      <c r="N33" s="291">
        <v>505</v>
      </c>
    </row>
    <row r="34" spans="1:15">
      <c r="B34" s="85" t="s">
        <v>10</v>
      </c>
      <c r="C34" s="492">
        <v>812</v>
      </c>
      <c r="D34" s="492">
        <v>903</v>
      </c>
      <c r="E34" s="492">
        <v>934</v>
      </c>
      <c r="F34" s="492">
        <v>1132</v>
      </c>
      <c r="G34" s="492">
        <v>1243</v>
      </c>
      <c r="H34" s="492">
        <v>1145</v>
      </c>
      <c r="I34" s="590">
        <v>991</v>
      </c>
      <c r="J34" s="590">
        <v>1167</v>
      </c>
      <c r="K34" s="590">
        <v>1363</v>
      </c>
      <c r="L34" s="590">
        <v>1186</v>
      </c>
      <c r="M34" s="590">
        <v>1122</v>
      </c>
      <c r="N34" s="302">
        <v>945</v>
      </c>
    </row>
    <row r="35" spans="1:15">
      <c r="B35" s="99" t="s">
        <v>17</v>
      </c>
      <c r="C35" s="466">
        <f t="shared" ref="C35" si="8">SUM(C30:C34)</f>
        <v>7485</v>
      </c>
      <c r="D35" s="466">
        <f t="shared" ref="D35:I35" si="9">SUM(D30:D34)</f>
        <v>7093</v>
      </c>
      <c r="E35" s="466">
        <f t="shared" si="9"/>
        <v>7751</v>
      </c>
      <c r="F35" s="466">
        <f t="shared" si="9"/>
        <v>9206</v>
      </c>
      <c r="G35" s="466">
        <f t="shared" si="9"/>
        <v>8578</v>
      </c>
      <c r="H35" s="466">
        <f t="shared" si="9"/>
        <v>7612</v>
      </c>
      <c r="I35" s="591">
        <f t="shared" si="9"/>
        <v>6054</v>
      </c>
      <c r="J35" s="591">
        <f t="shared" ref="J35:K35" si="10">SUM(J30:J34)</f>
        <v>6498</v>
      </c>
      <c r="K35" s="591">
        <f t="shared" si="10"/>
        <v>6352</v>
      </c>
      <c r="L35" s="591">
        <f t="shared" ref="L35:M35" si="11">SUM(L30:L34)</f>
        <v>5518</v>
      </c>
      <c r="M35" s="591">
        <f t="shared" si="11"/>
        <v>5570</v>
      </c>
      <c r="N35" s="314">
        <f t="shared" ref="N35" si="12">SUM(N30:N34)</f>
        <v>7040</v>
      </c>
    </row>
    <row r="36" spans="1:15">
      <c r="C36" s="155"/>
      <c r="D36" s="155"/>
      <c r="E36" s="155"/>
      <c r="F36" s="155"/>
      <c r="G36" s="155"/>
      <c r="H36" s="155"/>
      <c r="I36" s="589"/>
      <c r="J36" s="589"/>
      <c r="K36" s="589"/>
      <c r="L36" s="589"/>
      <c r="M36" s="589"/>
      <c r="N36" s="291"/>
    </row>
    <row r="37" spans="1:15">
      <c r="B37" s="85" t="s">
        <v>18</v>
      </c>
      <c r="C37" s="155">
        <v>0</v>
      </c>
      <c r="D37" s="155">
        <v>0</v>
      </c>
      <c r="E37" s="155">
        <v>0</v>
      </c>
      <c r="F37" s="155">
        <v>0</v>
      </c>
      <c r="G37" s="155">
        <v>0</v>
      </c>
      <c r="H37" s="155">
        <v>0</v>
      </c>
      <c r="I37" s="589">
        <v>0</v>
      </c>
      <c r="J37" s="589">
        <v>0</v>
      </c>
      <c r="K37" s="589">
        <v>0</v>
      </c>
      <c r="L37" s="589">
        <v>0</v>
      </c>
      <c r="M37" s="589">
        <v>0</v>
      </c>
      <c r="N37" s="291">
        <v>0</v>
      </c>
    </row>
    <row r="38" spans="1:15">
      <c r="B38" s="85" t="s">
        <v>271</v>
      </c>
      <c r="C38" s="155">
        <v>10555</v>
      </c>
      <c r="D38" s="155">
        <v>10606</v>
      </c>
      <c r="E38" s="155">
        <v>10671</v>
      </c>
      <c r="F38" s="155">
        <v>10747</v>
      </c>
      <c r="G38" s="155">
        <v>10786</v>
      </c>
      <c r="H38" s="155">
        <v>10867</v>
      </c>
      <c r="I38" s="589">
        <v>10928</v>
      </c>
      <c r="J38" s="589">
        <v>10963</v>
      </c>
      <c r="K38" s="589">
        <v>11004</v>
      </c>
      <c r="L38" s="589">
        <v>11063</v>
      </c>
      <c r="M38" s="589">
        <v>11116</v>
      </c>
      <c r="N38" s="291">
        <v>11174</v>
      </c>
    </row>
    <row r="39" spans="1:15">
      <c r="B39" s="85" t="s">
        <v>42</v>
      </c>
      <c r="C39" s="155">
        <v>-5563</v>
      </c>
      <c r="D39" s="155">
        <v>-5563</v>
      </c>
      <c r="E39" s="155">
        <v>-5563</v>
      </c>
      <c r="F39" s="155">
        <v>-5563</v>
      </c>
      <c r="G39" s="155">
        <v>-5563</v>
      </c>
      <c r="H39" s="155">
        <v>-5563</v>
      </c>
      <c r="I39" s="589">
        <v>-5563</v>
      </c>
      <c r="J39" s="589">
        <v>-5563</v>
      </c>
      <c r="K39" s="589">
        <v>-5563</v>
      </c>
      <c r="L39" s="589">
        <v>-5563</v>
      </c>
      <c r="M39" s="589">
        <v>-5563</v>
      </c>
      <c r="N39" s="291">
        <v>-5563</v>
      </c>
    </row>
    <row r="40" spans="1:15">
      <c r="B40" s="85" t="s">
        <v>270</v>
      </c>
      <c r="C40" s="155">
        <v>5069</v>
      </c>
      <c r="D40" s="155">
        <v>5312</v>
      </c>
      <c r="E40" s="155">
        <v>5501</v>
      </c>
      <c r="F40" s="155">
        <v>4916</v>
      </c>
      <c r="G40" s="155">
        <v>5245</v>
      </c>
      <c r="H40" s="155">
        <v>5647</v>
      </c>
      <c r="I40" s="589">
        <v>5907</v>
      </c>
      <c r="J40" s="589">
        <v>6593</v>
      </c>
      <c r="K40" s="589">
        <v>6757</v>
      </c>
      <c r="L40" s="589">
        <v>7085</v>
      </c>
      <c r="M40" s="589">
        <v>7289</v>
      </c>
      <c r="N40" s="291">
        <v>7813</v>
      </c>
    </row>
    <row r="41" spans="1:15">
      <c r="B41" s="85" t="s">
        <v>83</v>
      </c>
      <c r="C41" s="155">
        <v>-625</v>
      </c>
      <c r="D41" s="155">
        <v>-640</v>
      </c>
      <c r="E41" s="155">
        <v>-642</v>
      </c>
      <c r="F41" s="155">
        <v>-638</v>
      </c>
      <c r="G41" s="155">
        <v>-649</v>
      </c>
      <c r="H41" s="155">
        <v>-605</v>
      </c>
      <c r="I41" s="589">
        <v>-613</v>
      </c>
      <c r="J41" s="589">
        <v>-601</v>
      </c>
      <c r="K41" s="589">
        <v>-602</v>
      </c>
      <c r="L41" s="589">
        <v>-608</v>
      </c>
      <c r="M41" s="589">
        <v>-607</v>
      </c>
      <c r="N41" s="291">
        <v>-619</v>
      </c>
    </row>
    <row r="42" spans="1:15">
      <c r="B42" s="99" t="s">
        <v>21</v>
      </c>
      <c r="C42" s="505">
        <f t="shared" ref="C42:D42" si="13">SUM(C37:C41)</f>
        <v>9436</v>
      </c>
      <c r="D42" s="505">
        <f t="shared" si="13"/>
        <v>9715</v>
      </c>
      <c r="E42" s="505">
        <f t="shared" ref="E42:F42" si="14">SUM(E37:E41)</f>
        <v>9967</v>
      </c>
      <c r="F42" s="505">
        <f t="shared" si="14"/>
        <v>9462</v>
      </c>
      <c r="G42" s="505">
        <f t="shared" ref="G42:H42" si="15">SUM(G37:G41)</f>
        <v>9819</v>
      </c>
      <c r="H42" s="505">
        <f t="shared" si="15"/>
        <v>10346</v>
      </c>
      <c r="I42" s="593">
        <f t="shared" ref="I42:J42" si="16">SUM(I37:I41)</f>
        <v>10659</v>
      </c>
      <c r="J42" s="593">
        <f t="shared" si="16"/>
        <v>11392</v>
      </c>
      <c r="K42" s="593">
        <f t="shared" ref="K42:L42" si="17">SUM(K37:K41)</f>
        <v>11596</v>
      </c>
      <c r="L42" s="593">
        <f t="shared" si="17"/>
        <v>11977</v>
      </c>
      <c r="M42" s="593">
        <f t="shared" ref="M42" si="18">SUM(M37:M41)</f>
        <v>12235</v>
      </c>
      <c r="N42" s="316">
        <f>SUM(N37:N41)</f>
        <v>12805</v>
      </c>
    </row>
    <row r="43" spans="1:15">
      <c r="B43" s="99"/>
      <c r="C43" s="505"/>
      <c r="D43" s="505"/>
      <c r="E43" s="505"/>
      <c r="F43" s="505"/>
      <c r="G43" s="505"/>
      <c r="H43" s="505"/>
      <c r="I43" s="593"/>
      <c r="J43" s="593"/>
      <c r="K43" s="593"/>
      <c r="L43" s="593"/>
      <c r="M43" s="593"/>
      <c r="N43" s="316"/>
    </row>
    <row r="44" spans="1:15" ht="12.75" thickBot="1">
      <c r="B44" s="99" t="s">
        <v>181</v>
      </c>
      <c r="C44" s="504">
        <f t="shared" ref="C44" si="19">C35+C42</f>
        <v>16921</v>
      </c>
      <c r="D44" s="504">
        <f t="shared" ref="D44:I44" si="20">D35+D42</f>
        <v>16808</v>
      </c>
      <c r="E44" s="504">
        <f t="shared" si="20"/>
        <v>17718</v>
      </c>
      <c r="F44" s="504">
        <f t="shared" si="20"/>
        <v>18668</v>
      </c>
      <c r="G44" s="504">
        <f t="shared" si="20"/>
        <v>18397</v>
      </c>
      <c r="H44" s="504">
        <f t="shared" si="20"/>
        <v>17958</v>
      </c>
      <c r="I44" s="592">
        <f t="shared" si="20"/>
        <v>16713</v>
      </c>
      <c r="J44" s="592">
        <f t="shared" ref="J44:K44" si="21">J35+J42</f>
        <v>17890</v>
      </c>
      <c r="K44" s="592">
        <f t="shared" si="21"/>
        <v>17948</v>
      </c>
      <c r="L44" s="592">
        <f t="shared" ref="L44:M44" si="22">L35+L42</f>
        <v>17495</v>
      </c>
      <c r="M44" s="592">
        <f t="shared" si="22"/>
        <v>17805</v>
      </c>
      <c r="N44" s="315">
        <f t="shared" ref="N44" si="23">N35+N42</f>
        <v>19845</v>
      </c>
    </row>
    <row r="45" spans="1:15" ht="12.75" thickTop="1">
      <c r="C45" s="136"/>
      <c r="D45" s="136"/>
      <c r="E45" s="136"/>
      <c r="F45" s="136"/>
      <c r="G45" s="136"/>
      <c r="H45" s="136"/>
      <c r="I45" s="136"/>
      <c r="J45" s="136"/>
      <c r="K45" s="136"/>
      <c r="L45" s="136"/>
      <c r="M45" s="136"/>
      <c r="N45" s="136"/>
    </row>
    <row r="47" spans="1:15" ht="13.5">
      <c r="A47" s="221"/>
      <c r="B47" s="767"/>
      <c r="C47" s="767"/>
      <c r="D47" s="767"/>
      <c r="E47" s="767"/>
      <c r="F47" s="767"/>
      <c r="G47" s="767"/>
      <c r="H47" s="767"/>
      <c r="I47" s="767"/>
      <c r="J47" s="767"/>
      <c r="K47" s="767"/>
      <c r="L47" s="767"/>
      <c r="M47" s="767"/>
      <c r="N47" s="767"/>
      <c r="O47" s="767"/>
    </row>
    <row r="48" spans="1:15">
      <c r="C48" s="755"/>
      <c r="D48" s="755"/>
      <c r="E48" s="755"/>
      <c r="F48" s="755"/>
      <c r="G48" s="755"/>
      <c r="H48" s="755"/>
      <c r="I48" s="755"/>
      <c r="J48" s="755"/>
      <c r="K48" s="755"/>
      <c r="L48" s="755"/>
      <c r="M48" s="755"/>
    </row>
    <row r="49" spans="3:14" s="260" customFormat="1">
      <c r="C49" s="372"/>
      <c r="D49" s="372"/>
      <c r="E49" s="372"/>
      <c r="F49" s="372"/>
      <c r="G49" s="372"/>
      <c r="H49" s="372"/>
      <c r="I49" s="372"/>
      <c r="J49" s="372"/>
      <c r="K49" s="372"/>
      <c r="L49" s="372"/>
      <c r="M49" s="372"/>
      <c r="N49" s="449"/>
    </row>
    <row r="50" spans="3:14" s="260" customFormat="1">
      <c r="C50" s="372"/>
      <c r="D50" s="372"/>
      <c r="E50" s="372"/>
      <c r="F50" s="372"/>
      <c r="G50" s="372"/>
      <c r="H50" s="372"/>
      <c r="I50" s="372"/>
      <c r="J50" s="372"/>
      <c r="K50" s="372"/>
      <c r="L50" s="372"/>
      <c r="M50" s="372"/>
      <c r="N50" s="449"/>
    </row>
    <row r="51" spans="3:14" s="260" customFormat="1">
      <c r="C51" s="372"/>
      <c r="D51" s="372"/>
      <c r="E51" s="372"/>
      <c r="F51" s="372"/>
      <c r="G51" s="372"/>
      <c r="H51" s="372"/>
      <c r="I51" s="372"/>
      <c r="J51" s="372"/>
      <c r="K51" s="372"/>
      <c r="L51" s="372"/>
      <c r="M51" s="372"/>
      <c r="N51" s="449"/>
    </row>
    <row r="52" spans="3:14" s="260" customFormat="1">
      <c r="C52" s="372"/>
      <c r="D52" s="372"/>
      <c r="E52" s="372"/>
      <c r="F52" s="372"/>
      <c r="G52" s="372"/>
      <c r="H52" s="372"/>
      <c r="I52" s="372"/>
      <c r="J52" s="372"/>
      <c r="K52" s="372"/>
      <c r="L52" s="372"/>
      <c r="M52" s="372"/>
      <c r="N52" s="449"/>
    </row>
    <row r="53" spans="3:14" s="260" customFormat="1">
      <c r="C53" s="372"/>
      <c r="D53" s="372"/>
      <c r="E53" s="372"/>
      <c r="F53" s="372"/>
      <c r="G53" s="372"/>
      <c r="H53" s="372"/>
      <c r="I53" s="372"/>
      <c r="J53" s="372"/>
      <c r="K53" s="372"/>
      <c r="L53" s="372"/>
      <c r="M53" s="372"/>
      <c r="N53" s="449"/>
    </row>
    <row r="54" spans="3:14" s="260" customFormat="1">
      <c r="C54" s="372"/>
      <c r="D54" s="372"/>
      <c r="E54" s="372"/>
      <c r="F54" s="372"/>
      <c r="G54" s="372"/>
      <c r="H54" s="372"/>
      <c r="I54" s="372"/>
      <c r="J54" s="372"/>
      <c r="K54" s="372"/>
      <c r="L54" s="372"/>
      <c r="M54" s="372"/>
      <c r="N54" s="449"/>
    </row>
    <row r="55" spans="3:14" s="260" customFormat="1">
      <c r="C55" s="372"/>
      <c r="D55" s="372"/>
      <c r="E55" s="372"/>
      <c r="F55" s="372"/>
      <c r="G55" s="372"/>
      <c r="H55" s="372"/>
      <c r="I55" s="372"/>
      <c r="J55" s="372"/>
      <c r="K55" s="372"/>
      <c r="L55" s="372"/>
      <c r="M55" s="372"/>
      <c r="N55" s="449"/>
    </row>
    <row r="56" spans="3:14" s="260" customFormat="1">
      <c r="C56" s="372"/>
      <c r="D56" s="372"/>
      <c r="E56" s="372"/>
      <c r="F56" s="372"/>
      <c r="G56" s="372"/>
      <c r="H56" s="372"/>
      <c r="I56" s="372"/>
      <c r="J56" s="372"/>
      <c r="K56" s="372"/>
      <c r="L56" s="372"/>
      <c r="M56" s="372"/>
      <c r="N56" s="449"/>
    </row>
    <row r="57" spans="3:14" s="260" customFormat="1">
      <c r="C57" s="372"/>
      <c r="D57" s="372"/>
      <c r="E57" s="372"/>
      <c r="F57" s="372"/>
      <c r="G57" s="372"/>
      <c r="H57" s="372"/>
      <c r="I57" s="372"/>
      <c r="J57" s="372"/>
      <c r="K57" s="372"/>
      <c r="L57" s="372"/>
      <c r="M57" s="372"/>
      <c r="N57" s="449"/>
    </row>
    <row r="58" spans="3:14" s="260" customFormat="1">
      <c r="C58" s="372"/>
      <c r="D58" s="372"/>
      <c r="E58" s="372"/>
      <c r="F58" s="372"/>
      <c r="G58" s="372"/>
      <c r="H58" s="372"/>
      <c r="I58" s="372"/>
      <c r="J58" s="372"/>
      <c r="K58" s="372"/>
      <c r="L58" s="372"/>
      <c r="M58" s="372"/>
      <c r="N58" s="449"/>
    </row>
    <row r="59" spans="3:14" s="260" customFormat="1">
      <c r="C59" s="372"/>
      <c r="D59" s="372"/>
      <c r="E59" s="372"/>
      <c r="F59" s="372"/>
      <c r="G59" s="372"/>
      <c r="H59" s="372"/>
      <c r="I59" s="372"/>
      <c r="J59" s="372"/>
      <c r="K59" s="372"/>
      <c r="L59" s="372"/>
      <c r="M59" s="372"/>
      <c r="N59" s="449"/>
    </row>
    <row r="60" spans="3:14" s="260" customFormat="1">
      <c r="C60" s="372"/>
      <c r="D60" s="372"/>
      <c r="E60" s="372"/>
      <c r="F60" s="372"/>
      <c r="G60" s="372"/>
      <c r="H60" s="372"/>
      <c r="I60" s="372"/>
      <c r="J60" s="372"/>
      <c r="K60" s="372"/>
      <c r="L60" s="372"/>
      <c r="M60" s="372"/>
      <c r="N60" s="449"/>
    </row>
    <row r="61" spans="3:14" s="260" customFormat="1">
      <c r="C61" s="450"/>
      <c r="D61" s="450"/>
      <c r="E61" s="450"/>
      <c r="F61" s="450"/>
      <c r="G61" s="450"/>
      <c r="H61" s="450"/>
      <c r="I61" s="450"/>
      <c r="J61" s="450"/>
      <c r="K61" s="450"/>
      <c r="L61" s="450"/>
      <c r="M61" s="450"/>
      <c r="N61" s="449"/>
    </row>
    <row r="62" spans="3:14" s="260" customFormat="1">
      <c r="C62" s="372"/>
      <c r="D62" s="372"/>
      <c r="E62" s="372"/>
      <c r="F62" s="372"/>
      <c r="G62" s="372"/>
      <c r="H62" s="372"/>
      <c r="I62" s="372"/>
      <c r="J62" s="372"/>
      <c r="K62" s="372"/>
      <c r="L62" s="372"/>
      <c r="M62" s="372"/>
      <c r="N62" s="449"/>
    </row>
    <row r="63" spans="3:14" s="260" customFormat="1">
      <c r="C63" s="372"/>
      <c r="D63" s="372"/>
      <c r="E63" s="372"/>
      <c r="F63" s="372"/>
      <c r="G63" s="372"/>
      <c r="H63" s="372"/>
      <c r="I63" s="372"/>
      <c r="J63" s="372"/>
      <c r="K63" s="372"/>
      <c r="L63" s="372"/>
      <c r="M63" s="372"/>
      <c r="N63" s="449"/>
    </row>
    <row r="64" spans="3:14" s="260" customFormat="1">
      <c r="C64" s="372"/>
      <c r="D64" s="372"/>
      <c r="E64" s="372"/>
      <c r="F64" s="372"/>
      <c r="G64" s="372"/>
      <c r="H64" s="372"/>
      <c r="I64" s="372"/>
      <c r="J64" s="372"/>
      <c r="K64" s="372"/>
      <c r="L64" s="372"/>
      <c r="M64" s="372"/>
      <c r="N64" s="449"/>
    </row>
    <row r="65" spans="3:14" s="260" customFormat="1">
      <c r="C65" s="372"/>
      <c r="D65" s="372"/>
      <c r="E65" s="372"/>
      <c r="F65" s="372"/>
      <c r="G65" s="372"/>
      <c r="H65" s="372"/>
      <c r="I65" s="372"/>
      <c r="J65" s="372"/>
      <c r="K65" s="372"/>
      <c r="L65" s="372"/>
      <c r="M65" s="372"/>
      <c r="N65" s="449"/>
    </row>
    <row r="66" spans="3:14" s="260" customFormat="1">
      <c r="C66" s="450"/>
      <c r="D66" s="450"/>
      <c r="E66" s="450"/>
      <c r="F66" s="450"/>
      <c r="G66" s="450"/>
      <c r="H66" s="450"/>
      <c r="I66" s="450"/>
      <c r="J66" s="450"/>
      <c r="K66" s="450"/>
      <c r="L66" s="450"/>
      <c r="M66" s="450"/>
      <c r="N66" s="449"/>
    </row>
    <row r="67" spans="3:14" s="260" customFormat="1">
      <c r="C67" s="372"/>
      <c r="D67" s="372"/>
      <c r="E67" s="372"/>
      <c r="F67" s="372"/>
      <c r="G67" s="372"/>
      <c r="H67" s="372"/>
      <c r="I67" s="372"/>
      <c r="J67" s="372"/>
      <c r="K67" s="372"/>
      <c r="L67" s="372"/>
      <c r="M67" s="372"/>
      <c r="N67" s="449"/>
    </row>
    <row r="68" spans="3:14" s="260" customFormat="1">
      <c r="C68" s="372"/>
      <c r="D68" s="372"/>
      <c r="E68" s="372"/>
      <c r="F68" s="372"/>
      <c r="G68" s="372"/>
      <c r="H68" s="372"/>
      <c r="I68" s="372"/>
      <c r="J68" s="372"/>
      <c r="K68" s="372"/>
      <c r="L68" s="372"/>
      <c r="M68" s="372"/>
      <c r="N68" s="449"/>
    </row>
    <row r="69" spans="3:14" s="260" customFormat="1">
      <c r="C69" s="372"/>
      <c r="D69" s="372"/>
      <c r="E69" s="372"/>
      <c r="F69" s="372"/>
      <c r="G69" s="372"/>
      <c r="H69" s="372"/>
      <c r="I69" s="372"/>
      <c r="J69" s="372"/>
      <c r="K69" s="372"/>
      <c r="L69" s="372"/>
      <c r="M69" s="372"/>
      <c r="N69" s="449"/>
    </row>
    <row r="70" spans="3:14" s="260" customFormat="1">
      <c r="C70" s="372"/>
      <c r="D70" s="372"/>
      <c r="E70" s="372"/>
      <c r="F70" s="372"/>
      <c r="G70" s="372"/>
      <c r="H70" s="372"/>
      <c r="I70" s="372"/>
      <c r="J70" s="372"/>
      <c r="K70" s="372"/>
      <c r="L70" s="372"/>
      <c r="M70" s="372"/>
      <c r="N70" s="449"/>
    </row>
    <row r="71" spans="3:14" s="260" customFormat="1">
      <c r="C71" s="372"/>
      <c r="D71" s="372"/>
      <c r="E71" s="372"/>
      <c r="F71" s="372"/>
      <c r="G71" s="372"/>
      <c r="H71" s="372"/>
      <c r="I71" s="372"/>
      <c r="J71" s="372"/>
      <c r="K71" s="372"/>
      <c r="L71" s="372"/>
      <c r="M71" s="372"/>
      <c r="N71" s="449"/>
    </row>
    <row r="72" spans="3:14" s="260" customFormat="1">
      <c r="C72" s="372"/>
      <c r="D72" s="372"/>
      <c r="E72" s="372"/>
      <c r="F72" s="372"/>
      <c r="G72" s="372"/>
      <c r="H72" s="372"/>
      <c r="I72" s="372"/>
      <c r="J72" s="372"/>
      <c r="K72" s="372"/>
      <c r="L72" s="372"/>
      <c r="M72" s="372"/>
      <c r="N72" s="449"/>
    </row>
    <row r="73" spans="3:14" s="260" customFormat="1">
      <c r="C73" s="372"/>
      <c r="D73" s="372"/>
      <c r="E73" s="372"/>
      <c r="F73" s="372"/>
      <c r="G73" s="372"/>
      <c r="H73" s="372"/>
      <c r="I73" s="372"/>
      <c r="J73" s="372"/>
      <c r="K73" s="372"/>
      <c r="L73" s="372"/>
      <c r="M73" s="372"/>
      <c r="N73" s="449"/>
    </row>
    <row r="74" spans="3:14" s="260" customFormat="1">
      <c r="C74" s="372"/>
      <c r="D74" s="372"/>
      <c r="E74" s="372"/>
      <c r="F74" s="372"/>
      <c r="G74" s="372"/>
      <c r="H74" s="372"/>
      <c r="I74" s="372"/>
      <c r="J74" s="372"/>
      <c r="K74" s="372"/>
      <c r="L74" s="372"/>
      <c r="M74" s="372"/>
      <c r="N74" s="449"/>
    </row>
    <row r="75" spans="3:14" s="260" customFormat="1">
      <c r="C75" s="372"/>
      <c r="D75" s="372"/>
      <c r="E75" s="372"/>
      <c r="F75" s="372"/>
      <c r="G75" s="372"/>
      <c r="H75" s="372"/>
      <c r="I75" s="372"/>
      <c r="J75" s="372"/>
      <c r="K75" s="372"/>
      <c r="L75" s="372"/>
      <c r="M75" s="372"/>
      <c r="N75" s="449"/>
    </row>
    <row r="76" spans="3:14" s="260" customFormat="1">
      <c r="C76" s="372"/>
      <c r="D76" s="372"/>
      <c r="E76" s="372"/>
      <c r="F76" s="372"/>
      <c r="G76" s="372"/>
      <c r="H76" s="372"/>
      <c r="I76" s="372"/>
      <c r="J76" s="372"/>
      <c r="K76" s="372"/>
      <c r="L76" s="372"/>
      <c r="M76" s="372"/>
      <c r="N76" s="449"/>
    </row>
    <row r="77" spans="3:14" s="260" customFormat="1">
      <c r="C77" s="372"/>
      <c r="D77" s="372"/>
      <c r="E77" s="372"/>
      <c r="F77" s="372"/>
      <c r="G77" s="372"/>
      <c r="H77" s="372"/>
      <c r="I77" s="372"/>
      <c r="J77" s="372"/>
      <c r="K77" s="372"/>
      <c r="L77" s="372"/>
      <c r="M77" s="372"/>
      <c r="N77" s="449"/>
    </row>
    <row r="78" spans="3:14" s="260" customFormat="1">
      <c r="C78" s="372"/>
      <c r="D78" s="372"/>
      <c r="E78" s="372"/>
      <c r="F78" s="372"/>
      <c r="G78" s="372"/>
      <c r="H78" s="372"/>
      <c r="I78" s="372"/>
      <c r="J78" s="372"/>
      <c r="K78" s="372"/>
      <c r="L78" s="372"/>
      <c r="M78" s="372"/>
      <c r="N78" s="449"/>
    </row>
    <row r="79" spans="3:14" s="260" customFormat="1">
      <c r="C79" s="372"/>
      <c r="D79" s="372"/>
      <c r="E79" s="372"/>
      <c r="F79" s="372"/>
      <c r="G79" s="372"/>
      <c r="H79" s="372"/>
      <c r="I79" s="372"/>
      <c r="J79" s="372"/>
      <c r="K79" s="372"/>
      <c r="L79" s="372"/>
      <c r="M79" s="372"/>
      <c r="N79" s="449"/>
    </row>
    <row r="80" spans="3:14" s="260" customFormat="1">
      <c r="C80" s="372"/>
      <c r="D80" s="372"/>
      <c r="E80" s="372"/>
      <c r="F80" s="372"/>
      <c r="G80" s="372"/>
      <c r="H80" s="372"/>
      <c r="I80" s="372"/>
      <c r="J80" s="372"/>
      <c r="K80" s="372"/>
      <c r="L80" s="372"/>
      <c r="M80" s="372"/>
      <c r="N80" s="449"/>
    </row>
    <row r="81" spans="3:14" s="260" customFormat="1">
      <c r="C81" s="372"/>
      <c r="D81" s="372"/>
      <c r="E81" s="372"/>
      <c r="F81" s="372"/>
      <c r="G81" s="372"/>
      <c r="H81" s="372"/>
      <c r="I81" s="372"/>
      <c r="J81" s="372"/>
      <c r="K81" s="372"/>
      <c r="L81" s="372"/>
      <c r="M81" s="372"/>
      <c r="N81" s="449"/>
    </row>
    <row r="82" spans="3:14" s="260" customFormat="1">
      <c r="C82" s="372"/>
      <c r="D82" s="372"/>
      <c r="E82" s="372"/>
      <c r="F82" s="372"/>
      <c r="G82" s="372"/>
      <c r="H82" s="372"/>
      <c r="I82" s="372"/>
      <c r="J82" s="372"/>
      <c r="K82" s="372"/>
      <c r="L82" s="372"/>
      <c r="M82" s="372"/>
      <c r="N82" s="449"/>
    </row>
    <row r="83" spans="3:14" s="260" customFormat="1">
      <c r="C83" s="372"/>
      <c r="D83" s="372"/>
      <c r="E83" s="372"/>
      <c r="F83" s="372"/>
      <c r="G83" s="372"/>
      <c r="H83" s="372"/>
      <c r="I83" s="372"/>
      <c r="J83" s="372"/>
      <c r="K83" s="372"/>
      <c r="L83" s="372"/>
      <c r="M83" s="372"/>
      <c r="N83" s="449"/>
    </row>
    <row r="84" spans="3:14" s="260" customFormat="1">
      <c r="C84" s="450"/>
      <c r="D84" s="450"/>
      <c r="E84" s="450"/>
      <c r="F84" s="450"/>
      <c r="G84" s="450"/>
      <c r="H84" s="450"/>
      <c r="I84" s="450"/>
      <c r="J84" s="450"/>
      <c r="K84" s="450"/>
      <c r="L84" s="450"/>
      <c r="M84" s="450"/>
      <c r="N84" s="449"/>
    </row>
    <row r="85" spans="3:14" s="260" customFormat="1">
      <c r="C85" s="450"/>
      <c r="D85" s="450"/>
      <c r="E85" s="450"/>
      <c r="F85" s="450"/>
      <c r="G85" s="450"/>
      <c r="H85" s="450"/>
      <c r="I85" s="450"/>
      <c r="J85" s="450"/>
      <c r="K85" s="450"/>
      <c r="L85" s="449"/>
      <c r="M85" s="449"/>
      <c r="N85" s="449"/>
    </row>
    <row r="86" spans="3:14" s="260" customFormat="1">
      <c r="C86" s="367"/>
      <c r="D86" s="367"/>
      <c r="E86" s="367"/>
      <c r="F86" s="367"/>
      <c r="G86" s="367"/>
      <c r="H86" s="367"/>
      <c r="I86" s="367"/>
      <c r="J86" s="449"/>
      <c r="K86" s="449"/>
      <c r="L86" s="449"/>
      <c r="M86" s="449"/>
      <c r="N86" s="449"/>
    </row>
    <row r="87" spans="3:14" s="260" customFormat="1">
      <c r="C87" s="367"/>
      <c r="D87" s="367"/>
      <c r="E87" s="367"/>
      <c r="F87" s="367"/>
      <c r="G87" s="367"/>
      <c r="H87" s="367"/>
      <c r="I87" s="367"/>
      <c r="J87" s="367"/>
      <c r="K87" s="367"/>
      <c r="L87" s="367"/>
      <c r="M87" s="367"/>
      <c r="N87" s="449"/>
    </row>
    <row r="88" spans="3:14" s="260" customFormat="1">
      <c r="C88" s="367"/>
      <c r="D88" s="367"/>
      <c r="E88" s="367"/>
      <c r="F88" s="367"/>
      <c r="G88" s="367"/>
      <c r="H88" s="367"/>
      <c r="I88" s="367"/>
      <c r="J88" s="367"/>
      <c r="K88" s="367"/>
      <c r="L88" s="367"/>
      <c r="M88" s="367"/>
      <c r="N88" s="449"/>
    </row>
    <row r="89" spans="3:14" s="260" customFormat="1">
      <c r="C89" s="367"/>
      <c r="D89" s="367"/>
      <c r="E89" s="367"/>
      <c r="F89" s="367"/>
      <c r="G89" s="367"/>
      <c r="H89" s="367"/>
      <c r="I89" s="367"/>
      <c r="J89" s="367"/>
      <c r="K89" s="367"/>
      <c r="L89" s="367"/>
      <c r="M89" s="367"/>
      <c r="N89" s="437"/>
    </row>
    <row r="90" spans="3:14" s="260" customFormat="1">
      <c r="C90" s="367"/>
      <c r="D90" s="367"/>
      <c r="E90" s="367"/>
      <c r="F90" s="367"/>
      <c r="G90" s="367"/>
      <c r="H90" s="367"/>
      <c r="I90" s="367"/>
      <c r="J90" s="367"/>
      <c r="K90" s="367"/>
      <c r="L90" s="367"/>
      <c r="M90" s="367"/>
      <c r="N90" s="437"/>
    </row>
    <row r="91" spans="3:14" s="260" customFormat="1">
      <c r="C91" s="367"/>
      <c r="D91" s="367"/>
      <c r="E91" s="367"/>
      <c r="F91" s="367"/>
      <c r="G91" s="367"/>
      <c r="H91" s="367"/>
      <c r="I91" s="367"/>
      <c r="J91" s="367"/>
      <c r="K91" s="367"/>
      <c r="L91" s="367"/>
      <c r="M91" s="367"/>
      <c r="N91" s="437"/>
    </row>
    <row r="92" spans="3:14" s="260" customFormat="1">
      <c r="C92" s="367"/>
      <c r="D92" s="367"/>
      <c r="E92" s="367"/>
      <c r="F92" s="367"/>
      <c r="G92" s="367"/>
      <c r="H92" s="367"/>
      <c r="I92" s="367"/>
      <c r="J92" s="367"/>
      <c r="K92" s="367"/>
      <c r="L92" s="367"/>
      <c r="M92" s="367"/>
      <c r="N92" s="437"/>
    </row>
    <row r="93" spans="3:14" s="260" customFormat="1">
      <c r="C93" s="367"/>
      <c r="D93" s="367"/>
      <c r="E93" s="367"/>
      <c r="F93" s="367"/>
      <c r="G93" s="367"/>
      <c r="H93" s="367"/>
      <c r="I93" s="367"/>
      <c r="J93" s="367"/>
      <c r="K93" s="367"/>
      <c r="L93" s="367"/>
      <c r="M93" s="367"/>
      <c r="N93" s="437"/>
    </row>
    <row r="94" spans="3:14" s="260" customFormat="1">
      <c r="C94" s="367"/>
      <c r="D94" s="367"/>
      <c r="E94" s="367"/>
      <c r="F94" s="367"/>
      <c r="G94" s="367"/>
      <c r="H94" s="367"/>
      <c r="I94" s="367"/>
      <c r="J94" s="367"/>
      <c r="K94" s="367"/>
      <c r="L94" s="367"/>
      <c r="M94" s="367"/>
      <c r="N94" s="437"/>
    </row>
    <row r="95" spans="3:14" s="260" customFormat="1">
      <c r="C95" s="367"/>
      <c r="D95" s="367"/>
      <c r="E95" s="367"/>
      <c r="F95" s="367"/>
      <c r="G95" s="367"/>
      <c r="H95" s="367"/>
      <c r="I95" s="367"/>
      <c r="J95" s="367"/>
      <c r="K95" s="367"/>
      <c r="L95" s="367"/>
      <c r="M95" s="367"/>
      <c r="N95" s="437"/>
    </row>
    <row r="96" spans="3:14" s="260" customFormat="1">
      <c r="C96" s="367"/>
      <c r="D96" s="367"/>
      <c r="E96" s="367"/>
      <c r="F96" s="367"/>
      <c r="G96" s="367"/>
      <c r="H96" s="367"/>
      <c r="I96" s="367"/>
      <c r="J96" s="367"/>
      <c r="K96" s="367"/>
      <c r="L96" s="367"/>
      <c r="M96" s="367"/>
      <c r="N96" s="437"/>
    </row>
    <row r="97" spans="3:14" s="260" customFormat="1">
      <c r="C97" s="367"/>
      <c r="D97" s="367"/>
      <c r="E97" s="367"/>
      <c r="F97" s="367"/>
      <c r="G97" s="367"/>
      <c r="H97" s="367"/>
      <c r="I97" s="367"/>
      <c r="J97" s="367"/>
      <c r="K97" s="367"/>
      <c r="L97" s="367"/>
      <c r="M97" s="367"/>
      <c r="N97" s="437"/>
    </row>
    <row r="98" spans="3:14" s="260" customFormat="1">
      <c r="C98" s="367"/>
      <c r="D98" s="367"/>
      <c r="E98" s="367"/>
      <c r="F98" s="367"/>
      <c r="G98" s="367"/>
      <c r="H98" s="367"/>
      <c r="I98" s="367"/>
      <c r="J98" s="367"/>
      <c r="K98" s="367"/>
      <c r="L98" s="367"/>
      <c r="M98" s="367"/>
      <c r="N98" s="437"/>
    </row>
    <row r="99" spans="3:14" s="260" customFormat="1">
      <c r="C99" s="367"/>
      <c r="D99" s="367"/>
      <c r="E99" s="367"/>
      <c r="F99" s="367"/>
      <c r="G99" s="367"/>
      <c r="H99" s="367"/>
      <c r="I99" s="367"/>
      <c r="J99" s="367"/>
      <c r="K99" s="367"/>
      <c r="L99" s="367"/>
      <c r="M99" s="367"/>
      <c r="N99" s="437"/>
    </row>
    <row r="100" spans="3:14" s="260" customFormat="1">
      <c r="C100" s="367"/>
      <c r="D100" s="367"/>
      <c r="E100" s="367"/>
      <c r="F100" s="367"/>
      <c r="G100" s="367"/>
      <c r="H100" s="367"/>
      <c r="I100" s="367"/>
      <c r="J100" s="367"/>
      <c r="K100" s="367"/>
      <c r="L100" s="367"/>
      <c r="M100" s="367"/>
      <c r="N100" s="437"/>
    </row>
    <row r="101" spans="3:14" s="260" customFormat="1">
      <c r="C101" s="367"/>
      <c r="D101" s="367"/>
      <c r="E101" s="367"/>
      <c r="F101" s="367"/>
      <c r="G101" s="367"/>
      <c r="H101" s="367"/>
      <c r="I101" s="367"/>
      <c r="J101" s="367"/>
      <c r="K101" s="367"/>
      <c r="L101" s="367"/>
      <c r="M101" s="367"/>
      <c r="N101" s="437"/>
    </row>
    <row r="102" spans="3:14" s="260" customFormat="1">
      <c r="C102" s="367"/>
      <c r="D102" s="367"/>
      <c r="E102" s="367"/>
      <c r="F102" s="367"/>
      <c r="G102" s="367"/>
      <c r="H102" s="367"/>
      <c r="I102" s="367"/>
      <c r="J102" s="367"/>
      <c r="K102" s="367"/>
      <c r="L102" s="367"/>
      <c r="M102" s="367"/>
      <c r="N102" s="437"/>
    </row>
    <row r="103" spans="3:14" s="260" customFormat="1">
      <c r="C103" s="367"/>
      <c r="D103" s="367"/>
      <c r="E103" s="367"/>
      <c r="F103" s="367"/>
      <c r="G103" s="367"/>
      <c r="H103" s="367"/>
      <c r="I103" s="367"/>
      <c r="J103" s="367"/>
      <c r="K103" s="367"/>
      <c r="L103" s="367"/>
      <c r="M103" s="367"/>
      <c r="N103" s="437"/>
    </row>
    <row r="104" spans="3:14" s="260" customFormat="1">
      <c r="C104" s="367"/>
      <c r="D104" s="367"/>
      <c r="E104" s="367"/>
      <c r="F104" s="367"/>
      <c r="G104" s="367"/>
      <c r="H104" s="367"/>
      <c r="I104" s="367"/>
      <c r="J104" s="367"/>
      <c r="K104" s="367"/>
      <c r="L104" s="367"/>
      <c r="M104" s="367"/>
      <c r="N104" s="437"/>
    </row>
    <row r="105" spans="3:14" s="260" customFormat="1">
      <c r="C105" s="367"/>
      <c r="D105" s="367"/>
      <c r="E105" s="367"/>
      <c r="F105" s="367"/>
      <c r="G105" s="367"/>
      <c r="H105" s="367"/>
      <c r="I105" s="367"/>
      <c r="J105" s="367"/>
      <c r="K105" s="367"/>
      <c r="L105" s="367"/>
      <c r="M105" s="367"/>
      <c r="N105" s="437"/>
    </row>
    <row r="106" spans="3:14" s="260" customFormat="1">
      <c r="C106" s="367"/>
      <c r="D106" s="367"/>
      <c r="E106" s="367"/>
      <c r="F106" s="367"/>
      <c r="G106" s="367"/>
      <c r="H106" s="367"/>
      <c r="I106" s="367"/>
      <c r="J106" s="367"/>
      <c r="K106" s="367"/>
      <c r="L106" s="367"/>
      <c r="M106" s="367"/>
      <c r="N106" s="437"/>
    </row>
    <row r="107" spans="3:14" s="260" customFormat="1">
      <c r="C107" s="367"/>
      <c r="D107" s="367"/>
      <c r="E107" s="367"/>
      <c r="F107" s="367"/>
      <c r="G107" s="367"/>
      <c r="H107" s="367"/>
      <c r="I107" s="367"/>
      <c r="J107" s="367"/>
      <c r="K107" s="367"/>
      <c r="L107" s="367"/>
      <c r="M107" s="367"/>
      <c r="N107" s="437"/>
    </row>
    <row r="108" spans="3:14" s="260" customFormat="1">
      <c r="C108" s="367"/>
      <c r="D108" s="367"/>
      <c r="E108" s="367"/>
      <c r="F108" s="367"/>
      <c r="G108" s="367"/>
      <c r="H108" s="367"/>
      <c r="I108" s="367"/>
      <c r="J108" s="367"/>
      <c r="K108" s="367"/>
      <c r="L108" s="367"/>
      <c r="M108" s="367"/>
      <c r="N108" s="437"/>
    </row>
    <row r="109" spans="3:14" s="260" customFormat="1">
      <c r="C109" s="367"/>
      <c r="D109" s="367"/>
      <c r="E109" s="367"/>
      <c r="F109" s="367"/>
      <c r="G109" s="367"/>
      <c r="H109" s="367"/>
      <c r="I109" s="367"/>
      <c r="J109" s="367"/>
      <c r="K109" s="367"/>
      <c r="L109" s="367"/>
      <c r="M109" s="367"/>
      <c r="N109" s="437"/>
    </row>
    <row r="110" spans="3:14" s="260" customFormat="1">
      <c r="C110" s="367"/>
      <c r="D110" s="367"/>
      <c r="E110" s="367"/>
      <c r="F110" s="367"/>
      <c r="G110" s="367"/>
      <c r="H110" s="367"/>
      <c r="I110" s="367"/>
      <c r="J110" s="367"/>
      <c r="K110" s="367"/>
      <c r="L110" s="367"/>
      <c r="M110" s="367"/>
      <c r="N110" s="437"/>
    </row>
    <row r="111" spans="3:14" s="260" customFormat="1">
      <c r="C111" s="367"/>
      <c r="D111" s="367"/>
      <c r="E111" s="367"/>
      <c r="F111" s="367"/>
      <c r="G111" s="367"/>
      <c r="H111" s="367"/>
      <c r="I111" s="367"/>
      <c r="J111" s="367"/>
      <c r="K111" s="367"/>
      <c r="L111" s="367"/>
      <c r="M111" s="367"/>
      <c r="N111" s="437"/>
    </row>
    <row r="112" spans="3:14" s="260" customFormat="1">
      <c r="C112" s="367"/>
      <c r="D112" s="367"/>
      <c r="E112" s="367"/>
      <c r="F112" s="367"/>
      <c r="G112" s="367"/>
      <c r="H112" s="367"/>
      <c r="I112" s="367"/>
      <c r="J112" s="367"/>
      <c r="K112" s="367"/>
      <c r="L112" s="367"/>
      <c r="M112" s="367"/>
      <c r="N112" s="437"/>
    </row>
    <row r="113" spans="3:14" s="260" customFormat="1">
      <c r="C113" s="367"/>
      <c r="D113" s="367"/>
      <c r="E113" s="367"/>
      <c r="F113" s="367"/>
      <c r="G113" s="367"/>
      <c r="H113" s="367"/>
      <c r="I113" s="367"/>
      <c r="J113" s="367"/>
      <c r="K113" s="367"/>
      <c r="L113" s="367"/>
      <c r="M113" s="367"/>
      <c r="N113" s="437"/>
    </row>
    <row r="114" spans="3:14" s="260" customFormat="1">
      <c r="C114" s="367"/>
      <c r="D114" s="367"/>
      <c r="E114" s="367"/>
      <c r="F114" s="367"/>
      <c r="G114" s="367"/>
      <c r="H114" s="367"/>
      <c r="I114" s="367"/>
      <c r="J114" s="367"/>
      <c r="K114" s="367"/>
      <c r="L114" s="367"/>
      <c r="M114" s="367"/>
      <c r="N114" s="437"/>
    </row>
    <row r="115" spans="3:14" s="260" customFormat="1">
      <c r="C115" s="367"/>
      <c r="D115" s="367"/>
      <c r="E115" s="367"/>
      <c r="F115" s="367"/>
      <c r="G115" s="367"/>
      <c r="H115" s="367"/>
      <c r="I115" s="367"/>
      <c r="J115" s="367"/>
      <c r="K115" s="367"/>
      <c r="L115" s="367"/>
      <c r="M115" s="367"/>
      <c r="N115" s="437"/>
    </row>
    <row r="116" spans="3:14" s="260" customFormat="1">
      <c r="C116" s="367"/>
      <c r="D116" s="367"/>
      <c r="E116" s="367"/>
      <c r="F116" s="367"/>
      <c r="G116" s="367"/>
      <c r="H116" s="367"/>
      <c r="I116" s="367"/>
      <c r="J116" s="367"/>
      <c r="K116" s="367"/>
      <c r="L116" s="367"/>
      <c r="M116" s="367"/>
      <c r="N116" s="437"/>
    </row>
    <row r="117" spans="3:14" s="260" customFormat="1">
      <c r="C117" s="367"/>
      <c r="D117" s="367"/>
      <c r="E117" s="367"/>
      <c r="F117" s="367"/>
      <c r="G117" s="367"/>
      <c r="H117" s="367"/>
      <c r="I117" s="367"/>
      <c r="J117" s="367"/>
      <c r="K117" s="367"/>
      <c r="L117" s="367"/>
      <c r="M117" s="367"/>
      <c r="N117" s="437"/>
    </row>
    <row r="118" spans="3:14" s="260" customFormat="1">
      <c r="C118" s="367"/>
      <c r="D118" s="367"/>
      <c r="E118" s="367"/>
      <c r="F118" s="367"/>
      <c r="G118" s="367"/>
      <c r="H118" s="367"/>
      <c r="I118" s="367"/>
      <c r="J118" s="367"/>
      <c r="K118" s="367"/>
      <c r="L118" s="367"/>
      <c r="M118" s="367"/>
      <c r="N118" s="437"/>
    </row>
    <row r="119" spans="3:14" s="260" customFormat="1">
      <c r="C119" s="367"/>
      <c r="D119" s="367"/>
      <c r="E119" s="367"/>
      <c r="F119" s="367"/>
      <c r="G119" s="367"/>
      <c r="H119" s="367"/>
      <c r="I119" s="367"/>
      <c r="J119" s="367"/>
      <c r="K119" s="367"/>
      <c r="L119" s="367"/>
      <c r="M119" s="367"/>
      <c r="N119" s="437"/>
    </row>
    <row r="120" spans="3:14" s="260" customFormat="1">
      <c r="C120" s="367"/>
      <c r="D120" s="367"/>
      <c r="E120" s="367"/>
      <c r="F120" s="367"/>
      <c r="G120" s="367"/>
      <c r="H120" s="367"/>
      <c r="I120" s="367"/>
      <c r="J120" s="367"/>
      <c r="K120" s="367"/>
      <c r="L120" s="367"/>
      <c r="M120" s="367"/>
      <c r="N120" s="437"/>
    </row>
    <row r="121" spans="3:14" s="260" customFormat="1">
      <c r="C121" s="367"/>
      <c r="D121" s="367"/>
      <c r="E121" s="367"/>
      <c r="F121" s="367"/>
      <c r="G121" s="367"/>
      <c r="H121" s="367"/>
      <c r="I121" s="367"/>
      <c r="J121" s="367"/>
      <c r="K121" s="367"/>
      <c r="L121" s="367"/>
      <c r="M121" s="367"/>
      <c r="N121" s="437"/>
    </row>
    <row r="122" spans="3:14" s="260" customFormat="1">
      <c r="C122" s="367"/>
      <c r="D122" s="367"/>
      <c r="E122" s="367"/>
      <c r="F122" s="367"/>
      <c r="G122" s="367"/>
      <c r="H122" s="367"/>
      <c r="I122" s="367"/>
      <c r="J122" s="367"/>
      <c r="K122" s="367"/>
      <c r="L122" s="367"/>
      <c r="M122" s="367"/>
      <c r="N122" s="437"/>
    </row>
    <row r="123" spans="3:14" s="260" customFormat="1">
      <c r="C123" s="367"/>
      <c r="D123" s="367"/>
      <c r="E123" s="367"/>
      <c r="F123" s="367"/>
      <c r="G123" s="367"/>
      <c r="H123" s="367"/>
      <c r="I123" s="367"/>
      <c r="J123" s="367"/>
      <c r="K123" s="367"/>
      <c r="L123" s="367"/>
      <c r="M123" s="367"/>
      <c r="N123" s="437"/>
    </row>
    <row r="124" spans="3:14" s="260" customFormat="1">
      <c r="C124" s="367"/>
      <c r="D124" s="367"/>
      <c r="E124" s="367"/>
      <c r="F124" s="367"/>
      <c r="G124" s="367"/>
      <c r="H124" s="367"/>
      <c r="I124" s="367"/>
      <c r="J124" s="367"/>
      <c r="K124" s="367"/>
      <c r="L124" s="367"/>
      <c r="M124" s="367"/>
      <c r="N124" s="437"/>
    </row>
    <row r="125" spans="3:14" s="260" customFormat="1">
      <c r="C125" s="367"/>
      <c r="D125" s="367"/>
      <c r="E125" s="367"/>
      <c r="F125" s="367"/>
      <c r="G125" s="367"/>
      <c r="H125" s="367"/>
      <c r="I125" s="367"/>
      <c r="J125" s="367"/>
      <c r="K125" s="367"/>
      <c r="L125" s="367"/>
      <c r="M125" s="367"/>
      <c r="N125" s="437"/>
    </row>
    <row r="126" spans="3:14" s="260" customFormat="1">
      <c r="C126" s="367"/>
      <c r="D126" s="367"/>
      <c r="E126" s="367"/>
      <c r="F126" s="367"/>
      <c r="G126" s="367"/>
      <c r="H126" s="367"/>
      <c r="I126" s="367"/>
      <c r="J126" s="367"/>
      <c r="K126" s="367"/>
      <c r="L126" s="367"/>
      <c r="M126" s="367"/>
      <c r="N126" s="437"/>
    </row>
    <row r="127" spans="3:14" s="260" customFormat="1">
      <c r="C127" s="367"/>
      <c r="D127" s="367"/>
      <c r="E127" s="367"/>
      <c r="F127" s="367"/>
      <c r="G127" s="367"/>
      <c r="H127" s="367"/>
      <c r="I127" s="367"/>
      <c r="J127" s="367"/>
      <c r="K127" s="367"/>
      <c r="L127" s="367"/>
      <c r="M127" s="367"/>
      <c r="N127" s="449"/>
    </row>
    <row r="128" spans="3:14" s="260" customFormat="1">
      <c r="C128" s="367"/>
      <c r="D128" s="367"/>
      <c r="E128" s="367"/>
      <c r="F128" s="367"/>
      <c r="G128" s="367"/>
      <c r="H128" s="367"/>
      <c r="I128" s="367"/>
      <c r="J128" s="367"/>
      <c r="K128" s="367"/>
      <c r="L128" s="367"/>
      <c r="M128" s="367"/>
      <c r="N128" s="449"/>
    </row>
    <row r="129" spans="3:14" s="260" customFormat="1">
      <c r="C129" s="367"/>
      <c r="D129" s="367"/>
      <c r="E129" s="367"/>
      <c r="F129" s="367"/>
      <c r="G129" s="367"/>
      <c r="H129" s="367"/>
      <c r="I129" s="367"/>
      <c r="J129" s="367"/>
      <c r="K129" s="367"/>
      <c r="L129" s="367"/>
      <c r="M129" s="367"/>
      <c r="N129" s="449"/>
    </row>
    <row r="130" spans="3:14" s="260" customFormat="1">
      <c r="C130" s="367"/>
      <c r="D130" s="367"/>
      <c r="E130" s="367"/>
      <c r="F130" s="367"/>
      <c r="G130" s="367"/>
      <c r="H130" s="367"/>
      <c r="I130" s="367"/>
      <c r="J130" s="367"/>
      <c r="K130" s="367"/>
      <c r="L130" s="367"/>
      <c r="M130" s="367"/>
      <c r="N130" s="449"/>
    </row>
    <row r="131" spans="3:14" s="260" customFormat="1">
      <c r="C131" s="367"/>
      <c r="D131" s="367"/>
      <c r="E131" s="367"/>
      <c r="F131" s="367"/>
      <c r="G131" s="367"/>
      <c r="H131" s="367"/>
      <c r="I131" s="367"/>
      <c r="J131" s="367"/>
      <c r="K131" s="367"/>
      <c r="L131" s="367"/>
      <c r="M131" s="367"/>
      <c r="N131" s="449"/>
    </row>
    <row r="132" spans="3:14" s="260" customFormat="1">
      <c r="C132" s="367"/>
      <c r="D132" s="367"/>
      <c r="E132" s="367"/>
      <c r="F132" s="367"/>
      <c r="G132" s="367"/>
      <c r="H132" s="367"/>
      <c r="I132" s="367"/>
      <c r="J132" s="367"/>
      <c r="K132" s="367"/>
      <c r="L132" s="367"/>
      <c r="M132" s="367"/>
      <c r="N132" s="449"/>
    </row>
    <row r="133" spans="3:14" s="260" customFormat="1">
      <c r="C133" s="367"/>
      <c r="D133" s="367"/>
      <c r="E133" s="367"/>
      <c r="F133" s="367"/>
      <c r="G133" s="367"/>
      <c r="H133" s="367"/>
      <c r="I133" s="367"/>
      <c r="J133" s="367"/>
      <c r="K133" s="367"/>
      <c r="L133" s="367"/>
      <c r="M133" s="367"/>
      <c r="N133" s="449"/>
    </row>
    <row r="134" spans="3:14" s="260" customFormat="1">
      <c r="C134" s="367"/>
      <c r="D134" s="367"/>
      <c r="E134" s="367"/>
      <c r="F134" s="367"/>
      <c r="G134" s="367"/>
      <c r="H134" s="367"/>
      <c r="I134" s="367"/>
      <c r="J134" s="367"/>
      <c r="K134" s="367"/>
      <c r="L134" s="367"/>
      <c r="M134" s="367"/>
      <c r="N134" s="449"/>
    </row>
    <row r="135" spans="3:14" s="260" customFormat="1">
      <c r="C135" s="367"/>
      <c r="D135" s="367"/>
      <c r="E135" s="367"/>
      <c r="F135" s="367"/>
      <c r="G135" s="367"/>
      <c r="H135" s="367"/>
      <c r="I135" s="367"/>
      <c r="J135" s="367"/>
      <c r="K135" s="367"/>
      <c r="L135" s="367"/>
      <c r="M135" s="367"/>
      <c r="N135" s="449"/>
    </row>
    <row r="136" spans="3:14" s="260" customFormat="1">
      <c r="C136" s="367"/>
      <c r="D136" s="367"/>
      <c r="E136" s="367"/>
      <c r="F136" s="367"/>
      <c r="G136" s="367"/>
      <c r="H136" s="367"/>
      <c r="I136" s="367"/>
      <c r="J136" s="367"/>
      <c r="K136" s="367"/>
      <c r="L136" s="367"/>
      <c r="M136" s="367"/>
      <c r="N136" s="449"/>
    </row>
    <row r="137" spans="3:14" s="260" customFormat="1">
      <c r="C137" s="367"/>
      <c r="D137" s="367"/>
      <c r="E137" s="367"/>
      <c r="F137" s="367"/>
      <c r="G137" s="367"/>
      <c r="H137" s="367"/>
      <c r="I137" s="367"/>
      <c r="J137" s="367"/>
      <c r="K137" s="367"/>
      <c r="L137" s="367"/>
      <c r="M137" s="367"/>
      <c r="N137" s="449"/>
    </row>
    <row r="138" spans="3:14" s="260" customFormat="1">
      <c r="C138" s="367"/>
      <c r="D138" s="367"/>
      <c r="E138" s="367"/>
      <c r="F138" s="367"/>
      <c r="G138" s="367"/>
      <c r="H138" s="367"/>
      <c r="I138" s="367"/>
      <c r="J138" s="367"/>
      <c r="K138" s="367"/>
      <c r="L138" s="367"/>
      <c r="M138" s="367"/>
      <c r="N138" s="449"/>
    </row>
    <row r="139" spans="3:14" s="260" customFormat="1">
      <c r="C139" s="367"/>
      <c r="D139" s="367"/>
      <c r="E139" s="367"/>
      <c r="F139" s="367"/>
      <c r="G139" s="367"/>
      <c r="H139" s="367"/>
      <c r="I139" s="367"/>
      <c r="J139" s="367"/>
      <c r="K139" s="367"/>
      <c r="L139" s="367"/>
      <c r="M139" s="367"/>
      <c r="N139" s="449"/>
    </row>
    <row r="140" spans="3:14" s="260" customFormat="1">
      <c r="C140" s="367"/>
      <c r="D140" s="367"/>
      <c r="E140" s="367"/>
      <c r="F140" s="367"/>
      <c r="G140" s="367"/>
      <c r="H140" s="367"/>
      <c r="I140" s="367"/>
      <c r="J140" s="367"/>
      <c r="K140" s="367"/>
      <c r="L140" s="367"/>
      <c r="M140" s="367"/>
      <c r="N140" s="449"/>
    </row>
    <row r="141" spans="3:14" s="260" customFormat="1">
      <c r="C141" s="367"/>
      <c r="D141" s="367"/>
      <c r="E141" s="367"/>
      <c r="F141" s="367"/>
      <c r="G141" s="367"/>
      <c r="H141" s="367"/>
      <c r="I141" s="367"/>
      <c r="J141" s="367"/>
      <c r="K141" s="367"/>
      <c r="L141" s="367"/>
      <c r="M141" s="367"/>
      <c r="N141" s="449"/>
    </row>
    <row r="142" spans="3:14" s="260" customFormat="1">
      <c r="C142" s="367"/>
      <c r="D142" s="367"/>
      <c r="E142" s="367"/>
      <c r="F142" s="367"/>
      <c r="G142" s="367"/>
      <c r="H142" s="367"/>
      <c r="I142" s="367"/>
      <c r="J142" s="367"/>
      <c r="K142" s="367"/>
      <c r="L142" s="367"/>
      <c r="M142" s="367"/>
      <c r="N142" s="449"/>
    </row>
    <row r="143" spans="3:14" s="260" customFormat="1">
      <c r="C143" s="367"/>
      <c r="D143" s="367"/>
      <c r="E143" s="367"/>
      <c r="F143" s="367"/>
      <c r="G143" s="367"/>
      <c r="H143" s="367"/>
      <c r="I143" s="367"/>
      <c r="J143" s="367"/>
      <c r="K143" s="367"/>
      <c r="L143" s="367"/>
      <c r="M143" s="367"/>
      <c r="N143" s="449"/>
    </row>
    <row r="144" spans="3:14" s="260" customFormat="1">
      <c r="C144" s="367"/>
      <c r="D144" s="367"/>
      <c r="E144" s="367"/>
      <c r="F144" s="367"/>
      <c r="G144" s="367"/>
      <c r="H144" s="367"/>
      <c r="I144" s="367"/>
      <c r="J144" s="367"/>
      <c r="K144" s="367"/>
      <c r="L144" s="367"/>
      <c r="M144" s="367"/>
      <c r="N144" s="449"/>
    </row>
    <row r="145" spans="3:14" s="260" customFormat="1">
      <c r="C145" s="367"/>
      <c r="D145" s="367"/>
      <c r="E145" s="367"/>
      <c r="F145" s="367"/>
      <c r="G145" s="367"/>
      <c r="H145" s="367"/>
      <c r="I145" s="367"/>
      <c r="J145" s="367"/>
      <c r="K145" s="367"/>
      <c r="L145" s="367"/>
      <c r="M145" s="367"/>
      <c r="N145" s="449"/>
    </row>
    <row r="146" spans="3:14" s="260" customFormat="1">
      <c r="C146" s="367"/>
      <c r="D146" s="367"/>
      <c r="E146" s="367"/>
      <c r="F146" s="367"/>
      <c r="G146" s="367"/>
      <c r="H146" s="367"/>
      <c r="I146" s="367"/>
      <c r="J146" s="367"/>
      <c r="K146" s="367"/>
      <c r="L146" s="367"/>
      <c r="M146" s="367"/>
      <c r="N146" s="449"/>
    </row>
    <row r="147" spans="3:14" s="260" customFormat="1">
      <c r="C147" s="367"/>
      <c r="D147" s="367"/>
      <c r="E147" s="367"/>
      <c r="F147" s="367"/>
      <c r="G147" s="367"/>
      <c r="H147" s="367"/>
      <c r="I147" s="367"/>
      <c r="J147" s="367"/>
      <c r="K147" s="367"/>
      <c r="L147" s="367"/>
      <c r="M147" s="367"/>
      <c r="N147" s="449"/>
    </row>
    <row r="148" spans="3:14" s="260" customFormat="1">
      <c r="C148" s="367"/>
      <c r="D148" s="367"/>
      <c r="E148" s="367"/>
      <c r="F148" s="367"/>
      <c r="G148" s="367"/>
      <c r="H148" s="367"/>
      <c r="I148" s="367"/>
      <c r="J148" s="367"/>
      <c r="K148" s="367"/>
      <c r="L148" s="367"/>
      <c r="M148" s="367"/>
      <c r="N148" s="449"/>
    </row>
    <row r="149" spans="3:14" s="260" customFormat="1">
      <c r="C149" s="367"/>
      <c r="D149" s="367"/>
      <c r="E149" s="367"/>
      <c r="F149" s="367"/>
      <c r="G149" s="367"/>
      <c r="H149" s="367"/>
      <c r="I149" s="367"/>
      <c r="J149" s="367"/>
      <c r="K149" s="367"/>
      <c r="L149" s="367"/>
      <c r="M149" s="367"/>
      <c r="N149" s="449"/>
    </row>
    <row r="150" spans="3:14" s="260" customFormat="1">
      <c r="C150" s="367"/>
      <c r="D150" s="367"/>
      <c r="E150" s="367"/>
      <c r="F150" s="367"/>
      <c r="G150" s="367"/>
      <c r="H150" s="367"/>
      <c r="I150" s="367"/>
      <c r="J150" s="367"/>
      <c r="K150" s="367"/>
      <c r="L150" s="367"/>
      <c r="M150" s="367"/>
      <c r="N150" s="449"/>
    </row>
    <row r="151" spans="3:14" s="260" customFormat="1">
      <c r="C151" s="367"/>
      <c r="D151" s="367"/>
      <c r="E151" s="367"/>
      <c r="F151" s="367"/>
      <c r="G151" s="367"/>
      <c r="H151" s="367"/>
      <c r="I151" s="367"/>
      <c r="J151" s="367"/>
      <c r="K151" s="367"/>
      <c r="L151" s="367"/>
      <c r="M151" s="367"/>
      <c r="N151" s="449"/>
    </row>
    <row r="152" spans="3:14" s="260" customFormat="1">
      <c r="C152" s="367"/>
      <c r="D152" s="367"/>
      <c r="E152" s="367"/>
      <c r="F152" s="367"/>
      <c r="G152" s="367"/>
      <c r="H152" s="367"/>
      <c r="I152" s="367"/>
      <c r="J152" s="367"/>
      <c r="K152" s="367"/>
      <c r="L152" s="367"/>
      <c r="M152" s="367"/>
      <c r="N152" s="449"/>
    </row>
    <row r="153" spans="3:14" s="260" customFormat="1">
      <c r="C153" s="367"/>
      <c r="D153" s="367"/>
      <c r="E153" s="367"/>
      <c r="F153" s="367"/>
      <c r="G153" s="367"/>
      <c r="H153" s="367"/>
      <c r="I153" s="367"/>
      <c r="J153" s="367"/>
      <c r="K153" s="367"/>
      <c r="L153" s="367"/>
      <c r="M153" s="367"/>
      <c r="N153" s="449"/>
    </row>
    <row r="154" spans="3:14" s="260" customFormat="1">
      <c r="C154" s="367"/>
      <c r="D154" s="367"/>
      <c r="E154" s="367"/>
      <c r="F154" s="367"/>
      <c r="G154" s="367"/>
      <c r="H154" s="367"/>
      <c r="I154" s="367"/>
      <c r="J154" s="449"/>
      <c r="K154" s="449"/>
      <c r="L154" s="449"/>
      <c r="M154" s="449"/>
      <c r="N154" s="449"/>
    </row>
    <row r="155" spans="3:14" s="260" customFormat="1">
      <c r="C155" s="367"/>
      <c r="D155" s="367"/>
      <c r="E155" s="367"/>
      <c r="F155" s="367"/>
      <c r="G155" s="367"/>
      <c r="H155" s="367"/>
      <c r="I155" s="367"/>
      <c r="J155" s="449"/>
      <c r="K155" s="449"/>
      <c r="L155" s="449"/>
      <c r="M155" s="449"/>
      <c r="N155" s="449"/>
    </row>
    <row r="156" spans="3:14" s="260" customFormat="1">
      <c r="C156" s="367"/>
      <c r="D156" s="367"/>
      <c r="E156" s="367"/>
      <c r="F156" s="367"/>
      <c r="G156" s="367"/>
      <c r="H156" s="367"/>
      <c r="I156" s="367"/>
      <c r="J156" s="449"/>
      <c r="K156" s="449"/>
      <c r="L156" s="449"/>
      <c r="M156" s="449"/>
      <c r="N156" s="449"/>
    </row>
    <row r="157" spans="3:14" s="260" customFormat="1">
      <c r="C157" s="367"/>
      <c r="D157" s="367"/>
      <c r="E157" s="367"/>
      <c r="F157" s="367"/>
      <c r="G157" s="367"/>
      <c r="H157" s="367"/>
      <c r="I157" s="367"/>
      <c r="J157" s="449"/>
      <c r="K157" s="449"/>
      <c r="L157" s="449"/>
      <c r="M157" s="449"/>
      <c r="N157" s="449"/>
    </row>
    <row r="158" spans="3:14" s="260" customFormat="1">
      <c r="C158" s="367"/>
      <c r="D158" s="367"/>
      <c r="E158" s="367"/>
      <c r="F158" s="367"/>
      <c r="G158" s="367"/>
      <c r="H158" s="367"/>
      <c r="I158" s="367"/>
      <c r="J158" s="449"/>
      <c r="K158" s="449"/>
      <c r="L158" s="449"/>
      <c r="M158" s="449"/>
      <c r="N158" s="449"/>
    </row>
    <row r="159" spans="3:14" s="260" customFormat="1">
      <c r="C159" s="367"/>
      <c r="D159" s="367"/>
      <c r="E159" s="367"/>
      <c r="F159" s="367"/>
      <c r="G159" s="367"/>
      <c r="H159" s="367"/>
      <c r="I159" s="367"/>
      <c r="J159" s="449"/>
      <c r="K159" s="449"/>
      <c r="L159" s="449"/>
      <c r="M159" s="449"/>
      <c r="N159" s="449"/>
    </row>
    <row r="160" spans="3:14" s="260" customFormat="1">
      <c r="C160" s="367"/>
      <c r="D160" s="367"/>
      <c r="E160" s="367"/>
      <c r="F160" s="367"/>
      <c r="G160" s="367"/>
      <c r="H160" s="367"/>
      <c r="I160" s="367"/>
      <c r="J160" s="449"/>
      <c r="K160" s="449"/>
      <c r="L160" s="449"/>
      <c r="M160" s="449"/>
      <c r="N160" s="449"/>
    </row>
    <row r="161" spans="3:14" s="260" customFormat="1">
      <c r="C161" s="367"/>
      <c r="D161" s="367"/>
      <c r="E161" s="367"/>
      <c r="F161" s="367"/>
      <c r="G161" s="367"/>
      <c r="H161" s="367"/>
      <c r="I161" s="367"/>
      <c r="J161" s="449"/>
      <c r="K161" s="449"/>
      <c r="L161" s="449"/>
      <c r="M161" s="449"/>
      <c r="N161" s="449"/>
    </row>
    <row r="162" spans="3:14" s="260" customFormat="1">
      <c r="C162" s="367"/>
      <c r="D162" s="367"/>
      <c r="E162" s="367"/>
      <c r="F162" s="367"/>
      <c r="G162" s="367"/>
      <c r="H162" s="367"/>
      <c r="I162" s="367"/>
      <c r="J162" s="449"/>
      <c r="K162" s="449"/>
      <c r="L162" s="449"/>
      <c r="M162" s="449"/>
      <c r="N162" s="449"/>
    </row>
    <row r="163" spans="3:14" s="260" customFormat="1">
      <c r="C163" s="367"/>
      <c r="D163" s="367"/>
      <c r="E163" s="367"/>
      <c r="F163" s="367"/>
      <c r="G163" s="367"/>
      <c r="H163" s="367"/>
      <c r="I163" s="367"/>
      <c r="J163" s="449"/>
      <c r="K163" s="449"/>
      <c r="L163" s="449"/>
      <c r="M163" s="449"/>
      <c r="N163" s="449"/>
    </row>
    <row r="164" spans="3:14" s="260" customFormat="1">
      <c r="C164" s="367"/>
      <c r="D164" s="367"/>
      <c r="E164" s="367"/>
      <c r="F164" s="367"/>
      <c r="G164" s="367"/>
      <c r="H164" s="367"/>
      <c r="I164" s="367"/>
      <c r="J164" s="449"/>
      <c r="K164" s="449"/>
      <c r="L164" s="449"/>
      <c r="M164" s="449"/>
      <c r="N164" s="449"/>
    </row>
    <row r="165" spans="3:14" s="260" customFormat="1">
      <c r="C165" s="367"/>
      <c r="D165" s="367"/>
      <c r="E165" s="367"/>
      <c r="F165" s="367"/>
      <c r="G165" s="367"/>
      <c r="H165" s="367"/>
      <c r="I165" s="367"/>
      <c r="J165" s="449"/>
      <c r="K165" s="449"/>
      <c r="L165" s="449"/>
      <c r="M165" s="449"/>
      <c r="N165" s="449"/>
    </row>
    <row r="166" spans="3:14" s="260" customFormat="1">
      <c r="C166" s="367"/>
      <c r="D166" s="367"/>
      <c r="E166" s="367"/>
      <c r="F166" s="367"/>
      <c r="G166" s="367"/>
      <c r="H166" s="367"/>
      <c r="I166" s="367"/>
      <c r="J166" s="449"/>
      <c r="K166" s="449"/>
      <c r="L166" s="449"/>
      <c r="M166" s="449"/>
      <c r="N166" s="449"/>
    </row>
    <row r="167" spans="3:14" s="260" customFormat="1">
      <c r="C167" s="367"/>
      <c r="D167" s="367"/>
      <c r="E167" s="367"/>
      <c r="F167" s="367"/>
      <c r="G167" s="367"/>
      <c r="H167" s="367"/>
      <c r="I167" s="367"/>
      <c r="J167" s="449"/>
      <c r="K167" s="449"/>
      <c r="L167" s="449"/>
      <c r="M167" s="449"/>
      <c r="N167" s="449"/>
    </row>
    <row r="168" spans="3:14" s="260" customFormat="1">
      <c r="C168" s="367"/>
      <c r="D168" s="367"/>
      <c r="E168" s="367"/>
      <c r="F168" s="367"/>
      <c r="G168" s="367"/>
      <c r="H168" s="367"/>
      <c r="I168" s="367"/>
      <c r="J168" s="449"/>
      <c r="K168" s="449"/>
      <c r="L168" s="449"/>
      <c r="M168" s="449"/>
      <c r="N168" s="449"/>
    </row>
    <row r="169" spans="3:14" s="260" customFormat="1">
      <c r="C169" s="367"/>
      <c r="D169" s="367"/>
      <c r="E169" s="367"/>
      <c r="F169" s="367"/>
      <c r="G169" s="367"/>
      <c r="H169" s="367"/>
      <c r="I169" s="367"/>
      <c r="J169" s="449"/>
      <c r="K169" s="449"/>
      <c r="L169" s="449"/>
      <c r="M169" s="449"/>
      <c r="N169" s="449"/>
    </row>
    <row r="170" spans="3:14" s="260" customFormat="1">
      <c r="C170" s="367"/>
      <c r="D170" s="367"/>
      <c r="E170" s="367"/>
      <c r="F170" s="367"/>
      <c r="G170" s="367"/>
      <c r="H170" s="367"/>
      <c r="I170" s="367"/>
      <c r="J170" s="449"/>
      <c r="K170" s="449"/>
      <c r="L170" s="449"/>
      <c r="M170" s="449"/>
      <c r="N170" s="449"/>
    </row>
    <row r="171" spans="3:14" s="260" customFormat="1">
      <c r="C171" s="367"/>
      <c r="D171" s="367"/>
      <c r="E171" s="367"/>
      <c r="F171" s="367"/>
      <c r="G171" s="367"/>
      <c r="H171" s="367"/>
      <c r="I171" s="367"/>
      <c r="J171" s="449"/>
      <c r="K171" s="449"/>
      <c r="L171" s="449"/>
      <c r="M171" s="449"/>
      <c r="N171" s="449"/>
    </row>
    <row r="172" spans="3:14" s="260" customFormat="1">
      <c r="C172" s="367"/>
      <c r="D172" s="367"/>
      <c r="E172" s="367"/>
      <c r="F172" s="367"/>
      <c r="G172" s="367"/>
      <c r="H172" s="367"/>
      <c r="I172" s="367"/>
      <c r="J172" s="449"/>
      <c r="K172" s="449"/>
      <c r="L172" s="449"/>
      <c r="M172" s="449"/>
      <c r="N172" s="449"/>
    </row>
    <row r="173" spans="3:14" s="260" customFormat="1">
      <c r="C173" s="367"/>
      <c r="D173" s="367"/>
      <c r="E173" s="367"/>
      <c r="F173" s="367"/>
      <c r="G173" s="367"/>
      <c r="H173" s="367"/>
      <c r="I173" s="367"/>
      <c r="J173" s="449"/>
      <c r="K173" s="449"/>
      <c r="L173" s="449"/>
      <c r="M173" s="449"/>
      <c r="N173" s="449"/>
    </row>
    <row r="174" spans="3:14" s="260" customFormat="1">
      <c r="C174" s="367"/>
      <c r="D174" s="367"/>
      <c r="E174" s="367"/>
      <c r="F174" s="367"/>
      <c r="G174" s="367"/>
      <c r="H174" s="367"/>
      <c r="I174" s="367"/>
      <c r="J174" s="449"/>
      <c r="K174" s="449"/>
      <c r="L174" s="449"/>
      <c r="M174" s="449"/>
      <c r="N174" s="449"/>
    </row>
    <row r="175" spans="3:14" s="260" customFormat="1">
      <c r="C175" s="367"/>
      <c r="D175" s="367"/>
      <c r="E175" s="367"/>
      <c r="F175" s="367"/>
      <c r="G175" s="367"/>
      <c r="H175" s="367"/>
      <c r="I175" s="367"/>
      <c r="J175" s="449"/>
      <c r="K175" s="449"/>
      <c r="L175" s="449"/>
      <c r="M175" s="449"/>
      <c r="N175" s="449"/>
    </row>
    <row r="176" spans="3:14" s="260" customFormat="1">
      <c r="C176" s="367"/>
      <c r="D176" s="367"/>
      <c r="E176" s="367"/>
      <c r="F176" s="367"/>
      <c r="G176" s="367"/>
      <c r="H176" s="367"/>
      <c r="I176" s="367"/>
      <c r="J176" s="449"/>
      <c r="K176" s="449"/>
      <c r="L176" s="449"/>
      <c r="M176" s="449"/>
      <c r="N176" s="449"/>
    </row>
    <row r="177" spans="3:14" s="260" customFormat="1">
      <c r="C177" s="367"/>
      <c r="D177" s="367"/>
      <c r="E177" s="367"/>
      <c r="F177" s="367"/>
      <c r="G177" s="367"/>
      <c r="H177" s="367"/>
      <c r="I177" s="367"/>
      <c r="J177" s="449"/>
      <c r="K177" s="449"/>
      <c r="L177" s="449"/>
      <c r="M177" s="449"/>
      <c r="N177" s="449"/>
    </row>
    <row r="178" spans="3:14" s="260" customFormat="1">
      <c r="C178" s="367"/>
      <c r="D178" s="367"/>
      <c r="E178" s="367"/>
      <c r="F178" s="367"/>
      <c r="G178" s="367"/>
      <c r="H178" s="367"/>
      <c r="I178" s="367"/>
      <c r="J178" s="449"/>
      <c r="K178" s="449"/>
      <c r="L178" s="449"/>
      <c r="M178" s="449"/>
      <c r="N178" s="449"/>
    </row>
    <row r="179" spans="3:14" s="260" customFormat="1">
      <c r="C179" s="367"/>
      <c r="D179" s="367"/>
      <c r="E179" s="367"/>
      <c r="F179" s="367"/>
      <c r="G179" s="367"/>
      <c r="H179" s="367"/>
      <c r="I179" s="367"/>
      <c r="J179" s="449"/>
      <c r="K179" s="449"/>
      <c r="L179" s="449"/>
      <c r="M179" s="449"/>
      <c r="N179" s="449"/>
    </row>
    <row r="180" spans="3:14" s="260" customFormat="1">
      <c r="C180" s="367"/>
      <c r="D180" s="367"/>
      <c r="E180" s="367"/>
      <c r="F180" s="367"/>
      <c r="G180" s="367"/>
      <c r="H180" s="367"/>
      <c r="I180" s="367"/>
      <c r="J180" s="449"/>
      <c r="K180" s="449"/>
      <c r="L180" s="449"/>
      <c r="M180" s="449"/>
      <c r="N180" s="449"/>
    </row>
    <row r="181" spans="3:14" s="260" customFormat="1">
      <c r="C181" s="367"/>
      <c r="D181" s="367"/>
      <c r="E181" s="367"/>
      <c r="F181" s="367"/>
      <c r="G181" s="367"/>
      <c r="H181" s="367"/>
      <c r="I181" s="367"/>
      <c r="J181" s="449"/>
      <c r="K181" s="449"/>
      <c r="L181" s="449"/>
      <c r="M181" s="449"/>
      <c r="N181" s="449"/>
    </row>
    <row r="182" spans="3:14" s="260" customFormat="1">
      <c r="C182" s="367"/>
      <c r="D182" s="367"/>
      <c r="E182" s="367"/>
      <c r="F182" s="367"/>
      <c r="G182" s="367"/>
      <c r="H182" s="367"/>
      <c r="I182" s="367"/>
      <c r="J182" s="449"/>
      <c r="K182" s="449"/>
      <c r="L182" s="449"/>
      <c r="M182" s="449"/>
      <c r="N182" s="449"/>
    </row>
    <row r="183" spans="3:14" s="260" customFormat="1">
      <c r="C183" s="367"/>
      <c r="D183" s="367"/>
      <c r="E183" s="367"/>
      <c r="F183" s="367"/>
      <c r="G183" s="367"/>
      <c r="H183" s="367"/>
      <c r="I183" s="367"/>
      <c r="J183" s="449"/>
      <c r="K183" s="449"/>
      <c r="L183" s="449"/>
      <c r="M183" s="449"/>
      <c r="N183" s="449"/>
    </row>
    <row r="184" spans="3:14" s="260" customFormat="1">
      <c r="C184" s="367"/>
      <c r="D184" s="367"/>
      <c r="E184" s="367"/>
      <c r="F184" s="367"/>
      <c r="G184" s="367"/>
      <c r="H184" s="367"/>
      <c r="I184" s="367"/>
      <c r="J184" s="449"/>
      <c r="K184" s="449"/>
      <c r="L184" s="449"/>
      <c r="M184" s="449"/>
      <c r="N184" s="449"/>
    </row>
    <row r="185" spans="3:14" s="260" customFormat="1">
      <c r="C185" s="367"/>
      <c r="D185" s="367"/>
      <c r="E185" s="367"/>
      <c r="F185" s="367"/>
      <c r="G185" s="367"/>
      <c r="H185" s="367"/>
      <c r="I185" s="367"/>
      <c r="J185" s="449"/>
      <c r="K185" s="449"/>
      <c r="L185" s="449"/>
      <c r="M185" s="449"/>
      <c r="N185" s="449"/>
    </row>
    <row r="186" spans="3:14" s="260" customFormat="1">
      <c r="C186" s="367"/>
      <c r="D186" s="367"/>
      <c r="E186" s="367"/>
      <c r="F186" s="367"/>
      <c r="G186" s="367"/>
      <c r="H186" s="367"/>
      <c r="I186" s="367"/>
      <c r="J186" s="449"/>
      <c r="K186" s="449"/>
      <c r="L186" s="449"/>
      <c r="M186" s="449"/>
      <c r="N186" s="449"/>
    </row>
    <row r="187" spans="3:14" s="260" customFormat="1">
      <c r="C187" s="367"/>
      <c r="D187" s="367"/>
      <c r="E187" s="367"/>
      <c r="F187" s="367"/>
      <c r="G187" s="367"/>
      <c r="H187" s="367"/>
      <c r="I187" s="367"/>
      <c r="J187" s="449"/>
      <c r="K187" s="449"/>
      <c r="L187" s="449"/>
      <c r="M187" s="449"/>
      <c r="N187" s="449"/>
    </row>
    <row r="188" spans="3:14" s="260" customFormat="1">
      <c r="C188" s="367"/>
      <c r="D188" s="367"/>
      <c r="E188" s="367"/>
      <c r="F188" s="367"/>
      <c r="G188" s="367"/>
      <c r="H188" s="367"/>
      <c r="I188" s="367"/>
      <c r="J188" s="449"/>
      <c r="K188" s="449"/>
      <c r="L188" s="449"/>
      <c r="M188" s="449"/>
      <c r="N188" s="449"/>
    </row>
    <row r="189" spans="3:14" s="260" customFormat="1">
      <c r="C189" s="367"/>
      <c r="D189" s="367"/>
      <c r="E189" s="367"/>
      <c r="F189" s="367"/>
      <c r="G189" s="367"/>
      <c r="H189" s="367"/>
      <c r="I189" s="367"/>
      <c r="J189" s="449"/>
      <c r="K189" s="449"/>
      <c r="L189" s="449"/>
      <c r="M189" s="449"/>
      <c r="N189" s="449"/>
    </row>
    <row r="190" spans="3:14" s="260" customFormat="1">
      <c r="C190" s="367"/>
      <c r="D190" s="367"/>
      <c r="E190" s="367"/>
      <c r="F190" s="367"/>
      <c r="G190" s="367"/>
      <c r="H190" s="367"/>
      <c r="I190" s="367"/>
      <c r="J190" s="449"/>
      <c r="K190" s="449"/>
      <c r="L190" s="449"/>
      <c r="M190" s="449"/>
      <c r="N190" s="449"/>
    </row>
    <row r="191" spans="3:14" s="260" customFormat="1">
      <c r="C191" s="449"/>
      <c r="D191" s="449"/>
      <c r="E191" s="449"/>
      <c r="F191" s="449"/>
      <c r="G191" s="449"/>
      <c r="H191" s="449"/>
      <c r="I191" s="449"/>
      <c r="J191" s="449"/>
      <c r="K191" s="449"/>
      <c r="L191" s="449"/>
      <c r="M191" s="449"/>
      <c r="N191" s="449"/>
    </row>
    <row r="192" spans="3:14" s="260" customFormat="1">
      <c r="C192" s="449"/>
      <c r="D192" s="449"/>
      <c r="E192" s="449"/>
      <c r="F192" s="449"/>
      <c r="G192" s="449"/>
      <c r="H192" s="449"/>
      <c r="I192" s="449"/>
      <c r="J192" s="449"/>
      <c r="K192" s="449"/>
      <c r="L192" s="449"/>
      <c r="M192" s="449"/>
      <c r="N192" s="449"/>
    </row>
    <row r="193" spans="3:14" s="260" customFormat="1">
      <c r="C193" s="449"/>
      <c r="D193" s="449"/>
      <c r="E193" s="449"/>
      <c r="F193" s="449"/>
      <c r="G193" s="449"/>
      <c r="H193" s="449"/>
      <c r="I193" s="449"/>
      <c r="J193" s="449"/>
      <c r="K193" s="449"/>
      <c r="L193" s="449"/>
      <c r="M193" s="449"/>
      <c r="N193" s="449"/>
    </row>
    <row r="194" spans="3:14" s="260" customFormat="1">
      <c r="C194" s="449"/>
      <c r="D194" s="449"/>
      <c r="E194" s="449"/>
      <c r="F194" s="449"/>
      <c r="G194" s="449"/>
      <c r="H194" s="449"/>
      <c r="I194" s="449"/>
      <c r="J194" s="449"/>
      <c r="K194" s="449"/>
      <c r="L194" s="449"/>
      <c r="M194" s="449"/>
      <c r="N194" s="449"/>
    </row>
    <row r="195" spans="3:14" s="260" customFormat="1">
      <c r="C195" s="449"/>
      <c r="D195" s="449"/>
      <c r="E195" s="449"/>
      <c r="F195" s="449"/>
      <c r="G195" s="449"/>
      <c r="H195" s="449"/>
      <c r="I195" s="449"/>
      <c r="J195" s="449"/>
      <c r="K195" s="449"/>
      <c r="L195" s="449"/>
      <c r="M195" s="449"/>
      <c r="N195" s="449"/>
    </row>
    <row r="196" spans="3:14" s="260" customFormat="1">
      <c r="C196" s="449"/>
      <c r="D196" s="449"/>
      <c r="E196" s="449"/>
      <c r="F196" s="449"/>
      <c r="G196" s="449"/>
      <c r="H196" s="449"/>
      <c r="I196" s="449"/>
      <c r="J196" s="449"/>
      <c r="K196" s="449"/>
      <c r="L196" s="449"/>
      <c r="M196" s="449"/>
      <c r="N196" s="449"/>
    </row>
    <row r="197" spans="3:14" s="260" customFormat="1">
      <c r="C197" s="449"/>
      <c r="D197" s="449"/>
      <c r="E197" s="449"/>
      <c r="F197" s="449"/>
      <c r="G197" s="449"/>
      <c r="H197" s="449"/>
      <c r="I197" s="449"/>
      <c r="J197" s="449"/>
      <c r="K197" s="449"/>
      <c r="L197" s="449"/>
      <c r="M197" s="449"/>
      <c r="N197" s="449"/>
    </row>
    <row r="198" spans="3:14" s="260" customFormat="1">
      <c r="C198" s="449"/>
      <c r="D198" s="449"/>
      <c r="E198" s="449"/>
      <c r="F198" s="449"/>
      <c r="G198" s="449"/>
      <c r="H198" s="449"/>
      <c r="I198" s="449"/>
      <c r="J198" s="449"/>
      <c r="K198" s="449"/>
      <c r="L198" s="449"/>
      <c r="M198" s="449"/>
      <c r="N198" s="449"/>
    </row>
    <row r="199" spans="3:14" s="260" customFormat="1">
      <c r="C199" s="449"/>
      <c r="D199" s="449"/>
      <c r="E199" s="449"/>
      <c r="F199" s="449"/>
      <c r="G199" s="449"/>
      <c r="H199" s="449"/>
      <c r="I199" s="449"/>
      <c r="J199" s="449"/>
      <c r="K199" s="449"/>
      <c r="L199" s="449"/>
      <c r="M199" s="449"/>
      <c r="N199" s="449"/>
    </row>
    <row r="200" spans="3:14" s="260" customFormat="1">
      <c r="C200" s="449"/>
      <c r="D200" s="449"/>
      <c r="E200" s="449"/>
      <c r="F200" s="449"/>
      <c r="G200" s="449"/>
      <c r="H200" s="449"/>
      <c r="I200" s="449"/>
      <c r="J200" s="449"/>
      <c r="K200" s="449"/>
      <c r="L200" s="449"/>
      <c r="M200" s="449"/>
      <c r="N200" s="449"/>
    </row>
    <row r="201" spans="3:14" s="260" customFormat="1">
      <c r="C201" s="449"/>
      <c r="D201" s="449"/>
      <c r="E201" s="449"/>
      <c r="F201" s="449"/>
      <c r="G201" s="449"/>
      <c r="H201" s="449"/>
      <c r="I201" s="449"/>
      <c r="J201" s="449"/>
      <c r="K201" s="449"/>
      <c r="L201" s="449"/>
      <c r="M201" s="449"/>
      <c r="N201" s="449"/>
    </row>
  </sheetData>
  <sheetProtection sheet="1" objects="1" scenarios="1"/>
  <mergeCells count="4">
    <mergeCell ref="A1:O1"/>
    <mergeCell ref="A2:O2"/>
    <mergeCell ref="A3:O3"/>
    <mergeCell ref="B47:O47"/>
  </mergeCells>
  <pageMargins left="0.7" right="0.7" top="0.25" bottom="0.44" header="0.3" footer="0.3"/>
  <pageSetup scale="72"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35"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76" t="s">
        <v>44</v>
      </c>
      <c r="C1" s="776"/>
      <c r="D1" s="776"/>
      <c r="E1" s="776"/>
      <c r="F1" s="776"/>
      <c r="G1" s="776"/>
      <c r="H1" s="776"/>
      <c r="I1" s="776"/>
      <c r="J1" s="776"/>
      <c r="K1" s="776"/>
      <c r="L1" s="776"/>
      <c r="M1" s="776"/>
      <c r="N1" s="776"/>
      <c r="O1" s="776"/>
      <c r="P1" s="776"/>
      <c r="Q1" s="776"/>
    </row>
    <row r="2" spans="2:17" ht="12.75" customHeight="1">
      <c r="B2" s="776" t="s">
        <v>97</v>
      </c>
      <c r="C2" s="776"/>
      <c r="D2" s="776"/>
      <c r="E2" s="776"/>
      <c r="F2" s="776"/>
      <c r="G2" s="776"/>
      <c r="H2" s="776"/>
      <c r="I2" s="776"/>
      <c r="J2" s="776"/>
      <c r="K2" s="776"/>
      <c r="L2" s="776"/>
      <c r="M2" s="776"/>
      <c r="N2" s="776"/>
      <c r="O2" s="776"/>
      <c r="P2" s="776"/>
      <c r="Q2" s="776"/>
    </row>
    <row r="3" spans="2:17" ht="12.75" customHeight="1">
      <c r="B3" s="776" t="s">
        <v>45</v>
      </c>
      <c r="C3" s="776"/>
      <c r="D3" s="776"/>
      <c r="E3" s="776"/>
      <c r="F3" s="776"/>
      <c r="G3" s="776"/>
      <c r="H3" s="776"/>
      <c r="I3" s="776"/>
      <c r="J3" s="776"/>
      <c r="K3" s="776"/>
      <c r="L3" s="776"/>
      <c r="M3" s="776"/>
      <c r="N3" s="776"/>
      <c r="O3" s="776"/>
      <c r="P3" s="776"/>
      <c r="Q3" s="776"/>
    </row>
    <row r="4" spans="2:17" ht="12.75" customHeight="1">
      <c r="B4" s="66"/>
      <c r="C4" s="66"/>
      <c r="D4" s="66"/>
    </row>
    <row r="5" spans="2:17" ht="12.75" customHeight="1"/>
    <row r="6" spans="2:17" ht="12.75" customHeight="1">
      <c r="E6" s="90" t="s">
        <v>3</v>
      </c>
      <c r="F6" s="90" t="s">
        <v>4</v>
      </c>
      <c r="G6" s="90" t="s">
        <v>5</v>
      </c>
      <c r="H6" s="90" t="s">
        <v>6</v>
      </c>
      <c r="I6" s="90" t="s">
        <v>3</v>
      </c>
      <c r="J6" s="90" t="s">
        <v>4</v>
      </c>
      <c r="K6" s="90" t="s">
        <v>5</v>
      </c>
      <c r="L6" s="90" t="s">
        <v>6</v>
      </c>
      <c r="M6" s="90" t="s">
        <v>3</v>
      </c>
      <c r="N6" s="90" t="s">
        <v>4</v>
      </c>
      <c r="O6" s="90" t="s">
        <v>5</v>
      </c>
      <c r="P6" s="90" t="s">
        <v>6</v>
      </c>
    </row>
    <row r="7" spans="2:17" ht="12.75" customHeight="1" thickBot="1">
      <c r="E7" s="90" t="s">
        <v>167</v>
      </c>
      <c r="F7" s="90" t="s">
        <v>167</v>
      </c>
      <c r="G7" s="90" t="s">
        <v>167</v>
      </c>
      <c r="H7" s="90" t="s">
        <v>167</v>
      </c>
      <c r="I7" s="90" t="s">
        <v>231</v>
      </c>
      <c r="J7" s="90" t="s">
        <v>231</v>
      </c>
      <c r="K7" s="90" t="s">
        <v>231</v>
      </c>
      <c r="L7" s="90" t="s">
        <v>231</v>
      </c>
      <c r="M7" s="90" t="s">
        <v>252</v>
      </c>
      <c r="N7" s="90" t="s">
        <v>252</v>
      </c>
      <c r="O7" s="90" t="s">
        <v>252</v>
      </c>
      <c r="P7" s="90" t="s">
        <v>252</v>
      </c>
    </row>
    <row r="8" spans="2:17" ht="12.75" customHeight="1">
      <c r="B8" s="69" t="s">
        <v>46</v>
      </c>
      <c r="C8" s="70"/>
      <c r="D8" s="70"/>
      <c r="E8" s="91"/>
      <c r="F8" s="91"/>
      <c r="G8" s="91"/>
      <c r="H8" s="91"/>
      <c r="I8" s="91"/>
      <c r="J8" s="91"/>
      <c r="K8" s="91"/>
      <c r="L8" s="91"/>
      <c r="M8" s="91"/>
      <c r="N8" s="91"/>
      <c r="O8" s="91"/>
      <c r="P8" s="91"/>
    </row>
    <row r="9" spans="2:17" ht="12.75" customHeight="1">
      <c r="C9" s="65" t="s">
        <v>200</v>
      </c>
      <c r="E9" s="117">
        <v>215</v>
      </c>
      <c r="F9" s="117">
        <v>316</v>
      </c>
      <c r="G9" s="117">
        <v>759</v>
      </c>
      <c r="H9" s="117">
        <v>1337</v>
      </c>
      <c r="I9" s="117">
        <v>312</v>
      </c>
      <c r="J9" s="542">
        <v>338</v>
      </c>
      <c r="K9" s="542">
        <v>397</v>
      </c>
      <c r="L9" s="542">
        <v>1411</v>
      </c>
      <c r="M9" s="542">
        <v>317</v>
      </c>
      <c r="N9" s="542">
        <v>268</v>
      </c>
      <c r="O9" s="542">
        <v>209</v>
      </c>
      <c r="P9" s="248">
        <v>1426</v>
      </c>
    </row>
    <row r="10" spans="2:17" ht="12.75" customHeight="1">
      <c r="C10" s="65" t="s">
        <v>201</v>
      </c>
      <c r="E10" s="155">
        <v>443</v>
      </c>
      <c r="F10" s="155">
        <v>566</v>
      </c>
      <c r="G10" s="155">
        <v>531</v>
      </c>
      <c r="H10" s="155">
        <v>599</v>
      </c>
      <c r="I10" s="155">
        <v>480</v>
      </c>
      <c r="J10" s="589">
        <v>489</v>
      </c>
      <c r="K10" s="589">
        <v>635</v>
      </c>
      <c r="L10" s="589">
        <v>686</v>
      </c>
      <c r="M10" s="589">
        <v>344</v>
      </c>
      <c r="N10" s="589">
        <v>384</v>
      </c>
      <c r="O10" s="589">
        <v>394</v>
      </c>
      <c r="P10" s="291">
        <v>595</v>
      </c>
    </row>
    <row r="11" spans="2:17" ht="12.75" customHeight="1">
      <c r="C11" s="65" t="s">
        <v>202</v>
      </c>
      <c r="E11" s="451">
        <v>474</v>
      </c>
      <c r="F11" s="451">
        <v>480</v>
      </c>
      <c r="G11" s="451">
        <v>528</v>
      </c>
      <c r="H11" s="451">
        <v>516</v>
      </c>
      <c r="I11" s="451">
        <v>534</v>
      </c>
      <c r="J11" s="594">
        <v>502</v>
      </c>
      <c r="K11" s="594">
        <v>506</v>
      </c>
      <c r="L11" s="594">
        <v>543</v>
      </c>
      <c r="M11" s="594">
        <v>529</v>
      </c>
      <c r="N11" s="594">
        <v>499</v>
      </c>
      <c r="O11" s="594">
        <v>500</v>
      </c>
      <c r="P11" s="292">
        <v>503</v>
      </c>
    </row>
    <row r="12" spans="2:17" ht="12.75" customHeight="1">
      <c r="C12" s="65" t="s">
        <v>117</v>
      </c>
      <c r="E12" s="188">
        <f t="shared" ref="E12" si="0">SUM(E9:E11)</f>
        <v>1132</v>
      </c>
      <c r="F12" s="188">
        <f t="shared" ref="F12:K12" si="1">SUM(F9:F11)</f>
        <v>1362</v>
      </c>
      <c r="G12" s="188">
        <f t="shared" si="1"/>
        <v>1818</v>
      </c>
      <c r="H12" s="188">
        <f t="shared" si="1"/>
        <v>2452</v>
      </c>
      <c r="I12" s="188">
        <f t="shared" si="1"/>
        <v>1326</v>
      </c>
      <c r="J12" s="595">
        <f t="shared" si="1"/>
        <v>1329</v>
      </c>
      <c r="K12" s="595">
        <f t="shared" si="1"/>
        <v>1538</v>
      </c>
      <c r="L12" s="595">
        <f t="shared" ref="L12:M12" si="2">SUM(L9:L11)</f>
        <v>2640</v>
      </c>
      <c r="M12" s="595">
        <f t="shared" si="2"/>
        <v>1190</v>
      </c>
      <c r="N12" s="595">
        <f t="shared" ref="N12:O12" si="3">SUM(N9:N11)</f>
        <v>1151</v>
      </c>
      <c r="O12" s="595">
        <f t="shared" si="3"/>
        <v>1103</v>
      </c>
      <c r="P12" s="293">
        <f t="shared" ref="P12" si="4">SUM(P9:P11)</f>
        <v>2524</v>
      </c>
    </row>
    <row r="13" spans="2:17" ht="12.75" customHeight="1">
      <c r="D13" s="76"/>
      <c r="E13" s="155"/>
      <c r="F13" s="155"/>
      <c r="G13" s="155"/>
      <c r="H13" s="155"/>
      <c r="I13" s="155"/>
      <c r="J13" s="589"/>
      <c r="K13" s="589"/>
      <c r="L13" s="589"/>
      <c r="M13" s="589"/>
      <c r="N13" s="589"/>
      <c r="O13" s="589"/>
      <c r="P13" s="291"/>
    </row>
    <row r="14" spans="2:17" ht="12.75" customHeight="1">
      <c r="B14" s="69" t="s">
        <v>47</v>
      </c>
      <c r="E14" s="155"/>
      <c r="F14" s="155"/>
      <c r="G14" s="155"/>
      <c r="H14" s="155"/>
      <c r="I14" s="155"/>
      <c r="J14" s="589"/>
      <c r="K14" s="589"/>
      <c r="L14" s="589"/>
      <c r="M14" s="589"/>
      <c r="N14" s="589"/>
      <c r="O14" s="589"/>
      <c r="P14" s="291"/>
    </row>
    <row r="15" spans="2:17" ht="12.75" customHeight="1">
      <c r="B15" s="69"/>
      <c r="C15" s="65" t="s">
        <v>221</v>
      </c>
      <c r="E15" s="155">
        <v>64</v>
      </c>
      <c r="F15" s="155">
        <v>56</v>
      </c>
      <c r="G15" s="155">
        <v>84</v>
      </c>
      <c r="H15" s="155">
        <v>207</v>
      </c>
      <c r="I15" s="155">
        <v>59</v>
      </c>
      <c r="J15" s="589">
        <v>60</v>
      </c>
      <c r="K15" s="589">
        <v>128</v>
      </c>
      <c r="L15" s="589">
        <v>234</v>
      </c>
      <c r="M15" s="589">
        <v>73</v>
      </c>
      <c r="N15" s="589">
        <v>59</v>
      </c>
      <c r="O15" s="589">
        <v>113</v>
      </c>
      <c r="P15" s="291">
        <v>217</v>
      </c>
    </row>
    <row r="16" spans="2:17">
      <c r="C16" s="775" t="s">
        <v>204</v>
      </c>
      <c r="D16" s="775"/>
      <c r="E16" s="155">
        <v>530</v>
      </c>
      <c r="F16" s="155">
        <v>213</v>
      </c>
      <c r="G16" s="155">
        <v>-284</v>
      </c>
      <c r="H16" s="155">
        <v>-597</v>
      </c>
      <c r="I16" s="155">
        <v>581</v>
      </c>
      <c r="J16" s="589">
        <v>256</v>
      </c>
      <c r="K16" s="589">
        <v>-146</v>
      </c>
      <c r="L16" s="589">
        <v>-454</v>
      </c>
      <c r="M16" s="589">
        <v>567</v>
      </c>
      <c r="N16" s="589">
        <v>189</v>
      </c>
      <c r="O16" s="589">
        <v>68</v>
      </c>
      <c r="P16" s="291">
        <v>-722</v>
      </c>
    </row>
    <row r="17" spans="2:16">
      <c r="C17" s="775" t="s">
        <v>222</v>
      </c>
      <c r="D17" s="775"/>
      <c r="E17" s="155">
        <v>0</v>
      </c>
      <c r="F17" s="155">
        <v>0</v>
      </c>
      <c r="G17" s="155">
        <v>0</v>
      </c>
      <c r="H17" s="155">
        <v>-19</v>
      </c>
      <c r="I17" s="155">
        <v>-1</v>
      </c>
      <c r="J17" s="589">
        <v>-4</v>
      </c>
      <c r="K17" s="589">
        <v>-8</v>
      </c>
      <c r="L17" s="589">
        <v>-39</v>
      </c>
      <c r="M17" s="589">
        <v>-5</v>
      </c>
      <c r="N17" s="589">
        <v>-3</v>
      </c>
      <c r="O17" s="589">
        <v>-2</v>
      </c>
      <c r="P17" s="291">
        <v>-33</v>
      </c>
    </row>
    <row r="18" spans="2:16" ht="12.75" customHeight="1" thickBot="1">
      <c r="C18" s="65" t="s">
        <v>48</v>
      </c>
      <c r="E18" s="452">
        <f t="shared" ref="E18:G18" si="5">SUM(E12:E17)</f>
        <v>1726</v>
      </c>
      <c r="F18" s="452">
        <f t="shared" si="5"/>
        <v>1631</v>
      </c>
      <c r="G18" s="452">
        <f t="shared" si="5"/>
        <v>1618</v>
      </c>
      <c r="H18" s="452">
        <f t="shared" ref="H18:I18" si="6">SUM(H12:H17)</f>
        <v>2043</v>
      </c>
      <c r="I18" s="452">
        <f t="shared" si="6"/>
        <v>1965</v>
      </c>
      <c r="J18" s="596">
        <f t="shared" ref="J18:K18" si="7">SUM(J12:J17)</f>
        <v>1641</v>
      </c>
      <c r="K18" s="596">
        <f t="shared" si="7"/>
        <v>1512</v>
      </c>
      <c r="L18" s="596">
        <f t="shared" ref="L18:M18" si="8">SUM(L12:L17)</f>
        <v>2381</v>
      </c>
      <c r="M18" s="596">
        <f t="shared" si="8"/>
        <v>1825</v>
      </c>
      <c r="N18" s="596">
        <f t="shared" ref="N18:O18" si="9">SUM(N12:N17)</f>
        <v>1396</v>
      </c>
      <c r="O18" s="596">
        <f t="shared" si="9"/>
        <v>1282</v>
      </c>
      <c r="P18" s="294">
        <f t="shared" ref="P18" si="10">SUM(P12:P17)</f>
        <v>1986</v>
      </c>
    </row>
    <row r="19" spans="2:16" ht="12.75" customHeight="1" thickTop="1">
      <c r="D19" s="76"/>
      <c r="E19" s="155"/>
      <c r="F19" s="155"/>
      <c r="G19" s="155"/>
      <c r="H19" s="155"/>
      <c r="I19" s="155"/>
      <c r="J19" s="589"/>
      <c r="K19" s="589"/>
      <c r="L19" s="589"/>
      <c r="M19" s="589"/>
      <c r="N19" s="589"/>
      <c r="O19" s="589"/>
      <c r="P19" s="291"/>
    </row>
    <row r="20" spans="2:16" ht="12.75" customHeight="1">
      <c r="B20" s="69" t="s">
        <v>49</v>
      </c>
      <c r="E20" s="155"/>
      <c r="F20" s="155"/>
      <c r="G20" s="155"/>
      <c r="H20" s="155"/>
      <c r="I20" s="155"/>
      <c r="J20" s="589"/>
      <c r="K20" s="589"/>
      <c r="L20" s="589"/>
      <c r="M20" s="589"/>
      <c r="N20" s="589"/>
      <c r="O20" s="589"/>
      <c r="P20" s="291"/>
    </row>
    <row r="21" spans="2:16" ht="12.75" customHeight="1">
      <c r="C21" s="65" t="s">
        <v>200</v>
      </c>
      <c r="E21" s="155">
        <v>24</v>
      </c>
      <c r="F21" s="155">
        <v>87</v>
      </c>
      <c r="G21" s="155">
        <v>261</v>
      </c>
      <c r="H21" s="155">
        <v>634</v>
      </c>
      <c r="I21" s="155">
        <v>92</v>
      </c>
      <c r="J21" s="589">
        <v>84</v>
      </c>
      <c r="K21" s="589">
        <v>112</v>
      </c>
      <c r="L21" s="589">
        <v>723</v>
      </c>
      <c r="M21" s="589">
        <v>73</v>
      </c>
      <c r="N21" s="589">
        <v>55</v>
      </c>
      <c r="O21" s="589">
        <v>26</v>
      </c>
      <c r="P21" s="291">
        <v>696</v>
      </c>
    </row>
    <row r="22" spans="2:16" ht="12.75" customHeight="1">
      <c r="C22" s="65" t="s">
        <v>201</v>
      </c>
      <c r="E22" s="155">
        <v>159</v>
      </c>
      <c r="F22" s="155">
        <v>225</v>
      </c>
      <c r="G22" s="155">
        <v>168</v>
      </c>
      <c r="H22" s="155">
        <v>160</v>
      </c>
      <c r="I22" s="155">
        <v>122</v>
      </c>
      <c r="J22" s="589">
        <v>133</v>
      </c>
      <c r="K22" s="589">
        <v>189</v>
      </c>
      <c r="L22" s="589">
        <v>241</v>
      </c>
      <c r="M22" s="589">
        <v>55</v>
      </c>
      <c r="N22" s="589">
        <v>75</v>
      </c>
      <c r="O22" s="589">
        <v>74</v>
      </c>
      <c r="P22" s="291">
        <v>260</v>
      </c>
    </row>
    <row r="23" spans="2:16" ht="12.75" customHeight="1">
      <c r="C23" s="65" t="s">
        <v>202</v>
      </c>
      <c r="E23" s="451">
        <v>166</v>
      </c>
      <c r="F23" s="451">
        <v>164</v>
      </c>
      <c r="G23" s="451">
        <v>208</v>
      </c>
      <c r="H23" s="451">
        <v>162</v>
      </c>
      <c r="I23" s="451">
        <v>191</v>
      </c>
      <c r="J23" s="594">
        <v>169</v>
      </c>
      <c r="K23" s="594">
        <v>184</v>
      </c>
      <c r="L23" s="594">
        <v>207</v>
      </c>
      <c r="M23" s="594">
        <v>178</v>
      </c>
      <c r="N23" s="594">
        <v>171</v>
      </c>
      <c r="O23" s="594">
        <v>194</v>
      </c>
      <c r="P23" s="292">
        <v>197</v>
      </c>
    </row>
    <row r="24" spans="2:16" ht="12.75" customHeight="1">
      <c r="C24" s="65" t="s">
        <v>117</v>
      </c>
      <c r="E24" s="188">
        <f t="shared" ref="E24" si="11">SUM(E21:E23)</f>
        <v>349</v>
      </c>
      <c r="F24" s="188">
        <f t="shared" ref="F24:K24" si="12">SUM(F21:F23)</f>
        <v>476</v>
      </c>
      <c r="G24" s="188">
        <f t="shared" si="12"/>
        <v>637</v>
      </c>
      <c r="H24" s="188">
        <f t="shared" si="12"/>
        <v>956</v>
      </c>
      <c r="I24" s="188">
        <f t="shared" si="12"/>
        <v>405</v>
      </c>
      <c r="J24" s="595">
        <f t="shared" si="12"/>
        <v>386</v>
      </c>
      <c r="K24" s="595">
        <f t="shared" si="12"/>
        <v>485</v>
      </c>
      <c r="L24" s="595">
        <f t="shared" ref="L24:M24" si="13">SUM(L21:L23)</f>
        <v>1171</v>
      </c>
      <c r="M24" s="595">
        <f t="shared" si="13"/>
        <v>306</v>
      </c>
      <c r="N24" s="595">
        <f t="shared" ref="N24:O24" si="14">SUM(N21:N23)</f>
        <v>301</v>
      </c>
      <c r="O24" s="595">
        <f t="shared" si="14"/>
        <v>294</v>
      </c>
      <c r="P24" s="293">
        <f t="shared" ref="P24" si="15">SUM(P21:P23)</f>
        <v>1153</v>
      </c>
    </row>
    <row r="25" spans="2:16" ht="12.75" customHeight="1">
      <c r="D25" s="76"/>
      <c r="E25" s="453"/>
      <c r="F25" s="453"/>
      <c r="G25" s="453"/>
      <c r="H25" s="453"/>
      <c r="I25" s="453"/>
      <c r="J25" s="597"/>
      <c r="K25" s="597"/>
      <c r="L25" s="597"/>
      <c r="M25" s="597"/>
      <c r="N25" s="597"/>
      <c r="O25" s="597"/>
      <c r="P25" s="295"/>
    </row>
    <row r="26" spans="2:16" ht="12.75" customHeight="1">
      <c r="B26" s="69" t="s">
        <v>89</v>
      </c>
      <c r="E26" s="155"/>
      <c r="F26" s="155"/>
      <c r="G26" s="155"/>
      <c r="H26" s="155"/>
      <c r="I26" s="155"/>
      <c r="J26" s="589"/>
      <c r="K26" s="589"/>
      <c r="L26" s="589"/>
      <c r="M26" s="589"/>
      <c r="N26" s="589"/>
      <c r="O26" s="589"/>
      <c r="P26" s="291"/>
    </row>
    <row r="27" spans="2:16" ht="12.75" customHeight="1">
      <c r="B27" s="69"/>
      <c r="C27" s="65" t="s">
        <v>159</v>
      </c>
      <c r="E27" s="155">
        <v>2</v>
      </c>
      <c r="F27" s="155">
        <v>-5</v>
      </c>
      <c r="G27" s="155">
        <v>-12</v>
      </c>
      <c r="H27" s="155">
        <v>-4</v>
      </c>
      <c r="I27" s="155">
        <v>-11</v>
      </c>
      <c r="J27" s="589">
        <v>0</v>
      </c>
      <c r="K27" s="589">
        <v>7</v>
      </c>
      <c r="L27" s="589">
        <v>35</v>
      </c>
      <c r="M27" s="589">
        <v>-3</v>
      </c>
      <c r="N27" s="589">
        <v>7</v>
      </c>
      <c r="O27" s="589">
        <v>5</v>
      </c>
      <c r="P27" s="291">
        <v>15</v>
      </c>
    </row>
    <row r="28" spans="2:16">
      <c r="B28" s="69"/>
      <c r="C28" s="778" t="s">
        <v>203</v>
      </c>
      <c r="D28" s="778"/>
      <c r="E28" s="155">
        <v>396</v>
      </c>
      <c r="F28" s="155">
        <v>105</v>
      </c>
      <c r="G28" s="155">
        <v>-132</v>
      </c>
      <c r="H28" s="155">
        <v>-441</v>
      </c>
      <c r="I28" s="155">
        <v>373</v>
      </c>
      <c r="J28" s="589">
        <v>182</v>
      </c>
      <c r="K28" s="589">
        <v>-89</v>
      </c>
      <c r="L28" s="589">
        <v>-368</v>
      </c>
      <c r="M28" s="589">
        <v>441</v>
      </c>
      <c r="N28" s="589">
        <v>135</v>
      </c>
      <c r="O28" s="589">
        <v>53</v>
      </c>
      <c r="P28" s="291">
        <v>-577</v>
      </c>
    </row>
    <row r="29" spans="2:16" ht="12.75" customHeight="1">
      <c r="B29" s="69"/>
      <c r="C29" s="65" t="s">
        <v>180</v>
      </c>
      <c r="E29" s="155">
        <v>-33</v>
      </c>
      <c r="F29" s="155">
        <v>-39</v>
      </c>
      <c r="G29" s="155">
        <v>-47</v>
      </c>
      <c r="H29" s="155">
        <v>-58</v>
      </c>
      <c r="I29" s="155">
        <v>-53</v>
      </c>
      <c r="J29" s="589">
        <v>-57</v>
      </c>
      <c r="K29" s="589">
        <v>-55</v>
      </c>
      <c r="L29" s="589">
        <v>-43</v>
      </c>
      <c r="M29" s="589">
        <v>-63</v>
      </c>
      <c r="N29" s="589">
        <v>-38</v>
      </c>
      <c r="O29" s="589">
        <v>-27</v>
      </c>
      <c r="P29" s="291">
        <v>-39</v>
      </c>
    </row>
    <row r="30" spans="2:16" ht="25.5" customHeight="1">
      <c r="B30" s="69"/>
      <c r="C30" s="778" t="s">
        <v>50</v>
      </c>
      <c r="D30" s="778"/>
      <c r="E30" s="155">
        <v>-190</v>
      </c>
      <c r="F30" s="155">
        <v>-194</v>
      </c>
      <c r="G30" s="155">
        <v>-187</v>
      </c>
      <c r="H30" s="155">
        <v>-185</v>
      </c>
      <c r="I30" s="155">
        <v>-119</v>
      </c>
      <c r="J30" s="589">
        <v>-77</v>
      </c>
      <c r="K30" s="589">
        <v>-83</v>
      </c>
      <c r="L30" s="589">
        <v>-91</v>
      </c>
      <c r="M30" s="589">
        <v>-54</v>
      </c>
      <c r="N30" s="589">
        <v>-47</v>
      </c>
      <c r="O30" s="589">
        <v>-50</v>
      </c>
      <c r="P30" s="291">
        <v>-51</v>
      </c>
    </row>
    <row r="31" spans="2:16">
      <c r="B31" s="69"/>
      <c r="C31" s="778" t="s">
        <v>225</v>
      </c>
      <c r="D31" s="778"/>
      <c r="E31" s="155">
        <v>-4</v>
      </c>
      <c r="F31" s="155">
        <v>-5</v>
      </c>
      <c r="G31" s="155">
        <v>-3</v>
      </c>
      <c r="H31" s="155">
        <v>-3</v>
      </c>
      <c r="I31" s="155">
        <v>0</v>
      </c>
      <c r="J31" s="589">
        <v>0</v>
      </c>
      <c r="K31" s="589">
        <v>0</v>
      </c>
      <c r="L31" s="589">
        <v>0</v>
      </c>
      <c r="M31" s="589">
        <v>0</v>
      </c>
      <c r="N31" s="589">
        <v>0</v>
      </c>
      <c r="O31" s="589">
        <v>0</v>
      </c>
      <c r="P31" s="291">
        <v>0</v>
      </c>
    </row>
    <row r="32" spans="2:16" ht="13.5" customHeight="1">
      <c r="B32" s="69"/>
      <c r="C32" s="777" t="s">
        <v>262</v>
      </c>
      <c r="D32" s="777"/>
      <c r="E32" s="155">
        <v>-11</v>
      </c>
      <c r="F32" s="155">
        <v>0</v>
      </c>
      <c r="G32" s="155">
        <v>0</v>
      </c>
      <c r="H32" s="155">
        <v>-5</v>
      </c>
      <c r="I32" s="155">
        <v>0</v>
      </c>
      <c r="J32" s="589">
        <v>0</v>
      </c>
      <c r="K32" s="589">
        <v>0</v>
      </c>
      <c r="L32" s="589">
        <v>-10</v>
      </c>
      <c r="M32" s="589">
        <v>-57</v>
      </c>
      <c r="N32" s="589">
        <v>-22</v>
      </c>
      <c r="O32" s="589">
        <v>-28</v>
      </c>
      <c r="P32" s="291">
        <v>-30</v>
      </c>
    </row>
    <row r="33" spans="2:16" ht="13.5" customHeight="1">
      <c r="B33" s="69"/>
      <c r="C33" s="777" t="s">
        <v>226</v>
      </c>
      <c r="D33" s="777"/>
      <c r="E33" s="155">
        <v>-16</v>
      </c>
      <c r="F33" s="155">
        <v>1</v>
      </c>
      <c r="G33" s="155">
        <v>1</v>
      </c>
      <c r="H33" s="155">
        <v>0</v>
      </c>
      <c r="I33" s="155">
        <v>0</v>
      </c>
      <c r="J33" s="589">
        <v>0</v>
      </c>
      <c r="K33" s="589">
        <v>0</v>
      </c>
      <c r="L33" s="589">
        <v>0</v>
      </c>
      <c r="M33" s="589">
        <v>0</v>
      </c>
      <c r="N33" s="589">
        <v>0</v>
      </c>
      <c r="O33" s="589">
        <v>0</v>
      </c>
      <c r="P33" s="291">
        <v>0</v>
      </c>
    </row>
    <row r="34" spans="2:16" ht="13.5" customHeight="1">
      <c r="B34" s="69"/>
      <c r="C34" s="777" t="s">
        <v>227</v>
      </c>
      <c r="D34" s="777"/>
      <c r="E34" s="155">
        <v>0</v>
      </c>
      <c r="F34" s="155">
        <v>0</v>
      </c>
      <c r="G34" s="155">
        <v>0</v>
      </c>
      <c r="H34" s="155">
        <v>-39</v>
      </c>
      <c r="I34" s="155">
        <v>0</v>
      </c>
      <c r="J34" s="589">
        <v>0</v>
      </c>
      <c r="K34" s="589">
        <v>0</v>
      </c>
      <c r="L34" s="589">
        <v>0</v>
      </c>
      <c r="M34" s="589">
        <v>0</v>
      </c>
      <c r="N34" s="589">
        <v>0</v>
      </c>
      <c r="O34" s="589">
        <v>0</v>
      </c>
      <c r="P34" s="291">
        <v>-17</v>
      </c>
    </row>
    <row r="35" spans="2:16" ht="12.75" customHeight="1" thickBot="1">
      <c r="C35" s="65" t="s">
        <v>92</v>
      </c>
      <c r="E35" s="454">
        <f t="shared" ref="E35:H35" si="16">SUM(E24:E34)</f>
        <v>493</v>
      </c>
      <c r="F35" s="454">
        <f t="shared" si="16"/>
        <v>339</v>
      </c>
      <c r="G35" s="454">
        <f t="shared" si="16"/>
        <v>257</v>
      </c>
      <c r="H35" s="454">
        <f t="shared" si="16"/>
        <v>221</v>
      </c>
      <c r="I35" s="454">
        <f t="shared" ref="I35:J35" si="17">SUM(I24:I34)</f>
        <v>595</v>
      </c>
      <c r="J35" s="598">
        <f t="shared" si="17"/>
        <v>434</v>
      </c>
      <c r="K35" s="598">
        <f t="shared" ref="K35:L35" si="18">SUM(K24:K34)</f>
        <v>265</v>
      </c>
      <c r="L35" s="598">
        <f t="shared" si="18"/>
        <v>694</v>
      </c>
      <c r="M35" s="598">
        <f t="shared" ref="M35:N35" si="19">SUM(M24:M34)</f>
        <v>570</v>
      </c>
      <c r="N35" s="598">
        <f t="shared" si="19"/>
        <v>336</v>
      </c>
      <c r="O35" s="598">
        <f t="shared" ref="O35:P35" si="20">SUM(O24:O34)</f>
        <v>247</v>
      </c>
      <c r="P35" s="296">
        <f t="shared" si="20"/>
        <v>454</v>
      </c>
    </row>
    <row r="36" spans="2:16" ht="12.75" customHeight="1" thickTop="1">
      <c r="D36" s="76"/>
      <c r="E36" s="455"/>
      <c r="F36" s="455"/>
      <c r="G36" s="455"/>
      <c r="H36" s="455"/>
      <c r="I36" s="455"/>
      <c r="J36" s="599"/>
      <c r="K36" s="599"/>
      <c r="L36" s="599"/>
      <c r="M36" s="599"/>
      <c r="N36" s="599"/>
      <c r="O36" s="599"/>
      <c r="P36" s="297"/>
    </row>
    <row r="37" spans="2:16" ht="12.75" customHeight="1">
      <c r="D37" s="76" t="s">
        <v>236</v>
      </c>
      <c r="E37" s="86">
        <f t="shared" ref="E37" si="21">E24/E12</f>
        <v>0.30830388692579508</v>
      </c>
      <c r="F37" s="86">
        <f t="shared" ref="F37:K37" si="22">F24/F12</f>
        <v>0.34948604992657856</v>
      </c>
      <c r="G37" s="86">
        <f t="shared" si="22"/>
        <v>0.35038503850385039</v>
      </c>
      <c r="H37" s="86">
        <f t="shared" si="22"/>
        <v>0.38988580750407831</v>
      </c>
      <c r="I37" s="86">
        <f t="shared" si="22"/>
        <v>0.30542986425339369</v>
      </c>
      <c r="J37" s="555">
        <f t="shared" si="22"/>
        <v>0.29044394281414598</v>
      </c>
      <c r="K37" s="555">
        <f t="shared" si="22"/>
        <v>0.31534460338101428</v>
      </c>
      <c r="L37" s="555">
        <f>L24/L12</f>
        <v>0.44356060606060604</v>
      </c>
      <c r="M37" s="555">
        <f>M24/M12</f>
        <v>0.25714285714285712</v>
      </c>
      <c r="N37" s="555">
        <f>N24/N12</f>
        <v>0.26151172893136404</v>
      </c>
      <c r="O37" s="555">
        <f>O24/O12</f>
        <v>0.26654578422484132</v>
      </c>
      <c r="P37" s="261">
        <f>P24/P12</f>
        <v>0.45681458003169573</v>
      </c>
    </row>
    <row r="38" spans="2:16" ht="12.75" customHeight="1">
      <c r="E38" s="65"/>
      <c r="F38" s="65"/>
      <c r="G38" s="65"/>
      <c r="H38" s="65"/>
      <c r="I38" s="298"/>
      <c r="J38" s="298"/>
      <c r="K38" s="298"/>
      <c r="L38" s="298"/>
      <c r="M38" s="298"/>
      <c r="N38" s="298"/>
      <c r="O38" s="298"/>
      <c r="P38" s="298"/>
    </row>
    <row r="39" spans="2:16" ht="12.75" customHeight="1">
      <c r="E39" s="65"/>
      <c r="F39" s="65"/>
      <c r="G39" s="65"/>
      <c r="H39" s="65"/>
      <c r="I39" s="298"/>
      <c r="J39" s="298"/>
      <c r="K39" s="298"/>
      <c r="L39" s="298"/>
      <c r="M39" s="298"/>
      <c r="N39" s="298"/>
      <c r="O39" s="298"/>
      <c r="P39" s="298"/>
    </row>
    <row r="40" spans="2:16" ht="12.75" customHeight="1">
      <c r="D40" s="456" t="s">
        <v>299</v>
      </c>
      <c r="E40" s="65"/>
      <c r="F40" s="65"/>
      <c r="G40" s="65"/>
      <c r="H40" s="65"/>
      <c r="I40" s="298"/>
      <c r="J40" s="298"/>
      <c r="K40" s="298"/>
      <c r="L40" s="298"/>
      <c r="M40" s="298"/>
      <c r="N40" s="298"/>
      <c r="O40" s="298"/>
      <c r="P40" s="298"/>
    </row>
    <row r="41" spans="2:16" ht="12.75" customHeight="1">
      <c r="B41" s="69"/>
      <c r="D41" s="133" t="s">
        <v>256</v>
      </c>
    </row>
    <row r="42" spans="2:16" ht="12.75" customHeight="1">
      <c r="B42" s="69"/>
      <c r="D42" s="133" t="s">
        <v>239</v>
      </c>
      <c r="I42" s="299"/>
      <c r="J42" s="299"/>
      <c r="K42" s="299"/>
      <c r="L42" s="299"/>
      <c r="M42" s="299"/>
      <c r="N42" s="299"/>
      <c r="O42" s="299"/>
      <c r="P42" s="299"/>
    </row>
    <row r="43" spans="2:16" ht="12.75" customHeight="1">
      <c r="E43" s="65"/>
      <c r="F43" s="65"/>
      <c r="G43" s="65"/>
      <c r="H43" s="65"/>
      <c r="I43" s="298"/>
      <c r="J43" s="298"/>
      <c r="K43" s="298"/>
      <c r="L43" s="298"/>
      <c r="M43" s="298"/>
      <c r="N43" s="298"/>
      <c r="O43" s="298"/>
      <c r="P43" s="298"/>
    </row>
    <row r="44" spans="2:16" ht="12.75" customHeight="1">
      <c r="B44" s="457" t="s">
        <v>206</v>
      </c>
      <c r="E44" s="65"/>
      <c r="F44" s="65"/>
      <c r="G44" s="65"/>
      <c r="H44" s="65"/>
      <c r="I44" s="298"/>
      <c r="J44" s="298"/>
      <c r="K44" s="298"/>
      <c r="L44" s="298"/>
      <c r="M44" s="298"/>
      <c r="N44" s="298"/>
      <c r="O44" s="298"/>
      <c r="P44" s="298"/>
    </row>
    <row r="45" spans="2:16" ht="12.75" customHeight="1">
      <c r="C45" s="458" t="s">
        <v>200</v>
      </c>
      <c r="E45" s="145">
        <f t="shared" ref="E45:H45" si="23">E9-E51</f>
        <v>215</v>
      </c>
      <c r="F45" s="145">
        <f t="shared" si="23"/>
        <v>316</v>
      </c>
      <c r="G45" s="145">
        <f t="shared" si="23"/>
        <v>759</v>
      </c>
      <c r="H45" s="145">
        <f t="shared" si="23"/>
        <v>1337</v>
      </c>
      <c r="I45" s="300">
        <v>312</v>
      </c>
      <c r="J45" s="600">
        <v>338</v>
      </c>
      <c r="K45" s="600">
        <v>397</v>
      </c>
      <c r="L45" s="600">
        <v>1411</v>
      </c>
      <c r="M45" s="600">
        <v>317</v>
      </c>
      <c r="N45" s="600">
        <v>268</v>
      </c>
      <c r="O45" s="600">
        <v>209</v>
      </c>
      <c r="P45" s="300">
        <v>1426</v>
      </c>
    </row>
    <row r="46" spans="2:16" ht="12.75" customHeight="1">
      <c r="C46" s="458" t="s">
        <v>201</v>
      </c>
      <c r="E46" s="188">
        <f t="shared" ref="E46:G46" si="24">E10-E52</f>
        <v>443</v>
      </c>
      <c r="F46" s="188">
        <f t="shared" si="24"/>
        <v>566</v>
      </c>
      <c r="G46" s="188">
        <f t="shared" si="24"/>
        <v>531</v>
      </c>
      <c r="H46" s="188">
        <v>580</v>
      </c>
      <c r="I46" s="293">
        <v>479</v>
      </c>
      <c r="J46" s="595">
        <v>485</v>
      </c>
      <c r="K46" s="595">
        <v>627</v>
      </c>
      <c r="L46" s="595">
        <v>647</v>
      </c>
      <c r="M46" s="595">
        <v>339</v>
      </c>
      <c r="N46" s="595">
        <v>381</v>
      </c>
      <c r="O46" s="595">
        <v>392</v>
      </c>
      <c r="P46" s="293">
        <v>562</v>
      </c>
    </row>
    <row r="47" spans="2:16" ht="12.75" customHeight="1">
      <c r="C47" s="458" t="s">
        <v>202</v>
      </c>
      <c r="E47" s="459">
        <f t="shared" ref="E47:G47" si="25">E11-E53</f>
        <v>474</v>
      </c>
      <c r="F47" s="459">
        <f t="shared" si="25"/>
        <v>480</v>
      </c>
      <c r="G47" s="459">
        <f t="shared" si="25"/>
        <v>528</v>
      </c>
      <c r="H47" s="459">
        <v>516</v>
      </c>
      <c r="I47" s="301">
        <v>534</v>
      </c>
      <c r="J47" s="601">
        <v>502</v>
      </c>
      <c r="K47" s="601">
        <v>506</v>
      </c>
      <c r="L47" s="601">
        <v>543</v>
      </c>
      <c r="M47" s="601">
        <v>529</v>
      </c>
      <c r="N47" s="601">
        <v>499</v>
      </c>
      <c r="O47" s="601">
        <v>500</v>
      </c>
      <c r="P47" s="301">
        <v>503</v>
      </c>
    </row>
    <row r="48" spans="2:16" ht="12.75" customHeight="1">
      <c r="C48" s="458" t="s">
        <v>117</v>
      </c>
      <c r="E48" s="145">
        <f t="shared" ref="E48:G48" si="26">SUM(E45:E47)</f>
        <v>1132</v>
      </c>
      <c r="F48" s="145">
        <f t="shared" si="26"/>
        <v>1362</v>
      </c>
      <c r="G48" s="145">
        <f t="shared" si="26"/>
        <v>1818</v>
      </c>
      <c r="H48" s="145">
        <f t="shared" ref="H48:I48" si="27">SUM(H45:H47)</f>
        <v>2433</v>
      </c>
      <c r="I48" s="300">
        <f t="shared" si="27"/>
        <v>1325</v>
      </c>
      <c r="J48" s="600">
        <f t="shared" ref="J48:K48" si="28">SUM(J45:J47)</f>
        <v>1325</v>
      </c>
      <c r="K48" s="600">
        <f t="shared" si="28"/>
        <v>1530</v>
      </c>
      <c r="L48" s="600">
        <f t="shared" ref="L48:M48" si="29">SUM(L45:L47)</f>
        <v>2601</v>
      </c>
      <c r="M48" s="600">
        <f t="shared" si="29"/>
        <v>1185</v>
      </c>
      <c r="N48" s="600">
        <f t="shared" ref="N48:O48" si="30">SUM(N45:N47)</f>
        <v>1148</v>
      </c>
      <c r="O48" s="600">
        <f t="shared" si="30"/>
        <v>1101</v>
      </c>
      <c r="P48" s="300">
        <f t="shared" ref="P48" si="31">SUM(P45:P47)</f>
        <v>2491</v>
      </c>
    </row>
    <row r="49" spans="2:17" ht="5.25" customHeight="1">
      <c r="E49" s="188"/>
      <c r="F49" s="188"/>
      <c r="G49" s="188"/>
      <c r="H49" s="188"/>
      <c r="I49" s="293"/>
      <c r="J49" s="595"/>
      <c r="K49" s="595"/>
      <c r="L49" s="595"/>
      <c r="M49" s="595"/>
      <c r="N49" s="595"/>
      <c r="O49" s="595"/>
      <c r="P49" s="293"/>
    </row>
    <row r="50" spans="2:17" ht="12.75" customHeight="1">
      <c r="B50" s="457" t="s">
        <v>205</v>
      </c>
      <c r="E50" s="65"/>
      <c r="F50" s="65"/>
      <c r="G50" s="65"/>
      <c r="H50" s="65"/>
      <c r="I50" s="298"/>
      <c r="J50" s="602"/>
      <c r="K50" s="602"/>
      <c r="L50" s="602"/>
      <c r="M50" s="602"/>
      <c r="N50" s="602"/>
      <c r="O50" s="602"/>
      <c r="P50" s="298"/>
    </row>
    <row r="51" spans="2:17" ht="12.75" customHeight="1">
      <c r="C51" s="458" t="s">
        <v>200</v>
      </c>
      <c r="E51" s="145">
        <v>0</v>
      </c>
      <c r="F51" s="145">
        <v>0</v>
      </c>
      <c r="G51" s="145">
        <v>0</v>
      </c>
      <c r="H51" s="145">
        <v>0</v>
      </c>
      <c r="I51" s="300">
        <v>0</v>
      </c>
      <c r="J51" s="600">
        <v>0</v>
      </c>
      <c r="K51" s="600">
        <v>0</v>
      </c>
      <c r="L51" s="600">
        <v>0</v>
      </c>
      <c r="M51" s="600">
        <v>0</v>
      </c>
      <c r="N51" s="600">
        <v>0</v>
      </c>
      <c r="O51" s="600">
        <v>0</v>
      </c>
      <c r="P51" s="300">
        <v>0</v>
      </c>
    </row>
    <row r="52" spans="2:17" ht="12.75" customHeight="1">
      <c r="C52" s="458" t="s">
        <v>201</v>
      </c>
      <c r="E52" s="188">
        <v>0</v>
      </c>
      <c r="F52" s="188">
        <v>0</v>
      </c>
      <c r="G52" s="188">
        <v>0</v>
      </c>
      <c r="H52" s="188">
        <v>19</v>
      </c>
      <c r="I52" s="293">
        <v>1</v>
      </c>
      <c r="J52" s="595">
        <v>4</v>
      </c>
      <c r="K52" s="595">
        <v>8</v>
      </c>
      <c r="L52" s="595">
        <v>39</v>
      </c>
      <c r="M52" s="595">
        <v>5</v>
      </c>
      <c r="N52" s="595">
        <v>3</v>
      </c>
      <c r="O52" s="595">
        <v>2</v>
      </c>
      <c r="P52" s="293">
        <v>33</v>
      </c>
    </row>
    <row r="53" spans="2:17" ht="12.75" customHeight="1">
      <c r="C53" s="458" t="s">
        <v>202</v>
      </c>
      <c r="E53" s="459">
        <v>0</v>
      </c>
      <c r="F53" s="459">
        <v>0</v>
      </c>
      <c r="G53" s="459">
        <v>0</v>
      </c>
      <c r="H53" s="459">
        <v>0</v>
      </c>
      <c r="I53" s="301">
        <v>0</v>
      </c>
      <c r="J53" s="601">
        <v>0</v>
      </c>
      <c r="K53" s="601">
        <v>0</v>
      </c>
      <c r="L53" s="601">
        <v>0</v>
      </c>
      <c r="M53" s="601">
        <v>0</v>
      </c>
      <c r="N53" s="601">
        <v>0</v>
      </c>
      <c r="O53" s="601">
        <v>0</v>
      </c>
      <c r="P53" s="301">
        <v>0</v>
      </c>
    </row>
    <row r="54" spans="2:17" ht="12.75" customHeight="1">
      <c r="C54" s="458" t="s">
        <v>117</v>
      </c>
      <c r="E54" s="145">
        <f t="shared" ref="E54:G54" si="32">SUM(E51:E53)</f>
        <v>0</v>
      </c>
      <c r="F54" s="145">
        <f t="shared" si="32"/>
        <v>0</v>
      </c>
      <c r="G54" s="145">
        <f t="shared" si="32"/>
        <v>0</v>
      </c>
      <c r="H54" s="145">
        <f t="shared" ref="H54:I54" si="33">SUM(H51:H53)</f>
        <v>19</v>
      </c>
      <c r="I54" s="300">
        <f t="shared" si="33"/>
        <v>1</v>
      </c>
      <c r="J54" s="600">
        <f t="shared" ref="J54:K54" si="34">SUM(J51:J53)</f>
        <v>4</v>
      </c>
      <c r="K54" s="600">
        <f t="shared" si="34"/>
        <v>8</v>
      </c>
      <c r="L54" s="600">
        <f t="shared" ref="L54:M54" si="35">SUM(L51:L53)</f>
        <v>39</v>
      </c>
      <c r="M54" s="600">
        <f t="shared" si="35"/>
        <v>5</v>
      </c>
      <c r="N54" s="600">
        <f t="shared" ref="N54:O54" si="36">SUM(N51:N53)</f>
        <v>3</v>
      </c>
      <c r="O54" s="600">
        <f t="shared" si="36"/>
        <v>2</v>
      </c>
      <c r="P54" s="300">
        <f t="shared" ref="P54" si="37">SUM(P51:P53)</f>
        <v>33</v>
      </c>
    </row>
    <row r="55" spans="2:17" ht="5.25" customHeight="1">
      <c r="E55" s="188"/>
      <c r="F55" s="188"/>
      <c r="G55" s="188"/>
      <c r="H55" s="293"/>
      <c r="I55" s="293"/>
      <c r="J55" s="293"/>
      <c r="K55" s="293"/>
      <c r="L55" s="293"/>
      <c r="M55" s="293"/>
      <c r="N55" s="293"/>
      <c r="O55" s="293"/>
      <c r="P55" s="293"/>
    </row>
    <row r="56" spans="2:17" ht="12.75" customHeight="1">
      <c r="D56" s="76"/>
      <c r="E56" s="155"/>
      <c r="F56" s="155"/>
      <c r="G56" s="155"/>
      <c r="H56" s="155"/>
      <c r="I56" s="155"/>
      <c r="J56" s="155"/>
      <c r="K56" s="155"/>
      <c r="L56" s="155"/>
      <c r="M56" s="155"/>
      <c r="N56" s="155"/>
      <c r="O56" s="155"/>
      <c r="P56" s="155"/>
    </row>
    <row r="57" spans="2:17">
      <c r="E57" s="180"/>
      <c r="F57" s="180"/>
      <c r="G57" s="180"/>
      <c r="H57" s="180"/>
      <c r="I57" s="180"/>
      <c r="J57" s="180"/>
      <c r="K57" s="180"/>
      <c r="L57" s="180"/>
      <c r="M57" s="180"/>
      <c r="N57" s="180"/>
      <c r="O57" s="180"/>
      <c r="P57" s="180"/>
    </row>
    <row r="58" spans="2:17" ht="13.5">
      <c r="D58" s="133" t="s">
        <v>248</v>
      </c>
    </row>
    <row r="59" spans="2:17" ht="13.5">
      <c r="D59" s="1" t="s">
        <v>266</v>
      </c>
    </row>
    <row r="60" spans="2:17" ht="13.5">
      <c r="D60" s="1" t="s">
        <v>224</v>
      </c>
    </row>
    <row r="61" spans="2:17" ht="13.5">
      <c r="D61" s="1" t="s">
        <v>223</v>
      </c>
    </row>
    <row r="62" spans="2:17">
      <c r="D62" s="1"/>
    </row>
    <row r="63" spans="2:17" ht="12.75" customHeight="1">
      <c r="B63" s="69"/>
    </row>
    <row r="64" spans="2:17" ht="97.5" customHeight="1">
      <c r="D64" s="765" t="s">
        <v>311</v>
      </c>
      <c r="E64" s="765"/>
      <c r="F64" s="765"/>
      <c r="G64" s="765"/>
      <c r="H64" s="765"/>
      <c r="I64" s="765"/>
      <c r="J64" s="765"/>
      <c r="K64" s="765"/>
      <c r="L64" s="765"/>
      <c r="M64" s="765"/>
      <c r="N64" s="765"/>
      <c r="O64" s="765"/>
      <c r="P64" s="765"/>
      <c r="Q64" s="765"/>
    </row>
    <row r="66" spans="5:16">
      <c r="E66" s="220"/>
      <c r="F66" s="220"/>
      <c r="G66" s="220"/>
      <c r="H66" s="220"/>
      <c r="I66" s="220"/>
      <c r="J66" s="220"/>
      <c r="K66" s="220"/>
    </row>
    <row r="67" spans="5:16" s="298" customFormat="1">
      <c r="E67" s="434"/>
      <c r="F67" s="434"/>
      <c r="G67" s="434"/>
      <c r="H67" s="434"/>
      <c r="I67" s="434"/>
      <c r="J67" s="434"/>
      <c r="K67" s="434"/>
      <c r="L67" s="434"/>
      <c r="M67" s="434"/>
      <c r="N67" s="299"/>
      <c r="O67" s="299"/>
      <c r="P67" s="299"/>
    </row>
    <row r="68" spans="5:16" s="298" customFormat="1">
      <c r="E68" s="434"/>
      <c r="F68" s="434"/>
      <c r="G68" s="434"/>
      <c r="H68" s="434"/>
      <c r="I68" s="434"/>
      <c r="J68" s="434"/>
      <c r="K68" s="434"/>
      <c r="L68" s="434"/>
      <c r="M68" s="434"/>
      <c r="N68" s="434"/>
      <c r="O68" s="434"/>
      <c r="P68" s="299"/>
    </row>
    <row r="69" spans="5:16" s="298" customFormat="1">
      <c r="E69" s="297"/>
      <c r="F69" s="297"/>
      <c r="G69" s="297"/>
      <c r="H69" s="297"/>
      <c r="I69" s="297"/>
      <c r="J69" s="297"/>
      <c r="K69" s="297"/>
      <c r="L69" s="297"/>
      <c r="M69" s="297"/>
      <c r="N69" s="297"/>
      <c r="O69" s="297"/>
      <c r="P69" s="299"/>
    </row>
    <row r="70" spans="5:16" s="298" customFormat="1">
      <c r="E70" s="297"/>
      <c r="F70" s="297"/>
      <c r="G70" s="297"/>
      <c r="H70" s="297"/>
      <c r="I70" s="297"/>
      <c r="J70" s="297"/>
      <c r="K70" s="297"/>
      <c r="L70" s="297"/>
      <c r="M70" s="297"/>
      <c r="N70" s="297"/>
      <c r="O70" s="297"/>
      <c r="P70" s="299"/>
    </row>
    <row r="71" spans="5:16" s="298" customFormat="1">
      <c r="E71" s="434"/>
      <c r="F71" s="434"/>
      <c r="G71" s="434"/>
      <c r="H71" s="434"/>
      <c r="I71" s="434"/>
      <c r="J71" s="434"/>
      <c r="K71" s="434"/>
      <c r="L71" s="434"/>
      <c r="M71" s="434"/>
      <c r="N71" s="434"/>
      <c r="O71" s="434"/>
      <c r="P71" s="299"/>
    </row>
    <row r="72" spans="5:16" s="298" customFormat="1">
      <c r="E72" s="297"/>
      <c r="F72" s="297"/>
      <c r="G72" s="297"/>
      <c r="H72" s="297"/>
      <c r="I72" s="297"/>
      <c r="J72" s="297"/>
      <c r="K72" s="297"/>
      <c r="L72" s="297"/>
      <c r="M72" s="297"/>
      <c r="N72" s="297"/>
      <c r="O72" s="297"/>
      <c r="P72" s="299"/>
    </row>
    <row r="73" spans="5:16" s="298" customFormat="1">
      <c r="E73" s="299"/>
      <c r="F73" s="299"/>
      <c r="G73" s="299"/>
      <c r="H73" s="299"/>
      <c r="I73" s="299"/>
      <c r="J73" s="299"/>
      <c r="K73" s="299"/>
      <c r="L73" s="299"/>
      <c r="M73" s="299"/>
      <c r="N73" s="299"/>
      <c r="O73" s="299"/>
      <c r="P73" s="299"/>
    </row>
    <row r="74" spans="5:16" s="298" customFormat="1">
      <c r="E74" s="757"/>
      <c r="F74" s="757"/>
      <c r="G74" s="757"/>
      <c r="H74" s="434"/>
      <c r="I74" s="434"/>
      <c r="J74" s="434"/>
      <c r="K74" s="434"/>
      <c r="L74" s="434"/>
      <c r="M74" s="434"/>
      <c r="N74" s="434"/>
      <c r="O74" s="434"/>
      <c r="P74" s="299"/>
    </row>
    <row r="75" spans="5:16" s="298" customFormat="1">
      <c r="E75" s="293"/>
      <c r="F75" s="293"/>
      <c r="G75" s="293"/>
      <c r="H75" s="297"/>
      <c r="I75" s="297"/>
      <c r="J75" s="297"/>
      <c r="K75" s="297"/>
      <c r="L75" s="297"/>
      <c r="M75" s="297"/>
      <c r="N75" s="297"/>
      <c r="O75" s="297"/>
      <c r="P75" s="299"/>
    </row>
    <row r="76" spans="5:16" s="298" customFormat="1">
      <c r="E76" s="293"/>
      <c r="F76" s="293"/>
      <c r="G76" s="293"/>
      <c r="H76" s="297"/>
      <c r="I76" s="297"/>
      <c r="J76" s="297"/>
      <c r="K76" s="297"/>
      <c r="L76" s="297"/>
      <c r="M76" s="297"/>
      <c r="N76" s="297"/>
      <c r="O76" s="297"/>
      <c r="P76" s="299"/>
    </row>
    <row r="77" spans="5:16" s="298" customFormat="1">
      <c r="E77" s="757"/>
      <c r="F77" s="757"/>
      <c r="G77" s="757"/>
      <c r="H77" s="757"/>
      <c r="I77" s="757"/>
      <c r="J77" s="757"/>
      <c r="K77" s="757"/>
      <c r="L77" s="434"/>
      <c r="M77" s="434"/>
      <c r="N77" s="434"/>
      <c r="O77" s="434"/>
      <c r="P77" s="299"/>
    </row>
    <row r="78" spans="5:16" s="298" customFormat="1">
      <c r="E78" s="293"/>
      <c r="F78" s="293"/>
      <c r="G78" s="293"/>
      <c r="H78" s="293"/>
      <c r="I78" s="293"/>
      <c r="J78" s="293"/>
      <c r="K78" s="293"/>
      <c r="L78" s="293"/>
      <c r="M78" s="293"/>
      <c r="N78" s="297"/>
      <c r="O78" s="297"/>
      <c r="P78" s="299"/>
    </row>
    <row r="79" spans="5:16" s="298" customFormat="1">
      <c r="E79" s="293"/>
      <c r="F79" s="293"/>
      <c r="G79" s="293"/>
      <c r="H79" s="293"/>
      <c r="I79" s="293"/>
      <c r="J79" s="293"/>
      <c r="K79" s="293"/>
      <c r="L79" s="293"/>
      <c r="M79" s="293"/>
      <c r="N79" s="297"/>
      <c r="O79" s="297"/>
      <c r="P79" s="299"/>
    </row>
    <row r="80" spans="5:16" s="298" customFormat="1">
      <c r="E80" s="293"/>
      <c r="F80" s="293"/>
      <c r="G80" s="293"/>
      <c r="H80" s="293"/>
      <c r="I80" s="293"/>
      <c r="J80" s="293"/>
      <c r="K80" s="293"/>
      <c r="L80" s="293"/>
      <c r="M80" s="293"/>
      <c r="N80" s="297"/>
      <c r="O80" s="297"/>
      <c r="P80" s="299"/>
    </row>
    <row r="81" spans="5:16" s="298" customFormat="1">
      <c r="E81" s="293"/>
      <c r="F81" s="293"/>
      <c r="G81" s="293"/>
      <c r="H81" s="293"/>
      <c r="I81" s="293"/>
      <c r="J81" s="293"/>
      <c r="K81" s="293"/>
      <c r="L81" s="293"/>
      <c r="M81" s="293"/>
      <c r="N81" s="297"/>
      <c r="O81" s="297"/>
      <c r="P81" s="299"/>
    </row>
    <row r="82" spans="5:16" s="298" customFormat="1">
      <c r="E82" s="293"/>
      <c r="F82" s="293"/>
      <c r="G82" s="293"/>
      <c r="H82" s="293"/>
      <c r="I82" s="293"/>
      <c r="J82" s="293"/>
      <c r="K82" s="293"/>
      <c r="L82" s="293"/>
      <c r="M82" s="293"/>
      <c r="N82" s="297"/>
      <c r="O82" s="297"/>
      <c r="P82" s="299"/>
    </row>
    <row r="83" spans="5:16" s="298" customFormat="1">
      <c r="E83" s="293"/>
      <c r="F83" s="293"/>
      <c r="G83" s="293"/>
      <c r="H83" s="293"/>
      <c r="I83" s="293"/>
      <c r="J83" s="293"/>
      <c r="K83" s="293"/>
      <c r="L83" s="293"/>
      <c r="M83" s="293"/>
      <c r="N83" s="297"/>
      <c r="O83" s="297"/>
      <c r="P83" s="299"/>
    </row>
    <row r="84" spans="5:16" s="298" customFormat="1">
      <c r="E84" s="667"/>
      <c r="F84" s="667"/>
      <c r="G84" s="667"/>
      <c r="H84" s="667"/>
      <c r="I84" s="667"/>
      <c r="J84" s="667"/>
      <c r="K84" s="667"/>
      <c r="L84" s="667"/>
      <c r="M84" s="667"/>
      <c r="N84" s="756"/>
      <c r="O84" s="756"/>
      <c r="P84" s="299"/>
    </row>
    <row r="85" spans="5:16" s="298" customFormat="1">
      <c r="E85" s="293"/>
      <c r="F85" s="293"/>
      <c r="G85" s="293"/>
      <c r="H85" s="293"/>
      <c r="I85" s="293"/>
      <c r="J85" s="293"/>
      <c r="K85" s="293"/>
      <c r="L85" s="293"/>
      <c r="M85" s="293"/>
      <c r="N85" s="297"/>
      <c r="O85" s="297"/>
      <c r="P85" s="299"/>
    </row>
    <row r="86" spans="5:16" s="298" customFormat="1">
      <c r="E86" s="293"/>
      <c r="F86" s="293"/>
      <c r="G86" s="293"/>
      <c r="H86" s="293"/>
      <c r="I86" s="293"/>
      <c r="J86" s="293"/>
      <c r="K86" s="293"/>
      <c r="L86" s="293"/>
      <c r="M86" s="293"/>
      <c r="N86" s="297"/>
      <c r="O86" s="297"/>
      <c r="P86" s="299"/>
    </row>
    <row r="87" spans="5:16" s="298" customFormat="1">
      <c r="E87" s="293"/>
      <c r="F87" s="293"/>
      <c r="G87" s="293"/>
      <c r="H87" s="293"/>
      <c r="I87" s="293"/>
      <c r="J87" s="293"/>
      <c r="K87" s="293"/>
      <c r="L87" s="293"/>
      <c r="M87" s="293"/>
      <c r="N87" s="297"/>
      <c r="O87" s="297"/>
      <c r="P87" s="299"/>
    </row>
    <row r="88" spans="5:16" s="298" customFormat="1">
      <c r="E88" s="293"/>
      <c r="F88" s="293"/>
      <c r="G88" s="293"/>
      <c r="H88" s="293"/>
      <c r="I88" s="293"/>
      <c r="J88" s="293"/>
      <c r="K88" s="293"/>
      <c r="L88" s="297"/>
      <c r="M88" s="297"/>
      <c r="N88" s="297"/>
      <c r="O88" s="297"/>
      <c r="P88" s="299"/>
    </row>
    <row r="89" spans="5:16" s="298" customFormat="1">
      <c r="E89" s="297"/>
      <c r="F89" s="297"/>
      <c r="G89" s="297"/>
      <c r="H89" s="297"/>
      <c r="I89" s="297"/>
      <c r="J89" s="297"/>
      <c r="K89" s="297"/>
      <c r="L89" s="297"/>
      <c r="M89" s="297"/>
      <c r="N89" s="297"/>
      <c r="O89" s="297"/>
      <c r="P89" s="299"/>
    </row>
    <row r="90" spans="5:16" s="298" customFormat="1">
      <c r="E90" s="297"/>
      <c r="F90" s="297"/>
      <c r="G90" s="297"/>
      <c r="H90" s="297"/>
      <c r="I90" s="297"/>
      <c r="J90" s="297"/>
      <c r="K90" s="297"/>
      <c r="L90" s="297"/>
      <c r="M90" s="297"/>
      <c r="N90" s="297"/>
      <c r="O90" s="297"/>
      <c r="P90" s="299"/>
    </row>
    <row r="91" spans="5:16" s="298" customFormat="1">
      <c r="E91" s="297"/>
      <c r="F91" s="297"/>
      <c r="G91" s="297"/>
      <c r="H91" s="297"/>
      <c r="I91" s="297"/>
      <c r="J91" s="297"/>
      <c r="K91" s="297"/>
      <c r="L91" s="297"/>
      <c r="M91" s="297"/>
      <c r="N91" s="297"/>
      <c r="O91" s="297"/>
      <c r="P91" s="299"/>
    </row>
    <row r="92" spans="5:16" s="298" customFormat="1">
      <c r="E92" s="297"/>
      <c r="F92" s="297"/>
      <c r="G92" s="297"/>
      <c r="H92" s="297"/>
      <c r="I92" s="297"/>
      <c r="J92" s="297"/>
      <c r="K92" s="297"/>
      <c r="L92" s="297"/>
      <c r="M92" s="297"/>
      <c r="N92" s="297"/>
      <c r="O92" s="297"/>
      <c r="P92" s="299"/>
    </row>
    <row r="93" spans="5:16" s="298" customFormat="1">
      <c r="E93" s="297"/>
      <c r="F93" s="297"/>
      <c r="G93" s="297"/>
      <c r="H93" s="297"/>
      <c r="I93" s="297"/>
      <c r="J93" s="297"/>
      <c r="K93" s="297"/>
      <c r="L93" s="297"/>
      <c r="M93" s="297"/>
      <c r="N93" s="297"/>
      <c r="O93" s="297"/>
      <c r="P93" s="299"/>
    </row>
    <row r="94" spans="5:16" s="298" customFormat="1">
      <c r="E94" s="434"/>
      <c r="F94" s="434"/>
      <c r="G94" s="434"/>
      <c r="H94" s="434"/>
      <c r="I94" s="434"/>
      <c r="J94" s="434"/>
      <c r="K94" s="434"/>
      <c r="L94" s="434"/>
      <c r="M94" s="434"/>
      <c r="N94" s="434"/>
      <c r="O94" s="434"/>
      <c r="P94" s="299"/>
    </row>
    <row r="95" spans="5:16" s="298" customFormat="1">
      <c r="E95" s="297"/>
      <c r="F95" s="297"/>
      <c r="G95" s="297"/>
      <c r="H95" s="297"/>
      <c r="I95" s="297"/>
      <c r="J95" s="297"/>
      <c r="K95" s="297"/>
      <c r="L95" s="297"/>
      <c r="M95" s="297"/>
      <c r="N95" s="297"/>
      <c r="O95" s="297"/>
      <c r="P95" s="299"/>
    </row>
    <row r="96" spans="5:16" s="298" customFormat="1">
      <c r="E96" s="436"/>
      <c r="F96" s="436"/>
      <c r="G96" s="436"/>
      <c r="H96" s="436"/>
      <c r="I96" s="436"/>
      <c r="J96" s="436"/>
      <c r="K96" s="436"/>
      <c r="L96" s="436"/>
      <c r="M96" s="436"/>
      <c r="N96" s="436"/>
      <c r="O96" s="436"/>
      <c r="P96" s="299"/>
    </row>
    <row r="97" spans="5:16" s="298" customFormat="1">
      <c r="E97" s="435"/>
      <c r="F97" s="435"/>
      <c r="G97" s="435"/>
      <c r="H97" s="435"/>
      <c r="I97" s="435"/>
      <c r="J97" s="435"/>
      <c r="K97" s="435"/>
      <c r="L97" s="299"/>
      <c r="M97" s="299"/>
      <c r="N97" s="299"/>
      <c r="O97" s="299"/>
      <c r="P97" s="299"/>
    </row>
    <row r="98" spans="5:16" s="298" customFormat="1">
      <c r="E98" s="435"/>
      <c r="F98" s="435"/>
      <c r="G98" s="435"/>
      <c r="H98" s="435"/>
      <c r="I98" s="435"/>
      <c r="J98" s="435"/>
      <c r="K98" s="435"/>
      <c r="L98" s="435"/>
      <c r="M98" s="435"/>
      <c r="N98" s="435"/>
      <c r="O98" s="435"/>
      <c r="P98" s="299"/>
    </row>
    <row r="99" spans="5:16" s="298" customFormat="1">
      <c r="E99" s="435"/>
      <c r="F99" s="435"/>
      <c r="G99" s="435"/>
      <c r="H99" s="435"/>
      <c r="I99" s="435"/>
      <c r="J99" s="435"/>
      <c r="K99" s="435"/>
      <c r="L99" s="435"/>
      <c r="M99" s="435"/>
      <c r="N99" s="435"/>
      <c r="O99" s="435"/>
      <c r="P99" s="299"/>
    </row>
    <row r="100" spans="5:16" s="298" customFormat="1">
      <c r="E100" s="435"/>
      <c r="F100" s="435"/>
      <c r="G100" s="435"/>
      <c r="H100" s="435"/>
      <c r="I100" s="435"/>
      <c r="J100" s="435"/>
      <c r="K100" s="435"/>
      <c r="L100" s="435"/>
      <c r="M100" s="435"/>
      <c r="N100" s="435"/>
      <c r="O100" s="435"/>
      <c r="P100" s="299"/>
    </row>
    <row r="101" spans="5:16" s="298" customFormat="1">
      <c r="E101" s="435"/>
      <c r="F101" s="435"/>
      <c r="G101" s="435"/>
      <c r="H101" s="435"/>
      <c r="I101" s="435"/>
      <c r="J101" s="435"/>
      <c r="K101" s="435"/>
      <c r="L101" s="435"/>
      <c r="M101" s="435"/>
      <c r="N101" s="435"/>
      <c r="O101" s="435"/>
      <c r="P101" s="299"/>
    </row>
    <row r="102" spans="5:16" s="298" customFormat="1">
      <c r="E102" s="435"/>
      <c r="F102" s="435"/>
      <c r="G102" s="435"/>
      <c r="H102" s="435"/>
      <c r="I102" s="435"/>
      <c r="J102" s="435"/>
      <c r="K102" s="435"/>
      <c r="L102" s="435"/>
      <c r="M102" s="435"/>
      <c r="N102" s="435"/>
      <c r="O102" s="435"/>
      <c r="P102" s="299"/>
    </row>
    <row r="103" spans="5:16" s="298" customFormat="1">
      <c r="E103" s="435"/>
      <c r="F103" s="435"/>
      <c r="G103" s="435"/>
      <c r="H103" s="435"/>
      <c r="I103" s="435"/>
      <c r="J103" s="435"/>
      <c r="K103" s="435"/>
      <c r="L103" s="435"/>
      <c r="M103" s="435"/>
      <c r="N103" s="435"/>
      <c r="O103" s="435"/>
      <c r="P103" s="299"/>
    </row>
    <row r="104" spans="5:16" s="298" customFormat="1">
      <c r="E104" s="435"/>
      <c r="F104" s="435"/>
      <c r="G104" s="435"/>
      <c r="H104" s="435"/>
      <c r="I104" s="435"/>
      <c r="J104" s="435"/>
      <c r="K104" s="435"/>
      <c r="L104" s="435"/>
      <c r="M104" s="435"/>
      <c r="N104" s="435"/>
      <c r="O104" s="435"/>
      <c r="P104" s="299"/>
    </row>
    <row r="105" spans="5:16" s="298" customFormat="1">
      <c r="E105" s="435"/>
      <c r="F105" s="435"/>
      <c r="G105" s="435"/>
      <c r="H105" s="435"/>
      <c r="I105" s="435"/>
      <c r="J105" s="435"/>
      <c r="K105" s="435"/>
      <c r="L105" s="435"/>
      <c r="M105" s="435"/>
      <c r="N105" s="435"/>
      <c r="O105" s="435"/>
      <c r="P105" s="299"/>
    </row>
    <row r="106" spans="5:16" s="298" customFormat="1">
      <c r="E106" s="435"/>
      <c r="F106" s="435"/>
      <c r="G106" s="435"/>
      <c r="H106" s="435"/>
      <c r="I106" s="435"/>
      <c r="J106" s="435"/>
      <c r="K106" s="435"/>
      <c r="L106" s="435"/>
      <c r="M106" s="435"/>
      <c r="N106" s="435"/>
      <c r="O106" s="435"/>
      <c r="P106" s="299"/>
    </row>
    <row r="107" spans="5:16" s="298" customFormat="1">
      <c r="E107" s="435"/>
      <c r="F107" s="435"/>
      <c r="G107" s="435"/>
      <c r="H107" s="435"/>
      <c r="I107" s="435"/>
      <c r="J107" s="435"/>
      <c r="K107" s="435"/>
      <c r="L107" s="435"/>
      <c r="M107" s="435"/>
      <c r="N107" s="435"/>
      <c r="O107" s="435"/>
      <c r="P107" s="299"/>
    </row>
    <row r="108" spans="5:16" s="298" customFormat="1">
      <c r="E108" s="435"/>
      <c r="F108" s="435"/>
      <c r="G108" s="435"/>
      <c r="H108" s="435"/>
      <c r="I108" s="435"/>
      <c r="J108" s="435"/>
      <c r="K108" s="435"/>
      <c r="L108" s="435"/>
      <c r="M108" s="435"/>
      <c r="N108" s="435"/>
      <c r="O108" s="435"/>
      <c r="P108" s="299"/>
    </row>
    <row r="109" spans="5:16" s="298" customFormat="1">
      <c r="E109" s="435"/>
      <c r="F109" s="435"/>
      <c r="G109" s="435"/>
      <c r="H109" s="435"/>
      <c r="I109" s="435"/>
      <c r="J109" s="435"/>
      <c r="K109" s="435"/>
      <c r="L109" s="435"/>
      <c r="M109" s="435"/>
      <c r="N109" s="435"/>
      <c r="O109" s="435"/>
      <c r="P109" s="299"/>
    </row>
    <row r="110" spans="5:16" s="298" customFormat="1">
      <c r="E110" s="435"/>
      <c r="F110" s="435"/>
      <c r="G110" s="435"/>
      <c r="H110" s="435"/>
      <c r="I110" s="435"/>
      <c r="J110" s="435"/>
      <c r="K110" s="435"/>
      <c r="L110" s="435"/>
      <c r="M110" s="435"/>
      <c r="N110" s="435"/>
      <c r="O110" s="435"/>
      <c r="P110" s="299"/>
    </row>
    <row r="111" spans="5:16" s="298" customFormat="1">
      <c r="E111" s="435"/>
      <c r="F111" s="435"/>
      <c r="G111" s="435"/>
      <c r="H111" s="435"/>
      <c r="I111" s="435"/>
      <c r="J111" s="435"/>
      <c r="K111" s="435"/>
      <c r="L111" s="435"/>
      <c r="M111" s="435"/>
      <c r="N111" s="435"/>
      <c r="O111" s="435"/>
      <c r="P111" s="299"/>
    </row>
    <row r="112" spans="5:16" s="298" customFormat="1">
      <c r="E112" s="435"/>
      <c r="F112" s="435"/>
      <c r="G112" s="435"/>
      <c r="H112" s="435"/>
      <c r="I112" s="435"/>
      <c r="J112" s="435"/>
      <c r="K112" s="435"/>
      <c r="L112" s="435"/>
      <c r="M112" s="435"/>
      <c r="N112" s="435"/>
      <c r="O112" s="435"/>
      <c r="P112" s="299"/>
    </row>
    <row r="113" spans="5:16" s="298" customFormat="1">
      <c r="E113" s="435"/>
      <c r="F113" s="435"/>
      <c r="G113" s="435"/>
      <c r="H113" s="435"/>
      <c r="I113" s="435"/>
      <c r="J113" s="435"/>
      <c r="K113" s="435"/>
      <c r="L113" s="435"/>
      <c r="M113" s="435"/>
      <c r="N113" s="435"/>
      <c r="O113" s="435"/>
      <c r="P113" s="299"/>
    </row>
    <row r="114" spans="5:16" s="298" customFormat="1">
      <c r="E114" s="435"/>
      <c r="F114" s="435"/>
      <c r="G114" s="435"/>
      <c r="H114" s="435"/>
      <c r="I114" s="435"/>
      <c r="J114" s="435"/>
      <c r="K114" s="435"/>
      <c r="L114" s="435"/>
      <c r="M114" s="435"/>
      <c r="N114" s="435"/>
      <c r="O114" s="435"/>
      <c r="P114" s="299"/>
    </row>
    <row r="115" spans="5:16" s="298" customFormat="1">
      <c r="E115" s="435"/>
      <c r="F115" s="435"/>
      <c r="G115" s="435"/>
      <c r="H115" s="435"/>
      <c r="I115" s="435"/>
      <c r="J115" s="435"/>
      <c r="K115" s="435"/>
      <c r="L115" s="435"/>
      <c r="M115" s="435"/>
      <c r="N115" s="435"/>
      <c r="O115" s="435"/>
      <c r="P115" s="299"/>
    </row>
    <row r="116" spans="5:16" s="298" customFormat="1">
      <c r="E116" s="435"/>
      <c r="F116" s="435"/>
      <c r="G116" s="435"/>
      <c r="H116" s="435"/>
      <c r="I116" s="435"/>
      <c r="J116" s="435"/>
      <c r="K116" s="435"/>
      <c r="L116" s="435"/>
      <c r="M116" s="435"/>
      <c r="N116" s="435"/>
      <c r="O116" s="435"/>
      <c r="P116" s="299"/>
    </row>
    <row r="117" spans="5:16" s="298" customFormat="1">
      <c r="E117" s="435"/>
      <c r="F117" s="435"/>
      <c r="G117" s="435"/>
      <c r="H117" s="435"/>
      <c r="I117" s="435"/>
      <c r="J117" s="435"/>
      <c r="K117" s="435"/>
      <c r="L117" s="435"/>
      <c r="M117" s="435"/>
      <c r="N117" s="435"/>
      <c r="O117" s="435"/>
      <c r="P117" s="299"/>
    </row>
    <row r="118" spans="5:16" s="298" customFormat="1">
      <c r="E118" s="435"/>
      <c r="F118" s="435"/>
      <c r="G118" s="435"/>
      <c r="H118" s="435"/>
      <c r="I118" s="435"/>
      <c r="J118" s="435"/>
      <c r="K118" s="435"/>
      <c r="L118" s="435"/>
      <c r="M118" s="435"/>
      <c r="N118" s="435"/>
      <c r="O118" s="435"/>
      <c r="P118" s="299"/>
    </row>
    <row r="119" spans="5:16" s="298" customFormat="1">
      <c r="E119" s="435"/>
      <c r="F119" s="435"/>
      <c r="G119" s="435"/>
      <c r="H119" s="435"/>
      <c r="I119" s="435"/>
      <c r="J119" s="435"/>
      <c r="K119" s="435"/>
      <c r="L119" s="435"/>
      <c r="M119" s="435"/>
      <c r="N119" s="435"/>
      <c r="O119" s="435"/>
      <c r="P119" s="299"/>
    </row>
    <row r="120" spans="5:16" s="298" customFormat="1">
      <c r="E120" s="435"/>
      <c r="F120" s="435"/>
      <c r="G120" s="435"/>
      <c r="H120" s="435"/>
      <c r="I120" s="435"/>
      <c r="J120" s="435"/>
      <c r="K120" s="435"/>
      <c r="L120" s="435"/>
      <c r="M120" s="435"/>
      <c r="N120" s="435"/>
      <c r="O120" s="435"/>
      <c r="P120" s="299"/>
    </row>
    <row r="121" spans="5:16" s="298" customFormat="1">
      <c r="E121" s="435"/>
      <c r="F121" s="435"/>
      <c r="G121" s="435"/>
      <c r="H121" s="435"/>
      <c r="I121" s="435"/>
      <c r="J121" s="435"/>
      <c r="K121" s="435"/>
      <c r="L121" s="435"/>
      <c r="M121" s="435"/>
      <c r="N121" s="435"/>
      <c r="O121" s="435"/>
      <c r="P121" s="299"/>
    </row>
    <row r="122" spans="5:16" s="298" customFormat="1">
      <c r="E122" s="435"/>
      <c r="F122" s="435"/>
      <c r="G122" s="435"/>
      <c r="H122" s="435"/>
      <c r="I122" s="435"/>
      <c r="J122" s="435"/>
      <c r="K122" s="435"/>
      <c r="L122" s="435"/>
      <c r="M122" s="435"/>
      <c r="N122" s="435"/>
      <c r="O122" s="435"/>
      <c r="P122" s="299"/>
    </row>
    <row r="123" spans="5:16" s="298" customFormat="1">
      <c r="E123" s="435"/>
      <c r="F123" s="435"/>
      <c r="G123" s="435"/>
      <c r="H123" s="435"/>
      <c r="I123" s="435"/>
      <c r="J123" s="435"/>
      <c r="K123" s="435"/>
      <c r="L123" s="435"/>
      <c r="M123" s="435"/>
      <c r="N123" s="435"/>
      <c r="O123" s="435"/>
      <c r="P123" s="299"/>
    </row>
    <row r="124" spans="5:16" s="298" customFormat="1">
      <c r="E124" s="435"/>
      <c r="F124" s="435"/>
      <c r="G124" s="435"/>
      <c r="H124" s="435"/>
      <c r="I124" s="435"/>
      <c r="J124" s="435"/>
      <c r="K124" s="435"/>
      <c r="L124" s="435"/>
      <c r="M124" s="435"/>
      <c r="N124" s="435"/>
      <c r="O124" s="435"/>
      <c r="P124" s="299"/>
    </row>
    <row r="125" spans="5:16" s="298" customFormat="1">
      <c r="E125" s="435"/>
      <c r="F125" s="435"/>
      <c r="G125" s="435"/>
      <c r="H125" s="435"/>
      <c r="I125" s="435"/>
      <c r="J125" s="435"/>
      <c r="K125" s="435"/>
      <c r="L125" s="435"/>
      <c r="M125" s="435"/>
      <c r="N125" s="435"/>
      <c r="O125" s="435"/>
      <c r="P125" s="299"/>
    </row>
    <row r="126" spans="5:16" s="298" customFormat="1">
      <c r="E126" s="435"/>
      <c r="F126" s="435"/>
      <c r="G126" s="435"/>
      <c r="H126" s="435"/>
      <c r="I126" s="435"/>
      <c r="J126" s="435"/>
      <c r="K126" s="435"/>
      <c r="L126" s="435"/>
      <c r="M126" s="435"/>
      <c r="N126" s="435"/>
      <c r="O126" s="435"/>
      <c r="P126" s="299"/>
    </row>
    <row r="127" spans="5:16" s="298" customFormat="1">
      <c r="E127" s="435"/>
      <c r="F127" s="435"/>
      <c r="G127" s="435"/>
      <c r="H127" s="435"/>
      <c r="I127" s="435"/>
      <c r="J127" s="435"/>
      <c r="K127" s="435"/>
      <c r="L127" s="435"/>
      <c r="M127" s="435"/>
      <c r="N127" s="435"/>
      <c r="O127" s="435"/>
      <c r="P127" s="299"/>
    </row>
    <row r="128" spans="5:16" s="298" customFormat="1">
      <c r="E128" s="435"/>
      <c r="F128" s="435"/>
      <c r="G128" s="435"/>
      <c r="H128" s="435"/>
      <c r="I128" s="435"/>
      <c r="J128" s="435"/>
      <c r="K128" s="435"/>
      <c r="L128" s="435"/>
      <c r="M128" s="435"/>
      <c r="N128" s="435"/>
      <c r="O128" s="435"/>
      <c r="P128" s="299"/>
    </row>
    <row r="129" spans="5:16" s="298" customFormat="1">
      <c r="E129" s="435"/>
      <c r="F129" s="435"/>
      <c r="G129" s="435"/>
      <c r="H129" s="435"/>
      <c r="I129" s="435"/>
      <c r="J129" s="435"/>
      <c r="K129" s="435"/>
      <c r="L129" s="435"/>
      <c r="M129" s="435"/>
      <c r="N129" s="435"/>
      <c r="O129" s="435"/>
      <c r="P129" s="299"/>
    </row>
    <row r="130" spans="5:16" s="298" customFormat="1">
      <c r="E130" s="435"/>
      <c r="F130" s="435"/>
      <c r="G130" s="435"/>
      <c r="H130" s="435"/>
      <c r="I130" s="435"/>
      <c r="J130" s="435"/>
      <c r="K130" s="435"/>
      <c r="L130" s="435"/>
      <c r="M130" s="435"/>
      <c r="N130" s="435"/>
      <c r="O130" s="435"/>
      <c r="P130" s="299"/>
    </row>
    <row r="131" spans="5:16" s="298" customFormat="1">
      <c r="E131" s="435"/>
      <c r="F131" s="435"/>
      <c r="G131" s="435"/>
      <c r="H131" s="435"/>
      <c r="I131" s="435"/>
      <c r="J131" s="435"/>
      <c r="K131" s="435"/>
      <c r="L131" s="435"/>
      <c r="M131" s="435"/>
      <c r="N131" s="435"/>
      <c r="O131" s="435"/>
      <c r="P131" s="299"/>
    </row>
    <row r="132" spans="5:16" s="298" customFormat="1">
      <c r="E132" s="435"/>
      <c r="F132" s="435"/>
      <c r="G132" s="435"/>
      <c r="H132" s="435"/>
      <c r="I132" s="435"/>
      <c r="J132" s="435"/>
      <c r="K132" s="435"/>
      <c r="L132" s="435"/>
      <c r="M132" s="435"/>
      <c r="N132" s="435"/>
      <c r="O132" s="435"/>
      <c r="P132" s="299"/>
    </row>
    <row r="133" spans="5:16" s="298" customFormat="1">
      <c r="E133" s="435"/>
      <c r="F133" s="435"/>
      <c r="G133" s="435"/>
      <c r="H133" s="435"/>
      <c r="I133" s="435"/>
      <c r="J133" s="435"/>
      <c r="K133" s="435"/>
      <c r="L133" s="435"/>
      <c r="M133" s="435"/>
      <c r="N133" s="435"/>
      <c r="O133" s="435"/>
      <c r="P133" s="299"/>
    </row>
    <row r="134" spans="5:16" s="298" customFormat="1">
      <c r="E134" s="435"/>
      <c r="F134" s="435"/>
      <c r="G134" s="435"/>
      <c r="H134" s="435"/>
      <c r="I134" s="435"/>
      <c r="J134" s="435"/>
      <c r="K134" s="435"/>
      <c r="L134" s="435"/>
      <c r="M134" s="435"/>
      <c r="N134" s="435"/>
      <c r="O134" s="435"/>
      <c r="P134" s="299"/>
    </row>
    <row r="135" spans="5:16" s="298" customFormat="1">
      <c r="E135" s="435"/>
      <c r="F135" s="435"/>
      <c r="G135" s="435"/>
      <c r="H135" s="435"/>
      <c r="I135" s="435"/>
      <c r="J135" s="435"/>
      <c r="K135" s="435"/>
      <c r="L135" s="435"/>
      <c r="M135" s="435"/>
      <c r="N135" s="435"/>
      <c r="O135" s="435"/>
      <c r="P135" s="299"/>
    </row>
    <row r="136" spans="5:16" s="298" customFormat="1">
      <c r="E136" s="435"/>
      <c r="F136" s="435"/>
      <c r="G136" s="435"/>
      <c r="H136" s="435"/>
      <c r="I136" s="435"/>
      <c r="J136" s="435"/>
      <c r="K136" s="435"/>
      <c r="L136" s="435"/>
      <c r="M136" s="435"/>
      <c r="N136" s="435"/>
      <c r="O136" s="435"/>
      <c r="P136" s="299"/>
    </row>
    <row r="137" spans="5:16" s="298" customFormat="1">
      <c r="E137" s="435"/>
      <c r="F137" s="435"/>
      <c r="G137" s="435"/>
      <c r="H137" s="435"/>
      <c r="I137" s="435"/>
      <c r="J137" s="435"/>
      <c r="K137" s="435"/>
      <c r="L137" s="435"/>
      <c r="M137" s="435"/>
      <c r="N137" s="435"/>
      <c r="O137" s="435"/>
      <c r="P137" s="299"/>
    </row>
    <row r="138" spans="5:16" s="298" customFormat="1">
      <c r="E138" s="435"/>
      <c r="F138" s="435"/>
      <c r="G138" s="435"/>
      <c r="H138" s="435"/>
      <c r="I138" s="435"/>
      <c r="J138" s="435"/>
      <c r="K138" s="435"/>
      <c r="L138" s="435"/>
      <c r="M138" s="435"/>
      <c r="N138" s="435"/>
      <c r="O138" s="435"/>
      <c r="P138" s="299"/>
    </row>
    <row r="139" spans="5:16" s="298" customFormat="1">
      <c r="E139" s="435"/>
      <c r="F139" s="435"/>
      <c r="G139" s="435"/>
      <c r="H139" s="435"/>
      <c r="I139" s="435"/>
      <c r="J139" s="435"/>
      <c r="K139" s="435"/>
      <c r="L139" s="435"/>
      <c r="M139" s="435"/>
      <c r="N139" s="435"/>
      <c r="O139" s="435"/>
      <c r="P139" s="299"/>
    </row>
    <row r="140" spans="5:16" s="298" customFormat="1">
      <c r="E140" s="435"/>
      <c r="F140" s="435"/>
      <c r="G140" s="435"/>
      <c r="H140" s="435"/>
      <c r="I140" s="435"/>
      <c r="J140" s="435"/>
      <c r="K140" s="435"/>
      <c r="L140" s="435"/>
      <c r="M140" s="435"/>
      <c r="N140" s="435"/>
      <c r="O140" s="435"/>
      <c r="P140" s="299"/>
    </row>
    <row r="141" spans="5:16" s="298" customFormat="1">
      <c r="E141" s="435"/>
      <c r="F141" s="435"/>
      <c r="G141" s="435"/>
      <c r="H141" s="435"/>
      <c r="I141" s="435"/>
      <c r="J141" s="435"/>
      <c r="K141" s="435"/>
      <c r="L141" s="435"/>
      <c r="M141" s="435"/>
      <c r="N141" s="435"/>
      <c r="O141" s="435"/>
      <c r="P141" s="299"/>
    </row>
    <row r="142" spans="5:16" s="298" customFormat="1">
      <c r="E142" s="435"/>
      <c r="F142" s="435"/>
      <c r="G142" s="435"/>
      <c r="H142" s="435"/>
      <c r="I142" s="435"/>
      <c r="J142" s="435"/>
      <c r="K142" s="435"/>
      <c r="L142" s="435"/>
      <c r="M142" s="435"/>
      <c r="N142" s="435"/>
      <c r="O142" s="435"/>
      <c r="P142" s="299"/>
    </row>
    <row r="143" spans="5:16" s="298" customFormat="1">
      <c r="E143" s="435"/>
      <c r="F143" s="435"/>
      <c r="G143" s="435"/>
      <c r="H143" s="435"/>
      <c r="I143" s="435"/>
      <c r="J143" s="435"/>
      <c r="K143" s="435"/>
      <c r="L143" s="435"/>
      <c r="M143" s="435"/>
      <c r="N143" s="435"/>
      <c r="O143" s="435"/>
      <c r="P143" s="299"/>
    </row>
    <row r="144" spans="5:16" s="298" customFormat="1">
      <c r="E144" s="435"/>
      <c r="F144" s="435"/>
      <c r="G144" s="435"/>
      <c r="H144" s="435"/>
      <c r="I144" s="435"/>
      <c r="J144" s="435"/>
      <c r="K144" s="435"/>
      <c r="L144" s="435"/>
      <c r="M144" s="435"/>
      <c r="N144" s="435"/>
      <c r="O144" s="435"/>
      <c r="P144" s="299"/>
    </row>
    <row r="145" spans="5:16" s="298" customFormat="1">
      <c r="E145" s="435"/>
      <c r="F145" s="435"/>
      <c r="G145" s="435"/>
      <c r="H145" s="435"/>
      <c r="I145" s="435"/>
      <c r="J145" s="435"/>
      <c r="K145" s="435"/>
      <c r="L145" s="435"/>
      <c r="M145" s="435"/>
      <c r="N145" s="435"/>
      <c r="O145" s="435"/>
      <c r="P145" s="299"/>
    </row>
    <row r="146" spans="5:16" s="298" customFormat="1">
      <c r="E146" s="435"/>
      <c r="F146" s="435"/>
      <c r="G146" s="435"/>
      <c r="H146" s="435"/>
      <c r="I146" s="435"/>
      <c r="J146" s="435"/>
      <c r="K146" s="435"/>
      <c r="L146" s="299"/>
      <c r="M146" s="299"/>
      <c r="N146" s="299"/>
      <c r="O146" s="299"/>
      <c r="P146" s="299"/>
    </row>
    <row r="147" spans="5:16" s="298" customFormat="1">
      <c r="E147" s="435"/>
      <c r="F147" s="435"/>
      <c r="G147" s="435"/>
      <c r="H147" s="435"/>
      <c r="I147" s="435"/>
      <c r="J147" s="435"/>
      <c r="K147" s="435"/>
      <c r="L147" s="299"/>
      <c r="M147" s="299"/>
      <c r="N147" s="299"/>
      <c r="O147" s="299"/>
      <c r="P147" s="299"/>
    </row>
    <row r="148" spans="5:16" s="298" customFormat="1">
      <c r="E148" s="437"/>
      <c r="F148" s="437"/>
      <c r="G148" s="437"/>
      <c r="H148" s="437"/>
      <c r="I148" s="299"/>
      <c r="J148" s="299"/>
      <c r="K148" s="299"/>
      <c r="L148" s="299"/>
      <c r="M148" s="299"/>
      <c r="N148" s="299"/>
      <c r="O148" s="299"/>
      <c r="P148" s="299"/>
    </row>
    <row r="149" spans="5:16" s="298" customFormat="1">
      <c r="E149" s="437"/>
      <c r="F149" s="437"/>
      <c r="G149" s="437"/>
      <c r="H149" s="437"/>
      <c r="I149" s="299"/>
      <c r="J149" s="299"/>
      <c r="K149" s="299"/>
      <c r="L149" s="299"/>
      <c r="M149" s="299"/>
      <c r="N149" s="299"/>
      <c r="O149" s="299"/>
      <c r="P149" s="299"/>
    </row>
    <row r="150" spans="5:16" s="298" customFormat="1">
      <c r="E150" s="437"/>
      <c r="F150" s="437"/>
      <c r="G150" s="437"/>
      <c r="H150" s="437"/>
      <c r="I150" s="299"/>
      <c r="J150" s="299"/>
      <c r="K150" s="299"/>
      <c r="L150" s="299"/>
      <c r="M150" s="299"/>
      <c r="N150" s="299"/>
      <c r="O150" s="299"/>
      <c r="P150" s="299"/>
    </row>
    <row r="151" spans="5:16" s="298" customFormat="1">
      <c r="E151" s="437"/>
      <c r="F151" s="437"/>
      <c r="G151" s="437"/>
      <c r="H151" s="437"/>
      <c r="I151" s="299"/>
      <c r="J151" s="299"/>
      <c r="K151" s="299"/>
      <c r="L151" s="299"/>
      <c r="M151" s="299"/>
      <c r="N151" s="299"/>
      <c r="O151" s="299"/>
      <c r="P151" s="299"/>
    </row>
    <row r="152" spans="5:16" s="298" customFormat="1">
      <c r="E152" s="437"/>
      <c r="F152" s="437"/>
      <c r="G152" s="437"/>
      <c r="H152" s="437"/>
      <c r="I152" s="299"/>
      <c r="J152" s="299"/>
      <c r="K152" s="299"/>
      <c r="L152" s="299"/>
      <c r="M152" s="299"/>
      <c r="N152" s="299"/>
      <c r="O152" s="299"/>
      <c r="P152" s="299"/>
    </row>
    <row r="153" spans="5:16" s="298" customFormat="1">
      <c r="E153" s="437"/>
      <c r="F153" s="437"/>
      <c r="G153" s="437"/>
      <c r="H153" s="437"/>
      <c r="I153" s="299"/>
      <c r="J153" s="299"/>
      <c r="K153" s="299"/>
      <c r="L153" s="299"/>
      <c r="M153" s="299"/>
      <c r="N153" s="299"/>
      <c r="O153" s="299"/>
      <c r="P153" s="299"/>
    </row>
    <row r="154" spans="5:16" s="298" customFormat="1">
      <c r="E154" s="437"/>
      <c r="F154" s="437"/>
      <c r="G154" s="437"/>
      <c r="H154" s="437"/>
      <c r="I154" s="299"/>
      <c r="J154" s="299"/>
      <c r="K154" s="299"/>
      <c r="L154" s="299"/>
      <c r="M154" s="299"/>
      <c r="N154" s="299"/>
      <c r="O154" s="299"/>
      <c r="P154" s="299"/>
    </row>
    <row r="155" spans="5:16" s="298" customFormat="1">
      <c r="E155" s="437"/>
      <c r="F155" s="437"/>
      <c r="G155" s="437"/>
      <c r="H155" s="437"/>
      <c r="I155" s="299"/>
      <c r="J155" s="299"/>
      <c r="K155" s="299"/>
      <c r="L155" s="299"/>
      <c r="M155" s="299"/>
      <c r="N155" s="299"/>
      <c r="O155" s="299"/>
      <c r="P155" s="299"/>
    </row>
    <row r="156" spans="5:16" s="298" customFormat="1">
      <c r="E156" s="437"/>
      <c r="F156" s="437"/>
      <c r="G156" s="437"/>
      <c r="H156" s="437"/>
      <c r="I156" s="299"/>
      <c r="J156" s="299"/>
      <c r="K156" s="299"/>
      <c r="L156" s="299"/>
      <c r="M156" s="299"/>
      <c r="N156" s="299"/>
      <c r="O156" s="299"/>
      <c r="P156" s="299"/>
    </row>
    <row r="157" spans="5:16" s="298" customFormat="1">
      <c r="E157" s="437"/>
      <c r="F157" s="437"/>
      <c r="G157" s="437"/>
      <c r="H157" s="437"/>
      <c r="I157" s="299"/>
      <c r="J157" s="299"/>
      <c r="K157" s="299"/>
      <c r="L157" s="299"/>
      <c r="M157" s="299"/>
      <c r="N157" s="299"/>
      <c r="O157" s="299"/>
      <c r="P157" s="299"/>
    </row>
    <row r="158" spans="5:16" s="298" customFormat="1">
      <c r="E158" s="437"/>
      <c r="F158" s="437"/>
      <c r="G158" s="437"/>
      <c r="H158" s="437"/>
      <c r="I158" s="299"/>
      <c r="J158" s="299"/>
      <c r="K158" s="299"/>
      <c r="L158" s="299"/>
      <c r="M158" s="299"/>
      <c r="N158" s="299"/>
      <c r="O158" s="299"/>
      <c r="P158" s="299"/>
    </row>
    <row r="159" spans="5:16" s="298" customFormat="1">
      <c r="E159" s="437"/>
      <c r="F159" s="437"/>
      <c r="G159" s="437"/>
      <c r="H159" s="437"/>
      <c r="I159" s="299"/>
      <c r="J159" s="299"/>
      <c r="K159" s="299"/>
      <c r="L159" s="299"/>
      <c r="M159" s="299"/>
      <c r="N159" s="299"/>
      <c r="O159" s="299"/>
      <c r="P159" s="299"/>
    </row>
    <row r="160" spans="5:16" s="298" customFormat="1">
      <c r="E160" s="437"/>
      <c r="F160" s="437"/>
      <c r="G160" s="437"/>
      <c r="H160" s="437"/>
      <c r="I160" s="299"/>
      <c r="J160" s="299"/>
      <c r="K160" s="299"/>
      <c r="L160" s="299"/>
      <c r="M160" s="299"/>
      <c r="N160" s="299"/>
      <c r="O160" s="299"/>
      <c r="P160" s="299"/>
    </row>
    <row r="161" spans="5:16" s="298" customFormat="1">
      <c r="E161" s="299"/>
      <c r="F161" s="299"/>
      <c r="G161" s="299"/>
      <c r="H161" s="299"/>
      <c r="I161" s="299"/>
      <c r="J161" s="299"/>
      <c r="K161" s="299"/>
      <c r="L161" s="299"/>
      <c r="M161" s="299"/>
      <c r="N161" s="299"/>
      <c r="O161" s="299"/>
      <c r="P161" s="299"/>
    </row>
    <row r="162" spans="5:16" s="298" customFormat="1">
      <c r="E162" s="299"/>
      <c r="F162" s="299"/>
      <c r="G162" s="299"/>
      <c r="H162" s="299"/>
      <c r="I162" s="299"/>
      <c r="J162" s="299"/>
      <c r="K162" s="299"/>
      <c r="L162" s="299"/>
      <c r="M162" s="299"/>
      <c r="N162" s="299"/>
      <c r="O162" s="299"/>
      <c r="P162" s="299"/>
    </row>
    <row r="163" spans="5:16" s="298" customFormat="1">
      <c r="E163" s="299"/>
      <c r="F163" s="299"/>
      <c r="G163" s="299"/>
      <c r="H163" s="299"/>
      <c r="I163" s="299"/>
      <c r="J163" s="299"/>
      <c r="K163" s="299"/>
      <c r="L163" s="299"/>
      <c r="M163" s="299"/>
      <c r="N163" s="299"/>
      <c r="O163" s="299"/>
      <c r="P163" s="299"/>
    </row>
    <row r="164" spans="5:16" s="298" customFormat="1">
      <c r="E164" s="299"/>
      <c r="F164" s="299"/>
      <c r="G164" s="299"/>
      <c r="H164" s="299"/>
      <c r="I164" s="299"/>
      <c r="J164" s="299"/>
      <c r="K164" s="299"/>
      <c r="L164" s="299"/>
      <c r="M164" s="299"/>
      <c r="N164" s="299"/>
      <c r="O164" s="299"/>
      <c r="P164" s="299"/>
    </row>
    <row r="165" spans="5:16" s="298" customFormat="1">
      <c r="E165" s="299"/>
      <c r="F165" s="299"/>
      <c r="G165" s="299"/>
      <c r="H165" s="299"/>
      <c r="I165" s="299"/>
      <c r="J165" s="299"/>
      <c r="K165" s="299"/>
      <c r="L165" s="299"/>
      <c r="M165" s="299"/>
      <c r="N165" s="299"/>
      <c r="O165" s="299"/>
      <c r="P165" s="299"/>
    </row>
    <row r="166" spans="5:16" s="298" customFormat="1">
      <c r="E166" s="299"/>
      <c r="F166" s="299"/>
      <c r="G166" s="299"/>
      <c r="H166" s="299"/>
      <c r="I166" s="299"/>
      <c r="J166" s="299"/>
      <c r="K166" s="299"/>
      <c r="L166" s="299"/>
      <c r="M166" s="299"/>
      <c r="N166" s="299"/>
      <c r="O166" s="299"/>
      <c r="P166" s="299"/>
    </row>
    <row r="167" spans="5:16" s="298" customFormat="1">
      <c r="E167" s="299"/>
      <c r="F167" s="299"/>
      <c r="G167" s="299"/>
      <c r="H167" s="299"/>
      <c r="I167" s="299"/>
      <c r="J167" s="299"/>
      <c r="K167" s="299"/>
      <c r="L167" s="299"/>
      <c r="M167" s="299"/>
      <c r="N167" s="299"/>
      <c r="O167" s="299"/>
      <c r="P167" s="299"/>
    </row>
    <row r="168" spans="5:16" s="298" customFormat="1">
      <c r="E168" s="299"/>
      <c r="F168" s="299"/>
      <c r="G168" s="299"/>
      <c r="H168" s="299"/>
      <c r="I168" s="299"/>
      <c r="J168" s="299"/>
      <c r="K168" s="299"/>
      <c r="L168" s="299"/>
      <c r="M168" s="299"/>
      <c r="N168" s="299"/>
      <c r="O168" s="299"/>
      <c r="P168" s="299"/>
    </row>
    <row r="169" spans="5:16" s="298" customFormat="1">
      <c r="E169" s="299"/>
      <c r="F169" s="299"/>
      <c r="G169" s="299"/>
      <c r="H169" s="299"/>
      <c r="I169" s="299"/>
      <c r="J169" s="299"/>
      <c r="K169" s="299"/>
      <c r="L169" s="299"/>
      <c r="M169" s="299"/>
      <c r="N169" s="299"/>
      <c r="O169" s="299"/>
      <c r="P169" s="299"/>
    </row>
    <row r="170" spans="5:16" s="298" customFormat="1">
      <c r="E170" s="299"/>
      <c r="F170" s="299"/>
      <c r="G170" s="299"/>
      <c r="H170" s="299"/>
      <c r="I170" s="299"/>
      <c r="J170" s="299"/>
      <c r="K170" s="299"/>
      <c r="L170" s="299"/>
      <c r="M170" s="299"/>
      <c r="N170" s="299"/>
      <c r="O170" s="299"/>
      <c r="P170" s="299"/>
    </row>
    <row r="171" spans="5:16" s="298" customFormat="1">
      <c r="E171" s="299"/>
      <c r="F171" s="299"/>
      <c r="G171" s="299"/>
      <c r="H171" s="299"/>
      <c r="I171" s="299"/>
      <c r="J171" s="299"/>
      <c r="K171" s="299"/>
      <c r="L171" s="299"/>
      <c r="M171" s="299"/>
      <c r="N171" s="299"/>
      <c r="O171" s="299"/>
      <c r="P171" s="299"/>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64" t="s">
        <v>64</v>
      </c>
      <c r="B1" s="764"/>
      <c r="C1" s="764"/>
      <c r="D1" s="764"/>
      <c r="E1" s="764"/>
      <c r="F1" s="764"/>
      <c r="G1" s="764"/>
      <c r="H1" s="764"/>
      <c r="I1" s="764"/>
      <c r="J1" s="764"/>
      <c r="K1" s="764"/>
      <c r="L1" s="764"/>
      <c r="M1" s="764"/>
      <c r="N1" s="764"/>
      <c r="O1" s="764"/>
    </row>
    <row r="2" spans="1:19" ht="15" customHeight="1">
      <c r="A2" s="764" t="s">
        <v>98</v>
      </c>
      <c r="B2" s="764"/>
      <c r="C2" s="764"/>
      <c r="D2" s="764"/>
      <c r="E2" s="764"/>
      <c r="F2" s="764"/>
      <c r="G2" s="764"/>
      <c r="H2" s="764"/>
      <c r="I2" s="764"/>
      <c r="J2" s="764"/>
      <c r="K2" s="764"/>
      <c r="L2" s="764"/>
      <c r="M2" s="764"/>
      <c r="N2" s="764"/>
      <c r="O2" s="764"/>
    </row>
    <row r="3" spans="1:19" ht="15" customHeight="1">
      <c r="A3" s="764" t="s">
        <v>45</v>
      </c>
      <c r="B3" s="764"/>
      <c r="C3" s="764"/>
      <c r="D3" s="764"/>
      <c r="E3" s="764"/>
      <c r="F3" s="764"/>
      <c r="G3" s="764"/>
      <c r="H3" s="764"/>
      <c r="I3" s="764"/>
      <c r="J3" s="764"/>
      <c r="K3" s="764"/>
      <c r="L3" s="764"/>
      <c r="M3" s="764"/>
      <c r="N3" s="764"/>
      <c r="O3" s="764"/>
    </row>
    <row r="6" spans="1:19" ht="15.75" customHeight="1">
      <c r="B6" s="71"/>
      <c r="C6" s="66" t="s">
        <v>3</v>
      </c>
      <c r="D6" s="66" t="s">
        <v>4</v>
      </c>
      <c r="E6" s="66" t="s">
        <v>5</v>
      </c>
      <c r="F6" s="66" t="s">
        <v>6</v>
      </c>
      <c r="G6" s="66" t="s">
        <v>3</v>
      </c>
      <c r="H6" s="66" t="s">
        <v>4</v>
      </c>
      <c r="I6" s="66" t="s">
        <v>5</v>
      </c>
      <c r="J6" s="66" t="s">
        <v>6</v>
      </c>
      <c r="K6" s="520" t="s">
        <v>3</v>
      </c>
      <c r="L6" s="532" t="s">
        <v>4</v>
      </c>
      <c r="M6" s="672" t="s">
        <v>5</v>
      </c>
      <c r="N6" s="721" t="s">
        <v>6</v>
      </c>
    </row>
    <row r="7" spans="1:19" ht="12.75" thickBot="1">
      <c r="B7" s="33"/>
      <c r="C7" s="66" t="s">
        <v>167</v>
      </c>
      <c r="D7" s="66" t="s">
        <v>167</v>
      </c>
      <c r="E7" s="66" t="s">
        <v>167</v>
      </c>
      <c r="F7" s="66" t="s">
        <v>167</v>
      </c>
      <c r="G7" s="66" t="s">
        <v>231</v>
      </c>
      <c r="H7" s="66" t="s">
        <v>231</v>
      </c>
      <c r="I7" s="66" t="s">
        <v>231</v>
      </c>
      <c r="J7" s="66" t="s">
        <v>231</v>
      </c>
      <c r="K7" s="520" t="s">
        <v>252</v>
      </c>
      <c r="L7" s="532" t="s">
        <v>252</v>
      </c>
      <c r="M7" s="672" t="s">
        <v>252</v>
      </c>
      <c r="N7" s="721" t="s">
        <v>252</v>
      </c>
    </row>
    <row r="8" spans="1:19">
      <c r="B8" s="497" t="s">
        <v>131</v>
      </c>
      <c r="C8" s="73"/>
      <c r="D8" s="73"/>
      <c r="E8" s="73"/>
      <c r="F8" s="73"/>
      <c r="G8" s="73"/>
      <c r="H8" s="73"/>
      <c r="I8" s="73"/>
      <c r="J8" s="73"/>
      <c r="K8" s="73"/>
      <c r="L8" s="73"/>
      <c r="M8" s="73"/>
      <c r="N8" s="73"/>
    </row>
    <row r="9" spans="1:19" ht="13.5">
      <c r="B9" s="498" t="s">
        <v>120</v>
      </c>
      <c r="C9" s="499">
        <v>1386</v>
      </c>
      <c r="D9" s="499">
        <v>1309</v>
      </c>
      <c r="E9" s="499">
        <v>1354</v>
      </c>
      <c r="F9" s="499">
        <v>1431</v>
      </c>
      <c r="G9" s="499">
        <v>1463</v>
      </c>
      <c r="H9" s="603">
        <v>1259</v>
      </c>
      <c r="I9" s="603">
        <v>1276</v>
      </c>
      <c r="J9" s="603">
        <v>1788</v>
      </c>
      <c r="K9" s="603">
        <v>1393</v>
      </c>
      <c r="L9" s="603">
        <v>1086</v>
      </c>
      <c r="M9" s="603">
        <v>1014</v>
      </c>
      <c r="N9" s="309">
        <v>1439</v>
      </c>
      <c r="O9" s="75"/>
    </row>
    <row r="10" spans="1:19">
      <c r="B10" s="498" t="s">
        <v>78</v>
      </c>
      <c r="C10" s="190">
        <v>270</v>
      </c>
      <c r="D10" s="190">
        <v>260</v>
      </c>
      <c r="E10" s="190">
        <v>168</v>
      </c>
      <c r="F10" s="190">
        <v>335</v>
      </c>
      <c r="G10" s="190">
        <v>409</v>
      </c>
      <c r="H10" s="604">
        <v>278</v>
      </c>
      <c r="I10" s="604">
        <v>76</v>
      </c>
      <c r="J10" s="604">
        <v>343</v>
      </c>
      <c r="K10" s="604">
        <v>313</v>
      </c>
      <c r="L10" s="604">
        <v>193</v>
      </c>
      <c r="M10" s="604">
        <v>93</v>
      </c>
      <c r="N10" s="310">
        <v>310</v>
      </c>
    </row>
    <row r="11" spans="1:19" ht="13.5">
      <c r="B11" s="498" t="s">
        <v>121</v>
      </c>
      <c r="C11" s="500">
        <v>70</v>
      </c>
      <c r="D11" s="500">
        <v>62</v>
      </c>
      <c r="E11" s="500">
        <v>96</v>
      </c>
      <c r="F11" s="500">
        <v>277</v>
      </c>
      <c r="G11" s="500">
        <v>93</v>
      </c>
      <c r="H11" s="605">
        <v>104</v>
      </c>
      <c r="I11" s="605">
        <v>160</v>
      </c>
      <c r="J11" s="605">
        <v>250</v>
      </c>
      <c r="K11" s="605">
        <v>119</v>
      </c>
      <c r="L11" s="605">
        <v>117</v>
      </c>
      <c r="M11" s="605">
        <v>175</v>
      </c>
      <c r="N11" s="311">
        <v>237</v>
      </c>
      <c r="O11" s="75"/>
    </row>
    <row r="12" spans="1:19" ht="12.75" thickBot="1">
      <c r="B12" s="498" t="s">
        <v>132</v>
      </c>
      <c r="C12" s="501">
        <f t="shared" ref="C12:D12" si="0">SUM(C9:C11)</f>
        <v>1726</v>
      </c>
      <c r="D12" s="501">
        <f t="shared" si="0"/>
        <v>1631</v>
      </c>
      <c r="E12" s="501">
        <f t="shared" ref="E12:F12" si="1">SUM(E9:E11)</f>
        <v>1618</v>
      </c>
      <c r="F12" s="501">
        <f t="shared" si="1"/>
        <v>2043</v>
      </c>
      <c r="G12" s="501">
        <f t="shared" ref="G12:H12" si="2">SUM(G9:G11)</f>
        <v>1965</v>
      </c>
      <c r="H12" s="606">
        <f t="shared" si="2"/>
        <v>1641</v>
      </c>
      <c r="I12" s="606">
        <f t="shared" ref="I12:J12" si="3">SUM(I9:I11)</f>
        <v>1512</v>
      </c>
      <c r="J12" s="606">
        <f t="shared" si="3"/>
        <v>2381</v>
      </c>
      <c r="K12" s="606">
        <f t="shared" ref="K12:L12" si="4">SUM(K9:K11)</f>
        <v>1825</v>
      </c>
      <c r="L12" s="606">
        <f t="shared" si="4"/>
        <v>1396</v>
      </c>
      <c r="M12" s="606">
        <f t="shared" ref="M12:N12" si="5">SUM(M9:M11)</f>
        <v>1282</v>
      </c>
      <c r="N12" s="312">
        <f t="shared" si="5"/>
        <v>1986</v>
      </c>
      <c r="O12" s="75"/>
    </row>
    <row r="13" spans="1:19" ht="12.75" thickTop="1">
      <c r="B13" s="498"/>
      <c r="C13" s="502"/>
      <c r="D13" s="502"/>
      <c r="E13" s="502"/>
      <c r="F13" s="502"/>
      <c r="G13" s="502"/>
      <c r="H13" s="607"/>
      <c r="I13" s="607"/>
      <c r="J13" s="607"/>
      <c r="K13" s="607"/>
      <c r="L13" s="607"/>
      <c r="M13" s="607"/>
      <c r="N13" s="313"/>
      <c r="O13" s="114"/>
    </row>
    <row r="14" spans="1:19" ht="13.5">
      <c r="B14" s="233" t="s">
        <v>140</v>
      </c>
      <c r="C14" s="190"/>
      <c r="D14" s="190"/>
      <c r="E14" s="190"/>
      <c r="F14" s="190"/>
      <c r="G14" s="190"/>
      <c r="H14" s="604"/>
      <c r="I14" s="604"/>
      <c r="J14" s="604"/>
      <c r="K14" s="604"/>
      <c r="L14" s="604"/>
      <c r="M14" s="604"/>
      <c r="N14" s="310"/>
      <c r="O14" s="75"/>
      <c r="Q14" s="75"/>
    </row>
    <row r="15" spans="1:19" ht="13.5">
      <c r="B15" s="498" t="s">
        <v>120</v>
      </c>
      <c r="C15" s="190">
        <v>-320</v>
      </c>
      <c r="D15" s="190">
        <v>-31</v>
      </c>
      <c r="E15" s="190">
        <v>114</v>
      </c>
      <c r="F15" s="190">
        <v>184</v>
      </c>
      <c r="G15" s="190">
        <v>-258</v>
      </c>
      <c r="H15" s="604">
        <v>-62</v>
      </c>
      <c r="I15" s="604">
        <v>159</v>
      </c>
      <c r="J15" s="604">
        <v>92</v>
      </c>
      <c r="K15" s="604">
        <v>-328</v>
      </c>
      <c r="L15" s="604">
        <v>-76</v>
      </c>
      <c r="M15" s="604">
        <v>-39</v>
      </c>
      <c r="N15" s="310">
        <v>439</v>
      </c>
      <c r="O15" s="75"/>
      <c r="Q15" s="75"/>
      <c r="S15" s="75"/>
    </row>
    <row r="16" spans="1:19">
      <c r="B16" s="498" t="s">
        <v>78</v>
      </c>
      <c r="C16" s="190">
        <v>-206</v>
      </c>
      <c r="D16" s="190">
        <v>-180</v>
      </c>
      <c r="E16" s="190">
        <v>177</v>
      </c>
      <c r="F16" s="190">
        <v>417</v>
      </c>
      <c r="G16" s="190">
        <v>-330</v>
      </c>
      <c r="H16" s="604">
        <v>-202</v>
      </c>
      <c r="I16" s="604">
        <v>-14</v>
      </c>
      <c r="J16" s="604">
        <v>356</v>
      </c>
      <c r="K16" s="604">
        <v>-233</v>
      </c>
      <c r="L16" s="604">
        <v>-112</v>
      </c>
      <c r="M16" s="604">
        <v>-29</v>
      </c>
      <c r="N16" s="310">
        <v>278</v>
      </c>
      <c r="O16" s="75"/>
      <c r="Q16" s="75"/>
      <c r="S16" s="75"/>
    </row>
    <row r="17" spans="2:19" ht="13.5">
      <c r="B17" s="498" t="s">
        <v>121</v>
      </c>
      <c r="C17" s="190">
        <v>-4</v>
      </c>
      <c r="D17" s="190">
        <v>-2</v>
      </c>
      <c r="E17" s="190">
        <v>-7</v>
      </c>
      <c r="F17" s="190">
        <v>-4</v>
      </c>
      <c r="G17" s="190">
        <v>7</v>
      </c>
      <c r="H17" s="604">
        <v>8</v>
      </c>
      <c r="I17" s="604">
        <v>1</v>
      </c>
      <c r="J17" s="604">
        <v>6</v>
      </c>
      <c r="K17" s="604">
        <v>-6</v>
      </c>
      <c r="L17" s="604">
        <v>-1</v>
      </c>
      <c r="M17" s="604">
        <v>0</v>
      </c>
      <c r="N17" s="310">
        <v>5</v>
      </c>
      <c r="O17" s="75"/>
      <c r="Q17" s="75"/>
      <c r="S17" s="75"/>
    </row>
    <row r="18" spans="2:19" ht="12.75" thickBot="1">
      <c r="B18" s="498" t="s">
        <v>118</v>
      </c>
      <c r="C18" s="501">
        <f t="shared" ref="C18" si="6">SUM(C15:C17)</f>
        <v>-530</v>
      </c>
      <c r="D18" s="501">
        <f t="shared" ref="D18:I18" si="7">SUM(D15:D17)</f>
        <v>-213</v>
      </c>
      <c r="E18" s="501">
        <f t="shared" si="7"/>
        <v>284</v>
      </c>
      <c r="F18" s="501">
        <f t="shared" si="7"/>
        <v>597</v>
      </c>
      <c r="G18" s="501">
        <f t="shared" si="7"/>
        <v>-581</v>
      </c>
      <c r="H18" s="606">
        <f t="shared" si="7"/>
        <v>-256</v>
      </c>
      <c r="I18" s="606">
        <f t="shared" si="7"/>
        <v>146</v>
      </c>
      <c r="J18" s="606">
        <f t="shared" ref="J18:K18" si="8">SUM(J15:J17)</f>
        <v>454</v>
      </c>
      <c r="K18" s="606">
        <f t="shared" si="8"/>
        <v>-567</v>
      </c>
      <c r="L18" s="606">
        <f t="shared" ref="L18:M18" si="9">SUM(L15:L17)</f>
        <v>-189</v>
      </c>
      <c r="M18" s="606">
        <f t="shared" si="9"/>
        <v>-68</v>
      </c>
      <c r="N18" s="312">
        <f t="shared" ref="N18" si="10">SUM(N15:N17)</f>
        <v>722</v>
      </c>
      <c r="O18" s="75"/>
      <c r="S18" s="75"/>
    </row>
    <row r="19" spans="2:19" ht="15" thickTop="1">
      <c r="B19" s="35"/>
      <c r="C19" s="174"/>
      <c r="D19" s="174"/>
      <c r="E19" s="174"/>
      <c r="F19" s="174"/>
      <c r="G19" s="174"/>
      <c r="H19" s="174"/>
      <c r="I19" s="174"/>
      <c r="J19" s="174"/>
      <c r="K19" s="174"/>
      <c r="L19" s="174"/>
      <c r="M19" s="174"/>
      <c r="N19" s="174"/>
      <c r="O19" s="114"/>
    </row>
    <row r="20" spans="2:19">
      <c r="B20" s="35"/>
      <c r="C20" s="151"/>
      <c r="D20" s="151"/>
      <c r="E20" s="151"/>
      <c r="F20" s="151"/>
      <c r="G20" s="151"/>
      <c r="H20" s="151"/>
      <c r="I20" s="151"/>
      <c r="J20" s="151"/>
      <c r="K20" s="151"/>
      <c r="L20" s="151"/>
      <c r="M20" s="151"/>
      <c r="N20" s="151"/>
    </row>
    <row r="21" spans="2:19" ht="13.5">
      <c r="B21" s="35" t="s">
        <v>234</v>
      </c>
      <c r="C21" s="105"/>
      <c r="D21" s="105"/>
      <c r="E21" s="105"/>
      <c r="F21" s="105"/>
      <c r="G21" s="105"/>
      <c r="H21" s="105"/>
      <c r="I21" s="105"/>
      <c r="J21" s="105"/>
      <c r="K21" s="105"/>
      <c r="L21" s="105"/>
      <c r="M21" s="105"/>
      <c r="N21" s="105"/>
    </row>
    <row r="22" spans="2:19" ht="13.5">
      <c r="B22" s="35" t="s">
        <v>300</v>
      </c>
      <c r="C22" s="105"/>
      <c r="D22" s="105"/>
      <c r="E22" s="105"/>
      <c r="F22" s="105"/>
      <c r="G22" s="105"/>
      <c r="H22" s="105"/>
      <c r="I22" s="105"/>
      <c r="J22" s="105"/>
      <c r="K22" s="105"/>
      <c r="L22" s="105"/>
      <c r="M22" s="105"/>
      <c r="N22" s="105"/>
    </row>
    <row r="23" spans="2:19" ht="13.5">
      <c r="B23" s="85" t="s">
        <v>257</v>
      </c>
      <c r="C23" s="106"/>
      <c r="D23" s="106"/>
      <c r="E23" s="106"/>
      <c r="F23" s="106"/>
      <c r="G23" s="106"/>
      <c r="H23" s="106"/>
      <c r="I23" s="106"/>
      <c r="J23" s="106"/>
      <c r="K23" s="106"/>
      <c r="L23" s="106"/>
      <c r="M23" s="106"/>
      <c r="N23" s="106"/>
    </row>
    <row r="24" spans="2:19">
      <c r="B24" s="765"/>
      <c r="C24" s="765"/>
      <c r="D24" s="765"/>
      <c r="E24" s="765"/>
      <c r="F24" s="765"/>
      <c r="G24" s="765"/>
      <c r="H24" s="765"/>
      <c r="I24" s="765"/>
      <c r="J24" s="765"/>
      <c r="K24" s="765"/>
      <c r="L24" s="765"/>
      <c r="M24" s="765"/>
      <c r="N24" s="765"/>
      <c r="O24" s="765"/>
      <c r="P24" s="765"/>
      <c r="R24" s="75"/>
    </row>
    <row r="25" spans="2:19" s="318" customFormat="1">
      <c r="B25" s="445"/>
      <c r="R25" s="320"/>
    </row>
    <row r="26" spans="2:19" s="318" customFormat="1">
      <c r="B26" s="445"/>
      <c r="C26" s="446"/>
      <c r="D26" s="446"/>
      <c r="E26" s="446"/>
      <c r="F26" s="446"/>
      <c r="G26" s="446"/>
      <c r="H26" s="446"/>
      <c r="I26" s="446"/>
      <c r="J26" s="446"/>
      <c r="K26" s="446"/>
      <c r="L26" s="446"/>
      <c r="M26" s="446"/>
      <c r="R26" s="320"/>
    </row>
    <row r="27" spans="2:19" s="318" customFormat="1">
      <c r="C27" s="447"/>
      <c r="D27" s="447"/>
      <c r="E27" s="447"/>
      <c r="F27" s="447"/>
      <c r="G27" s="447"/>
      <c r="H27" s="447"/>
      <c r="I27" s="447"/>
      <c r="J27" s="447"/>
      <c r="K27" s="447"/>
      <c r="L27" s="447"/>
      <c r="M27" s="447"/>
    </row>
    <row r="28" spans="2:19" s="318" customFormat="1">
      <c r="C28" s="447"/>
      <c r="D28" s="447"/>
      <c r="E28" s="447"/>
      <c r="F28" s="447"/>
      <c r="G28" s="447"/>
      <c r="H28" s="447"/>
      <c r="I28" s="447"/>
      <c r="J28" s="447"/>
      <c r="K28" s="447"/>
      <c r="L28" s="447"/>
      <c r="M28" s="447"/>
    </row>
    <row r="29" spans="2:19" s="318" customFormat="1">
      <c r="C29" s="447"/>
      <c r="D29" s="447"/>
      <c r="E29" s="447"/>
      <c r="F29" s="447"/>
      <c r="G29" s="447"/>
      <c r="H29" s="447"/>
      <c r="I29" s="447"/>
      <c r="J29" s="447"/>
      <c r="K29" s="447"/>
      <c r="L29" s="447"/>
      <c r="M29" s="447"/>
    </row>
    <row r="30" spans="2:19" s="318" customFormat="1">
      <c r="C30" s="448"/>
      <c r="D30" s="448"/>
      <c r="E30" s="448"/>
      <c r="F30" s="448"/>
      <c r="G30" s="448"/>
      <c r="H30" s="448"/>
      <c r="I30" s="448"/>
      <c r="J30" s="448"/>
      <c r="K30" s="448"/>
      <c r="L30" s="448"/>
      <c r="M30" s="448"/>
    </row>
    <row r="31" spans="2:19" s="318" customFormat="1">
      <c r="C31" s="447"/>
      <c r="D31" s="447"/>
      <c r="E31" s="447"/>
      <c r="F31" s="447"/>
      <c r="G31" s="447"/>
      <c r="H31" s="447"/>
      <c r="I31" s="447"/>
      <c r="J31" s="447"/>
      <c r="K31" s="447"/>
      <c r="L31" s="447"/>
      <c r="M31" s="447"/>
    </row>
    <row r="32" spans="2:19" s="318" customFormat="1">
      <c r="C32" s="447"/>
      <c r="D32" s="447"/>
      <c r="E32" s="447"/>
      <c r="F32" s="447"/>
      <c r="G32" s="447"/>
      <c r="H32" s="447"/>
      <c r="I32" s="447"/>
      <c r="J32" s="447"/>
      <c r="K32" s="447"/>
      <c r="L32" s="447"/>
      <c r="M32" s="447"/>
    </row>
    <row r="33" spans="3:14" s="318" customFormat="1">
      <c r="C33" s="447"/>
      <c r="D33" s="447"/>
      <c r="E33" s="447"/>
      <c r="F33" s="447"/>
      <c r="G33" s="447"/>
      <c r="H33" s="447"/>
      <c r="I33" s="447"/>
      <c r="J33" s="447"/>
      <c r="K33" s="447"/>
      <c r="L33" s="447"/>
      <c r="M33" s="447"/>
    </row>
    <row r="34" spans="3:14" s="318" customFormat="1">
      <c r="C34" s="447"/>
      <c r="D34" s="447"/>
      <c r="E34" s="447"/>
      <c r="F34" s="447"/>
      <c r="G34" s="447"/>
      <c r="H34" s="447"/>
      <c r="I34" s="447"/>
      <c r="J34" s="447"/>
      <c r="K34" s="447"/>
      <c r="L34" s="447"/>
      <c r="M34" s="447"/>
    </row>
    <row r="35" spans="3:14" s="318" customFormat="1">
      <c r="C35" s="447"/>
      <c r="D35" s="447"/>
      <c r="E35" s="447"/>
      <c r="F35" s="447"/>
      <c r="G35" s="447"/>
      <c r="H35" s="447"/>
      <c r="I35" s="447"/>
      <c r="J35" s="447"/>
      <c r="K35" s="447"/>
      <c r="L35" s="447"/>
      <c r="M35" s="447"/>
    </row>
    <row r="36" spans="3:14" s="318" customFormat="1">
      <c r="C36" s="447"/>
      <c r="D36" s="447"/>
      <c r="E36" s="447"/>
      <c r="F36" s="447"/>
    </row>
    <row r="37" spans="3:14" s="318" customFormat="1">
      <c r="C37" s="447"/>
      <c r="D37" s="447"/>
      <c r="E37" s="447"/>
      <c r="F37" s="447"/>
      <c r="G37" s="447"/>
      <c r="H37" s="447"/>
      <c r="I37" s="447"/>
      <c r="J37" s="447"/>
      <c r="K37" s="447"/>
      <c r="L37" s="447"/>
      <c r="M37" s="447"/>
    </row>
    <row r="38" spans="3:14" s="318" customFormat="1">
      <c r="C38" s="447"/>
      <c r="D38" s="447"/>
      <c r="E38" s="447"/>
      <c r="F38" s="447"/>
      <c r="G38" s="447"/>
      <c r="H38" s="447"/>
      <c r="I38" s="447"/>
      <c r="J38" s="447"/>
      <c r="K38" s="447"/>
      <c r="L38" s="447"/>
      <c r="M38" s="447"/>
    </row>
    <row r="39" spans="3:14" s="318" customFormat="1">
      <c r="C39" s="447"/>
      <c r="D39" s="447"/>
      <c r="E39" s="447"/>
      <c r="F39" s="447"/>
      <c r="G39" s="447"/>
      <c r="H39" s="447"/>
      <c r="I39" s="447"/>
      <c r="J39" s="447"/>
      <c r="K39" s="447"/>
      <c r="L39" s="447"/>
      <c r="M39" s="447"/>
    </row>
    <row r="40" spans="3:14" s="318" customFormat="1">
      <c r="C40" s="447"/>
      <c r="D40" s="447"/>
      <c r="E40" s="447"/>
      <c r="F40" s="447"/>
      <c r="G40" s="447"/>
      <c r="H40" s="447"/>
      <c r="I40" s="447"/>
      <c r="J40" s="447"/>
      <c r="K40" s="447"/>
      <c r="L40" s="447"/>
      <c r="M40" s="447"/>
    </row>
    <row r="41" spans="3:14" s="318" customFormat="1">
      <c r="C41" s="447"/>
      <c r="D41" s="447"/>
      <c r="E41" s="447"/>
      <c r="F41" s="447"/>
      <c r="G41" s="447"/>
      <c r="H41" s="447"/>
      <c r="I41" s="447"/>
      <c r="J41" s="447"/>
      <c r="K41" s="447"/>
      <c r="L41" s="447"/>
      <c r="M41" s="447"/>
    </row>
    <row r="42" spans="3:14" s="318" customFormat="1">
      <c r="C42" s="447"/>
      <c r="D42" s="447"/>
      <c r="E42" s="447"/>
      <c r="F42" s="447"/>
      <c r="G42" s="447"/>
      <c r="H42" s="447"/>
      <c r="I42" s="447"/>
      <c r="J42" s="447"/>
      <c r="K42" s="447"/>
      <c r="L42" s="447"/>
      <c r="M42" s="447"/>
      <c r="N42" s="446"/>
    </row>
    <row r="43" spans="3:14" s="318" customFormat="1">
      <c r="C43" s="447"/>
      <c r="D43" s="447"/>
      <c r="E43" s="447"/>
      <c r="F43" s="447"/>
      <c r="G43" s="447"/>
      <c r="H43" s="447"/>
      <c r="I43" s="447"/>
      <c r="J43" s="447"/>
      <c r="K43" s="447"/>
      <c r="L43" s="447"/>
      <c r="M43" s="447"/>
      <c r="N43" s="446"/>
    </row>
    <row r="44" spans="3:14" s="318" customFormat="1">
      <c r="C44" s="447"/>
      <c r="D44" s="447"/>
      <c r="E44" s="447"/>
      <c r="F44" s="447"/>
      <c r="G44" s="447"/>
      <c r="H44" s="447"/>
      <c r="I44" s="447"/>
      <c r="J44" s="447"/>
      <c r="K44" s="447"/>
      <c r="L44" s="447"/>
      <c r="M44" s="447"/>
      <c r="N44" s="446"/>
    </row>
    <row r="45" spans="3:14" s="318" customFormat="1">
      <c r="C45" s="447"/>
      <c r="D45" s="447"/>
      <c r="E45" s="447"/>
      <c r="F45" s="447"/>
      <c r="G45" s="447"/>
      <c r="H45" s="447"/>
      <c r="I45" s="447"/>
      <c r="J45" s="447"/>
      <c r="K45" s="447"/>
      <c r="L45" s="447"/>
      <c r="M45" s="447"/>
      <c r="N45" s="446"/>
    </row>
    <row r="46" spans="3:14" s="318" customFormat="1">
      <c r="C46" s="447"/>
      <c r="D46" s="447"/>
      <c r="E46" s="447"/>
      <c r="F46" s="447"/>
      <c r="G46" s="447"/>
      <c r="H46" s="447"/>
      <c r="I46" s="447"/>
      <c r="J46" s="447"/>
      <c r="K46" s="447"/>
      <c r="L46" s="447"/>
      <c r="M46" s="447"/>
      <c r="N46" s="446"/>
    </row>
    <row r="47" spans="3:14" s="318" customFormat="1">
      <c r="C47" s="447"/>
      <c r="D47" s="447"/>
      <c r="E47" s="447"/>
      <c r="F47" s="447"/>
      <c r="G47" s="447"/>
      <c r="H47" s="447"/>
      <c r="I47" s="447"/>
      <c r="J47" s="447"/>
      <c r="K47" s="447"/>
      <c r="L47" s="447"/>
      <c r="M47" s="447"/>
      <c r="N47" s="446"/>
    </row>
    <row r="48" spans="3:14" s="318" customFormat="1">
      <c r="C48" s="447"/>
      <c r="D48" s="447"/>
      <c r="E48" s="447"/>
      <c r="F48" s="447"/>
      <c r="G48" s="447"/>
      <c r="H48" s="447"/>
      <c r="I48" s="447"/>
      <c r="J48" s="447"/>
      <c r="K48" s="447"/>
      <c r="L48" s="447"/>
      <c r="M48" s="447"/>
      <c r="N48" s="446"/>
    </row>
    <row r="49" spans="3:14" s="318" customFormat="1">
      <c r="C49" s="447"/>
      <c r="D49" s="447"/>
      <c r="E49" s="447"/>
      <c r="F49" s="447"/>
      <c r="G49" s="447"/>
      <c r="H49" s="447"/>
      <c r="I49" s="447"/>
      <c r="J49" s="447"/>
      <c r="K49" s="447"/>
      <c r="L49" s="446"/>
      <c r="M49" s="446"/>
      <c r="N49" s="446"/>
    </row>
    <row r="50" spans="3:14" s="318" customFormat="1">
      <c r="C50" s="447"/>
      <c r="D50" s="447"/>
      <c r="E50" s="447"/>
      <c r="F50" s="447"/>
      <c r="G50" s="447"/>
      <c r="H50" s="447"/>
      <c r="I50" s="447"/>
      <c r="J50" s="447"/>
      <c r="K50" s="447"/>
      <c r="L50" s="446"/>
      <c r="M50" s="446"/>
      <c r="N50" s="446"/>
    </row>
    <row r="51" spans="3:14" s="318" customFormat="1">
      <c r="C51" s="447"/>
      <c r="D51" s="447"/>
      <c r="E51" s="447"/>
      <c r="F51" s="447"/>
      <c r="G51" s="447"/>
      <c r="H51" s="447"/>
      <c r="I51" s="447"/>
      <c r="J51" s="447"/>
      <c r="K51" s="447"/>
      <c r="L51" s="446"/>
      <c r="M51" s="446"/>
      <c r="N51" s="446"/>
    </row>
    <row r="52" spans="3:14" s="318" customFormat="1">
      <c r="C52" s="446"/>
      <c r="D52" s="446"/>
      <c r="E52" s="446"/>
      <c r="F52" s="446"/>
      <c r="G52" s="446"/>
      <c r="H52" s="446"/>
      <c r="I52" s="446"/>
      <c r="J52" s="446"/>
      <c r="K52" s="446"/>
      <c r="L52" s="446"/>
      <c r="M52" s="446"/>
      <c r="N52" s="446"/>
    </row>
    <row r="53" spans="3:14" s="318" customFormat="1">
      <c r="C53" s="446"/>
      <c r="D53" s="446"/>
      <c r="E53" s="446"/>
      <c r="F53" s="446"/>
      <c r="G53" s="446"/>
      <c r="H53" s="446"/>
      <c r="I53" s="446"/>
      <c r="J53" s="446"/>
      <c r="K53" s="446"/>
      <c r="L53" s="446"/>
      <c r="M53" s="446"/>
      <c r="N53" s="446"/>
    </row>
    <row r="54" spans="3:14" s="318" customFormat="1">
      <c r="C54" s="446"/>
      <c r="D54" s="446"/>
      <c r="E54" s="446"/>
      <c r="F54" s="446"/>
      <c r="G54" s="446"/>
      <c r="H54" s="446"/>
      <c r="I54" s="446"/>
      <c r="J54" s="446"/>
      <c r="K54" s="446"/>
      <c r="L54" s="446"/>
      <c r="M54" s="446"/>
      <c r="N54" s="446"/>
    </row>
    <row r="55" spans="3:14" s="318" customFormat="1">
      <c r="C55" s="446"/>
      <c r="D55" s="446"/>
      <c r="E55" s="446"/>
      <c r="F55" s="446"/>
      <c r="G55" s="446"/>
      <c r="H55" s="446"/>
      <c r="I55" s="446"/>
      <c r="J55" s="446"/>
      <c r="K55" s="446"/>
      <c r="L55" s="446"/>
      <c r="M55" s="446"/>
      <c r="N55" s="446"/>
    </row>
    <row r="56" spans="3:14" s="318" customFormat="1">
      <c r="C56" s="446"/>
      <c r="D56" s="446"/>
      <c r="E56" s="446"/>
      <c r="F56" s="446"/>
      <c r="G56" s="446"/>
      <c r="H56" s="446"/>
      <c r="I56" s="446"/>
      <c r="J56" s="446"/>
      <c r="K56" s="446"/>
      <c r="L56" s="446"/>
      <c r="M56" s="446"/>
      <c r="N56" s="446"/>
    </row>
    <row r="57" spans="3:14" s="318" customFormat="1">
      <c r="C57" s="446"/>
      <c r="D57" s="446"/>
      <c r="E57" s="446"/>
      <c r="F57" s="446"/>
      <c r="G57" s="446"/>
      <c r="H57" s="446"/>
      <c r="I57" s="446"/>
      <c r="J57" s="446"/>
      <c r="K57" s="446"/>
      <c r="L57" s="446"/>
      <c r="M57" s="446"/>
      <c r="N57" s="446"/>
    </row>
    <row r="58" spans="3:14" s="318" customFormat="1">
      <c r="C58" s="446"/>
      <c r="D58" s="446"/>
      <c r="E58" s="446"/>
      <c r="F58" s="446"/>
    </row>
    <row r="59" spans="3:14" s="318" customFormat="1">
      <c r="C59" s="446"/>
      <c r="D59" s="446"/>
      <c r="E59" s="446"/>
      <c r="F59" s="446"/>
    </row>
    <row r="60" spans="3:14" s="318" customFormat="1">
      <c r="C60" s="446"/>
      <c r="D60" s="446"/>
      <c r="E60" s="446"/>
      <c r="F60" s="446"/>
    </row>
    <row r="61" spans="3:14" s="318" customFormat="1">
      <c r="C61" s="446"/>
      <c r="D61" s="446"/>
      <c r="E61" s="446"/>
      <c r="F61" s="446"/>
    </row>
    <row r="62" spans="3:14" s="318" customFormat="1">
      <c r="C62" s="446"/>
      <c r="D62" s="446"/>
      <c r="E62" s="446"/>
      <c r="F62" s="446"/>
    </row>
    <row r="63" spans="3:14" s="318" customFormat="1">
      <c r="C63" s="446"/>
      <c r="D63" s="446"/>
      <c r="E63" s="446"/>
      <c r="F63" s="446"/>
    </row>
    <row r="64" spans="3:14" s="318" customFormat="1">
      <c r="C64" s="446"/>
    </row>
    <row r="65" s="318" customFormat="1"/>
    <row r="66" s="318" customFormat="1"/>
    <row r="67" s="318" customFormat="1"/>
    <row r="68" s="318" customFormat="1"/>
    <row r="69" s="318" customFormat="1"/>
    <row r="70" s="318" customFormat="1"/>
    <row r="71" s="318" customFormat="1"/>
    <row r="72" s="318" customFormat="1"/>
    <row r="73" s="318" customFormat="1"/>
    <row r="74" s="318" customFormat="1"/>
    <row r="75" s="318" customFormat="1"/>
    <row r="76" s="318" customFormat="1"/>
    <row r="77" s="318" customFormat="1"/>
    <row r="78" s="318" customFormat="1"/>
    <row r="79" s="318" customFormat="1"/>
    <row r="80" s="318" customFormat="1"/>
    <row r="81" s="318" customFormat="1"/>
    <row r="82" s="318" customFormat="1"/>
    <row r="83" s="318" customFormat="1"/>
    <row r="84" s="318" customFormat="1"/>
    <row r="85" s="318" customFormat="1"/>
    <row r="86" s="318" customFormat="1"/>
    <row r="87" s="318" customFormat="1"/>
    <row r="88" s="318" customFormat="1"/>
    <row r="89" s="318" customFormat="1"/>
    <row r="90" s="318" customFormat="1"/>
    <row r="91" s="318" customFormat="1"/>
    <row r="92" s="318"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3"/>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16" width="9.7109375" style="65" customWidth="1"/>
    <col min="17" max="17" width="1.7109375" style="65" customWidth="1"/>
    <col min="18" max="16384" width="11.42578125" style="65"/>
  </cols>
  <sheetData>
    <row r="1" spans="2:17" ht="18.75" customHeight="1">
      <c r="B1" s="776" t="s">
        <v>44</v>
      </c>
      <c r="C1" s="776"/>
      <c r="D1" s="776"/>
      <c r="E1" s="776"/>
      <c r="F1" s="776"/>
      <c r="G1" s="776"/>
      <c r="H1" s="776"/>
      <c r="I1" s="776"/>
      <c r="J1" s="776"/>
      <c r="K1" s="776"/>
      <c r="L1" s="776"/>
      <c r="M1" s="776"/>
      <c r="N1" s="776"/>
      <c r="O1" s="776"/>
      <c r="P1" s="776"/>
      <c r="Q1" s="776"/>
    </row>
    <row r="2" spans="2:17">
      <c r="B2" s="776" t="s">
        <v>98</v>
      </c>
      <c r="C2" s="776"/>
      <c r="D2" s="776"/>
      <c r="E2" s="776"/>
      <c r="F2" s="776"/>
      <c r="G2" s="776"/>
      <c r="H2" s="776"/>
      <c r="I2" s="776"/>
      <c r="J2" s="776"/>
      <c r="K2" s="776"/>
      <c r="L2" s="776"/>
      <c r="M2" s="776"/>
      <c r="N2" s="776"/>
      <c r="O2" s="776"/>
      <c r="P2" s="776"/>
      <c r="Q2" s="776"/>
    </row>
    <row r="3" spans="2:17" ht="12.75" customHeight="1">
      <c r="B3" s="776" t="s">
        <v>45</v>
      </c>
      <c r="C3" s="776"/>
      <c r="D3" s="776"/>
      <c r="E3" s="776"/>
      <c r="F3" s="776"/>
      <c r="G3" s="776"/>
      <c r="H3" s="776"/>
      <c r="I3" s="776"/>
      <c r="J3" s="776"/>
      <c r="K3" s="776"/>
      <c r="L3" s="776"/>
      <c r="M3" s="776"/>
      <c r="N3" s="776"/>
      <c r="O3" s="776"/>
      <c r="P3" s="776"/>
      <c r="Q3" s="776"/>
    </row>
    <row r="4" spans="2:17">
      <c r="E4" s="89"/>
      <c r="F4" s="89"/>
      <c r="G4" s="89"/>
      <c r="H4" s="89"/>
      <c r="I4" s="89"/>
      <c r="J4" s="89"/>
      <c r="K4" s="89"/>
      <c r="L4" s="89"/>
      <c r="M4" s="89"/>
      <c r="N4" s="89"/>
      <c r="O4" s="89"/>
      <c r="P4" s="89"/>
    </row>
    <row r="5" spans="2:17">
      <c r="E5" s="89"/>
      <c r="F5" s="89"/>
      <c r="G5" s="89"/>
      <c r="H5" s="89"/>
      <c r="I5" s="89"/>
      <c r="J5" s="89"/>
      <c r="K5" s="89"/>
      <c r="L5" s="89"/>
      <c r="M5" s="89"/>
      <c r="N5" s="89"/>
      <c r="O5" s="89"/>
      <c r="P5" s="89"/>
    </row>
    <row r="6" spans="2:17" ht="12.75" customHeight="1">
      <c r="E6" s="90" t="s">
        <v>3</v>
      </c>
      <c r="F6" s="90" t="s">
        <v>4</v>
      </c>
      <c r="G6" s="90" t="s">
        <v>5</v>
      </c>
      <c r="H6" s="90" t="s">
        <v>6</v>
      </c>
      <c r="I6" s="90" t="s">
        <v>3</v>
      </c>
      <c r="J6" s="90" t="s">
        <v>4</v>
      </c>
      <c r="K6" s="90" t="s">
        <v>5</v>
      </c>
      <c r="L6" s="90" t="s">
        <v>6</v>
      </c>
      <c r="M6" s="90" t="s">
        <v>3</v>
      </c>
      <c r="N6" s="90" t="s">
        <v>4</v>
      </c>
      <c r="O6" s="90" t="s">
        <v>5</v>
      </c>
      <c r="P6" s="90" t="s">
        <v>6</v>
      </c>
    </row>
    <row r="7" spans="2:17" ht="12.75" customHeight="1" thickBot="1">
      <c r="E7" s="90" t="s">
        <v>167</v>
      </c>
      <c r="F7" s="90" t="s">
        <v>167</v>
      </c>
      <c r="G7" s="90" t="s">
        <v>167</v>
      </c>
      <c r="H7" s="90" t="s">
        <v>167</v>
      </c>
      <c r="I7" s="90" t="s">
        <v>231</v>
      </c>
      <c r="J7" s="90" t="s">
        <v>231</v>
      </c>
      <c r="K7" s="90" t="s">
        <v>231</v>
      </c>
      <c r="L7" s="90" t="s">
        <v>231</v>
      </c>
      <c r="M7" s="90" t="s">
        <v>252</v>
      </c>
      <c r="N7" s="90" t="s">
        <v>252</v>
      </c>
      <c r="O7" s="90" t="s">
        <v>252</v>
      </c>
      <c r="P7" s="90" t="s">
        <v>252</v>
      </c>
    </row>
    <row r="8" spans="2:17" s="70" customFormat="1">
      <c r="B8" s="69" t="s">
        <v>130</v>
      </c>
      <c r="E8" s="98"/>
      <c r="F8" s="98"/>
      <c r="G8" s="98"/>
      <c r="H8" s="98"/>
      <c r="I8" s="98"/>
      <c r="J8" s="98"/>
      <c r="K8" s="98"/>
      <c r="L8" s="98"/>
      <c r="M8" s="98"/>
      <c r="N8" s="98"/>
      <c r="O8" s="98"/>
      <c r="P8" s="98"/>
    </row>
    <row r="9" spans="2:17">
      <c r="C9" s="65" t="s">
        <v>112</v>
      </c>
      <c r="E9" s="495">
        <v>615</v>
      </c>
      <c r="F9" s="495">
        <v>568</v>
      </c>
      <c r="G9" s="495">
        <v>527</v>
      </c>
      <c r="H9" s="495">
        <v>679</v>
      </c>
      <c r="I9" s="495">
        <v>817</v>
      </c>
      <c r="J9" s="608">
        <v>565</v>
      </c>
      <c r="K9" s="608">
        <v>347</v>
      </c>
      <c r="L9" s="608">
        <v>808</v>
      </c>
      <c r="M9" s="608">
        <v>677</v>
      </c>
      <c r="N9" s="608">
        <v>407</v>
      </c>
      <c r="O9" s="608">
        <v>241</v>
      </c>
      <c r="P9" s="306">
        <v>595</v>
      </c>
    </row>
    <row r="10" spans="2:17" ht="12" customHeight="1">
      <c r="C10" s="65" t="s">
        <v>172</v>
      </c>
      <c r="E10" s="189">
        <v>566</v>
      </c>
      <c r="F10" s="189">
        <v>508</v>
      </c>
      <c r="G10" s="189">
        <v>461</v>
      </c>
      <c r="H10" s="189">
        <v>508</v>
      </c>
      <c r="I10" s="189">
        <v>519</v>
      </c>
      <c r="J10" s="609">
        <v>451</v>
      </c>
      <c r="K10" s="609">
        <v>482</v>
      </c>
      <c r="L10" s="609">
        <v>727</v>
      </c>
      <c r="M10" s="609">
        <v>494</v>
      </c>
      <c r="N10" s="609">
        <v>361</v>
      </c>
      <c r="O10" s="609">
        <v>341</v>
      </c>
      <c r="P10" s="304">
        <v>521</v>
      </c>
    </row>
    <row r="11" spans="2:17" ht="13.5">
      <c r="C11" s="65" t="s">
        <v>173</v>
      </c>
      <c r="E11" s="189">
        <v>475</v>
      </c>
      <c r="F11" s="189">
        <v>493</v>
      </c>
      <c r="G11" s="189">
        <v>534</v>
      </c>
      <c r="H11" s="189">
        <v>579</v>
      </c>
      <c r="I11" s="189">
        <v>536</v>
      </c>
      <c r="J11" s="609">
        <v>521</v>
      </c>
      <c r="K11" s="609">
        <v>523</v>
      </c>
      <c r="L11" s="609">
        <v>596</v>
      </c>
      <c r="M11" s="609">
        <v>535</v>
      </c>
      <c r="N11" s="609">
        <v>511</v>
      </c>
      <c r="O11" s="609">
        <v>525</v>
      </c>
      <c r="P11" s="304">
        <v>633</v>
      </c>
    </row>
    <row r="12" spans="2:17" ht="13.5">
      <c r="C12" s="65" t="s">
        <v>174</v>
      </c>
      <c r="E12" s="496">
        <v>70</v>
      </c>
      <c r="F12" s="496">
        <v>62</v>
      </c>
      <c r="G12" s="496">
        <v>96</v>
      </c>
      <c r="H12" s="496">
        <v>277</v>
      </c>
      <c r="I12" s="496">
        <v>93</v>
      </c>
      <c r="J12" s="610">
        <v>104</v>
      </c>
      <c r="K12" s="610">
        <v>160</v>
      </c>
      <c r="L12" s="610">
        <v>250</v>
      </c>
      <c r="M12" s="610">
        <v>119</v>
      </c>
      <c r="N12" s="610">
        <v>117</v>
      </c>
      <c r="O12" s="610">
        <v>175</v>
      </c>
      <c r="P12" s="307">
        <v>237</v>
      </c>
    </row>
    <row r="13" spans="2:17" ht="12.75" thickBot="1">
      <c r="C13" s="65" t="s">
        <v>129</v>
      </c>
      <c r="E13" s="494">
        <f t="shared" ref="E13" si="0">SUM(E9:E12)</f>
        <v>1726</v>
      </c>
      <c r="F13" s="494">
        <f t="shared" ref="F13:G13" si="1">SUM(F9:F12)</f>
        <v>1631</v>
      </c>
      <c r="G13" s="494">
        <f t="shared" si="1"/>
        <v>1618</v>
      </c>
      <c r="H13" s="494">
        <f t="shared" ref="H13:I13" si="2">SUM(H9:H12)</f>
        <v>2043</v>
      </c>
      <c r="I13" s="494">
        <f t="shared" si="2"/>
        <v>1965</v>
      </c>
      <c r="J13" s="611">
        <f t="shared" ref="J13:K13" si="3">SUM(J9:J12)</f>
        <v>1641</v>
      </c>
      <c r="K13" s="611">
        <f t="shared" si="3"/>
        <v>1512</v>
      </c>
      <c r="L13" s="611">
        <f t="shared" ref="L13:M13" si="4">SUM(L9:L12)</f>
        <v>2381</v>
      </c>
      <c r="M13" s="611">
        <f t="shared" si="4"/>
        <v>1825</v>
      </c>
      <c r="N13" s="611">
        <f t="shared" ref="N13:O13" si="5">SUM(N9:N12)</f>
        <v>1396</v>
      </c>
      <c r="O13" s="611">
        <f t="shared" si="5"/>
        <v>1282</v>
      </c>
      <c r="P13" s="305">
        <f t="shared" ref="P13" si="6">SUM(P9:P12)</f>
        <v>1986</v>
      </c>
    </row>
    <row r="14" spans="2:17" ht="12.75" thickTop="1">
      <c r="E14" s="189"/>
      <c r="F14" s="189"/>
      <c r="G14" s="189"/>
      <c r="H14" s="189"/>
      <c r="I14" s="189"/>
      <c r="J14" s="609"/>
      <c r="K14" s="609"/>
      <c r="L14" s="609"/>
      <c r="M14" s="609"/>
      <c r="N14" s="609"/>
      <c r="O14" s="609"/>
      <c r="P14" s="304"/>
    </row>
    <row r="15" spans="2:17">
      <c r="B15" s="768" t="s">
        <v>140</v>
      </c>
      <c r="C15" s="768"/>
      <c r="D15" s="768"/>
      <c r="E15" s="189"/>
      <c r="F15" s="189"/>
      <c r="G15" s="189"/>
      <c r="H15" s="189"/>
      <c r="I15" s="189"/>
      <c r="J15" s="609"/>
      <c r="K15" s="609"/>
      <c r="L15" s="609"/>
      <c r="M15" s="609"/>
      <c r="N15" s="609"/>
      <c r="O15" s="609"/>
      <c r="P15" s="304"/>
    </row>
    <row r="16" spans="2:17">
      <c r="C16" s="65" t="s">
        <v>112</v>
      </c>
      <c r="E16" s="68">
        <v>-375</v>
      </c>
      <c r="F16" s="68">
        <v>-203</v>
      </c>
      <c r="G16" s="68">
        <v>267</v>
      </c>
      <c r="H16" s="68">
        <v>520</v>
      </c>
      <c r="I16" s="68">
        <v>-510</v>
      </c>
      <c r="J16" s="612">
        <v>-232</v>
      </c>
      <c r="K16" s="612">
        <v>20</v>
      </c>
      <c r="L16" s="612">
        <v>455</v>
      </c>
      <c r="M16" s="612">
        <v>-398</v>
      </c>
      <c r="N16" s="612">
        <v>-146</v>
      </c>
      <c r="O16" s="612">
        <v>-45</v>
      </c>
      <c r="P16" s="308">
        <v>536</v>
      </c>
    </row>
    <row r="17" spans="3:17" ht="12" customHeight="1">
      <c r="C17" s="65" t="s">
        <v>172</v>
      </c>
      <c r="E17" s="68">
        <v>-147</v>
      </c>
      <c r="F17" s="68">
        <v>-15</v>
      </c>
      <c r="G17" s="68">
        <v>8</v>
      </c>
      <c r="H17" s="68">
        <v>86</v>
      </c>
      <c r="I17" s="68">
        <v>-69</v>
      </c>
      <c r="J17" s="612">
        <v>-28</v>
      </c>
      <c r="K17" s="612">
        <v>117</v>
      </c>
      <c r="L17" s="612">
        <v>-10</v>
      </c>
      <c r="M17" s="612">
        <v>-149</v>
      </c>
      <c r="N17" s="612">
        <v>-50</v>
      </c>
      <c r="O17" s="612">
        <v>-21</v>
      </c>
      <c r="P17" s="308">
        <v>165</v>
      </c>
    </row>
    <row r="18" spans="3:17" ht="13.5">
      <c r="C18" s="65" t="s">
        <v>173</v>
      </c>
      <c r="D18" s="89"/>
      <c r="E18" s="68">
        <v>-4</v>
      </c>
      <c r="F18" s="68">
        <v>7</v>
      </c>
      <c r="G18" s="68">
        <v>16</v>
      </c>
      <c r="H18" s="68">
        <v>-5</v>
      </c>
      <c r="I18" s="68">
        <v>-9</v>
      </c>
      <c r="J18" s="612">
        <v>-4</v>
      </c>
      <c r="K18" s="612">
        <v>8</v>
      </c>
      <c r="L18" s="612">
        <v>3</v>
      </c>
      <c r="M18" s="612">
        <v>-14</v>
      </c>
      <c r="N18" s="612">
        <v>8</v>
      </c>
      <c r="O18" s="612">
        <v>-2</v>
      </c>
      <c r="P18" s="308">
        <v>16</v>
      </c>
    </row>
    <row r="19" spans="3:17" ht="13.5">
      <c r="C19" s="65" t="s">
        <v>174</v>
      </c>
      <c r="D19" s="89"/>
      <c r="E19" s="68">
        <v>-4</v>
      </c>
      <c r="F19" s="68">
        <v>-2</v>
      </c>
      <c r="G19" s="68">
        <v>-7</v>
      </c>
      <c r="H19" s="68">
        <v>-4</v>
      </c>
      <c r="I19" s="68">
        <v>7</v>
      </c>
      <c r="J19" s="612">
        <v>8</v>
      </c>
      <c r="K19" s="612">
        <v>1</v>
      </c>
      <c r="L19" s="612">
        <v>6</v>
      </c>
      <c r="M19" s="612">
        <v>-6</v>
      </c>
      <c r="N19" s="612">
        <v>-1</v>
      </c>
      <c r="O19" s="612">
        <v>0</v>
      </c>
      <c r="P19" s="308">
        <v>5</v>
      </c>
    </row>
    <row r="20" spans="3:17" ht="12.75" thickBot="1">
      <c r="C20" s="65" t="s">
        <v>119</v>
      </c>
      <c r="E20" s="494">
        <f t="shared" ref="E20:I20" si="7">SUM(E16:E19)</f>
        <v>-530</v>
      </c>
      <c r="F20" s="494">
        <f t="shared" si="7"/>
        <v>-213</v>
      </c>
      <c r="G20" s="494">
        <f t="shared" si="7"/>
        <v>284</v>
      </c>
      <c r="H20" s="494">
        <f t="shared" si="7"/>
        <v>597</v>
      </c>
      <c r="I20" s="494">
        <f t="shared" si="7"/>
        <v>-581</v>
      </c>
      <c r="J20" s="611">
        <f t="shared" ref="J20:K20" si="8">SUM(J16:J19)</f>
        <v>-256</v>
      </c>
      <c r="K20" s="611">
        <f t="shared" si="8"/>
        <v>146</v>
      </c>
      <c r="L20" s="611">
        <f t="shared" ref="L20:M20" si="9">SUM(L16:L19)</f>
        <v>454</v>
      </c>
      <c r="M20" s="611">
        <f t="shared" si="9"/>
        <v>-567</v>
      </c>
      <c r="N20" s="611">
        <f t="shared" ref="N20:O20" si="10">SUM(N16:N19)</f>
        <v>-189</v>
      </c>
      <c r="O20" s="611">
        <f t="shared" si="10"/>
        <v>-68</v>
      </c>
      <c r="P20" s="305">
        <f t="shared" ref="P20" si="11">SUM(P16:P19)</f>
        <v>722</v>
      </c>
    </row>
    <row r="21" spans="3:17" ht="12.75" thickTop="1">
      <c r="E21" s="118"/>
      <c r="F21" s="118"/>
      <c r="G21" s="118"/>
      <c r="H21" s="118"/>
      <c r="I21" s="118"/>
      <c r="J21" s="118"/>
      <c r="K21" s="118"/>
      <c r="L21" s="118"/>
      <c r="M21" s="118"/>
      <c r="N21" s="118"/>
      <c r="O21" s="118"/>
      <c r="P21" s="118"/>
    </row>
    <row r="22" spans="3:17" ht="13.5">
      <c r="C22" s="119" t="s">
        <v>237</v>
      </c>
      <c r="E22" s="118"/>
      <c r="F22" s="118"/>
      <c r="G22" s="118"/>
      <c r="H22" s="118"/>
      <c r="I22" s="118"/>
      <c r="J22" s="118"/>
      <c r="K22" s="118"/>
      <c r="L22" s="118"/>
      <c r="M22" s="118"/>
      <c r="N22" s="118"/>
      <c r="O22" s="118"/>
      <c r="P22" s="118"/>
    </row>
    <row r="23" spans="3:17" ht="13.5">
      <c r="C23" s="35" t="s">
        <v>300</v>
      </c>
      <c r="E23" s="118"/>
      <c r="F23" s="118"/>
      <c r="G23" s="118"/>
      <c r="H23" s="118"/>
      <c r="I23" s="118"/>
      <c r="J23" s="118"/>
      <c r="K23" s="118"/>
      <c r="L23" s="118"/>
      <c r="M23" s="118"/>
      <c r="N23" s="118"/>
      <c r="O23" s="118"/>
      <c r="P23" s="118"/>
    </row>
    <row r="24" spans="3:17" ht="13.5">
      <c r="C24" s="85" t="s">
        <v>257</v>
      </c>
      <c r="E24" s="118"/>
      <c r="F24" s="118"/>
      <c r="G24" s="118"/>
      <c r="H24" s="118"/>
      <c r="I24" s="118"/>
      <c r="J24" s="118"/>
      <c r="K24" s="118"/>
      <c r="L24" s="118"/>
      <c r="M24" s="118"/>
      <c r="N24" s="118"/>
      <c r="O24" s="118"/>
      <c r="P24" s="118"/>
    </row>
    <row r="25" spans="3:17">
      <c r="C25" s="765"/>
      <c r="D25" s="765"/>
      <c r="E25" s="765"/>
      <c r="F25" s="765"/>
      <c r="G25" s="765"/>
      <c r="H25" s="765"/>
      <c r="I25" s="765"/>
      <c r="J25" s="765"/>
      <c r="K25" s="765"/>
      <c r="L25" s="765"/>
      <c r="M25" s="765"/>
      <c r="N25" s="765"/>
      <c r="O25" s="765"/>
      <c r="P25" s="765"/>
      <c r="Q25" s="765"/>
    </row>
    <row r="26" spans="3:17">
      <c r="E26" s="118"/>
      <c r="F26" s="118"/>
      <c r="G26" s="118"/>
      <c r="H26" s="118"/>
      <c r="I26" s="118"/>
      <c r="J26" s="118"/>
      <c r="K26" s="118"/>
      <c r="L26" s="118"/>
      <c r="M26" s="118"/>
      <c r="N26" s="118"/>
      <c r="O26" s="118"/>
      <c r="P26" s="118"/>
    </row>
    <row r="27" spans="3:17" s="298" customFormat="1" ht="13.5" customHeight="1">
      <c r="C27" s="442"/>
      <c r="D27" s="442"/>
      <c r="E27" s="443"/>
      <c r="F27" s="443"/>
      <c r="G27" s="443"/>
      <c r="H27" s="443"/>
      <c r="I27" s="443"/>
      <c r="J27" s="443"/>
      <c r="K27" s="443"/>
      <c r="L27" s="443"/>
      <c r="M27" s="443"/>
      <c r="N27" s="443"/>
      <c r="O27" s="443"/>
      <c r="P27" s="442"/>
      <c r="Q27" s="442"/>
    </row>
    <row r="28" spans="3:17" s="298" customFormat="1" ht="13.5">
      <c r="C28" s="444"/>
      <c r="E28" s="440"/>
      <c r="F28" s="440"/>
      <c r="G28" s="440"/>
      <c r="H28" s="440"/>
      <c r="I28" s="440"/>
      <c r="J28" s="440"/>
      <c r="K28" s="440"/>
      <c r="L28" s="440"/>
      <c r="M28" s="440"/>
      <c r="N28" s="440"/>
      <c r="O28" s="440"/>
    </row>
    <row r="29" spans="3:17" s="298" customFormat="1">
      <c r="E29" s="440"/>
      <c r="F29" s="440"/>
      <c r="G29" s="440"/>
      <c r="H29" s="440"/>
      <c r="I29" s="440"/>
      <c r="J29" s="440"/>
      <c r="K29" s="440"/>
      <c r="L29" s="440"/>
      <c r="M29" s="440"/>
      <c r="N29" s="440"/>
      <c r="O29" s="440"/>
    </row>
    <row r="30" spans="3:17" s="298" customFormat="1">
      <c r="C30" s="423"/>
      <c r="E30" s="440"/>
      <c r="F30" s="440"/>
      <c r="G30" s="440"/>
      <c r="H30" s="440"/>
      <c r="I30" s="440"/>
      <c r="J30" s="440"/>
      <c r="K30" s="440"/>
      <c r="L30" s="440"/>
      <c r="M30" s="440"/>
      <c r="N30" s="440"/>
      <c r="O30" s="440"/>
    </row>
    <row r="31" spans="3:17" s="298" customFormat="1">
      <c r="E31" s="440"/>
      <c r="F31" s="440"/>
      <c r="G31" s="440"/>
      <c r="H31" s="440"/>
      <c r="I31" s="440"/>
      <c r="J31" s="440"/>
      <c r="K31" s="440"/>
      <c r="L31" s="440"/>
      <c r="M31" s="440"/>
      <c r="N31" s="440"/>
      <c r="O31" s="440"/>
    </row>
    <row r="32" spans="3:17" s="298" customFormat="1">
      <c r="E32" s="440"/>
      <c r="F32" s="440"/>
      <c r="G32" s="440"/>
      <c r="H32" s="440"/>
      <c r="I32" s="440"/>
      <c r="J32" s="440"/>
      <c r="K32" s="440"/>
      <c r="L32" s="440"/>
      <c r="M32" s="440"/>
      <c r="N32" s="440"/>
      <c r="O32" s="440"/>
    </row>
    <row r="33" spans="5:15" s="298" customFormat="1">
      <c r="E33" s="440"/>
      <c r="F33" s="440"/>
      <c r="G33" s="440"/>
      <c r="H33" s="440"/>
      <c r="I33" s="440"/>
      <c r="J33" s="440"/>
      <c r="K33" s="440"/>
      <c r="L33" s="440"/>
      <c r="M33" s="440"/>
      <c r="N33" s="440"/>
      <c r="O33" s="440"/>
    </row>
    <row r="34" spans="5:15" s="298" customFormat="1">
      <c r="E34" s="440"/>
      <c r="F34" s="440"/>
      <c r="G34" s="440"/>
      <c r="H34" s="440"/>
      <c r="I34" s="440"/>
      <c r="J34" s="440"/>
      <c r="K34" s="440"/>
      <c r="L34" s="440"/>
      <c r="M34" s="440"/>
      <c r="N34" s="440"/>
      <c r="O34" s="440"/>
    </row>
    <row r="35" spans="5:15" s="298" customFormat="1">
      <c r="E35" s="440"/>
      <c r="F35" s="440"/>
      <c r="G35" s="440"/>
      <c r="H35" s="440"/>
      <c r="I35" s="440"/>
      <c r="J35" s="440"/>
      <c r="K35" s="440"/>
      <c r="L35" s="440"/>
      <c r="M35" s="440"/>
      <c r="N35" s="440"/>
      <c r="O35" s="440"/>
    </row>
    <row r="36" spans="5:15" s="298" customFormat="1">
      <c r="E36" s="440"/>
      <c r="F36" s="440"/>
      <c r="G36" s="440"/>
      <c r="H36" s="440"/>
      <c r="I36" s="440"/>
      <c r="J36" s="440"/>
      <c r="K36" s="440"/>
      <c r="L36" s="440"/>
      <c r="M36" s="440"/>
      <c r="N36" s="440"/>
      <c r="O36" s="440"/>
    </row>
    <row r="37" spans="5:15" s="298" customFormat="1">
      <c r="E37" s="440"/>
      <c r="F37" s="440"/>
      <c r="G37" s="440"/>
      <c r="H37" s="440"/>
      <c r="I37" s="440"/>
      <c r="J37" s="440"/>
      <c r="K37" s="440"/>
      <c r="L37" s="440"/>
      <c r="M37" s="440"/>
      <c r="N37" s="440"/>
      <c r="O37" s="440"/>
    </row>
    <row r="38" spans="5:15" s="298" customFormat="1">
      <c r="E38" s="440"/>
      <c r="F38" s="440"/>
      <c r="G38" s="440"/>
      <c r="H38" s="440"/>
      <c r="I38" s="440"/>
      <c r="J38" s="440"/>
      <c r="K38" s="440"/>
      <c r="L38" s="440"/>
      <c r="M38" s="440"/>
      <c r="N38" s="440"/>
      <c r="O38" s="440"/>
    </row>
    <row r="39" spans="5:15" s="298" customFormat="1">
      <c r="E39" s="440"/>
      <c r="F39" s="440"/>
      <c r="G39" s="440"/>
      <c r="H39" s="440"/>
    </row>
    <row r="40" spans="5:15" s="298" customFormat="1">
      <c r="E40" s="440"/>
      <c r="F40" s="440"/>
      <c r="G40" s="440"/>
      <c r="H40" s="440"/>
      <c r="I40" s="440"/>
      <c r="J40" s="440"/>
      <c r="K40" s="440"/>
      <c r="L40" s="440"/>
      <c r="M40" s="440"/>
      <c r="N40" s="440"/>
      <c r="O40" s="440"/>
    </row>
    <row r="41" spans="5:15" s="298" customFormat="1">
      <c r="E41" s="440"/>
      <c r="F41" s="440"/>
      <c r="G41" s="440"/>
      <c r="H41" s="440"/>
      <c r="I41" s="440"/>
      <c r="J41" s="440"/>
      <c r="K41" s="440"/>
      <c r="L41" s="440"/>
      <c r="M41" s="440"/>
      <c r="N41" s="440"/>
      <c r="O41" s="440"/>
    </row>
    <row r="42" spans="5:15" s="298" customFormat="1">
      <c r="E42" s="440"/>
      <c r="F42" s="440"/>
      <c r="G42" s="440"/>
      <c r="H42" s="440"/>
      <c r="I42" s="440"/>
      <c r="J42" s="440"/>
      <c r="K42" s="440"/>
      <c r="L42" s="440"/>
      <c r="M42" s="440"/>
      <c r="N42" s="440"/>
      <c r="O42" s="440"/>
    </row>
    <row r="43" spans="5:15" s="298" customFormat="1">
      <c r="E43" s="440"/>
      <c r="F43" s="440"/>
      <c r="G43" s="440"/>
      <c r="H43" s="440"/>
      <c r="I43" s="440"/>
      <c r="J43" s="440"/>
      <c r="K43" s="440"/>
      <c r="L43" s="440"/>
      <c r="M43" s="440"/>
      <c r="N43" s="440"/>
      <c r="O43" s="440"/>
    </row>
    <row r="44" spans="5:15" s="298" customFormat="1">
      <c r="E44" s="440"/>
      <c r="F44" s="440"/>
      <c r="G44" s="440"/>
      <c r="H44" s="440"/>
      <c r="I44" s="440"/>
      <c r="J44" s="440"/>
      <c r="K44" s="440"/>
      <c r="L44" s="440"/>
      <c r="M44" s="440"/>
      <c r="N44" s="440"/>
      <c r="O44" s="440"/>
    </row>
    <row r="45" spans="5:15" s="298" customFormat="1">
      <c r="E45" s="440"/>
      <c r="F45" s="440"/>
      <c r="G45" s="440"/>
      <c r="H45" s="440"/>
      <c r="I45" s="440"/>
      <c r="J45" s="440"/>
      <c r="K45" s="440"/>
      <c r="L45" s="440"/>
      <c r="M45" s="440"/>
      <c r="N45" s="440"/>
      <c r="O45" s="440"/>
    </row>
    <row r="46" spans="5:15" s="298" customFormat="1">
      <c r="E46" s="440"/>
      <c r="F46" s="440"/>
      <c r="G46" s="440"/>
      <c r="H46" s="440"/>
      <c r="I46" s="440"/>
      <c r="J46" s="440"/>
      <c r="K46" s="440"/>
      <c r="L46" s="440"/>
      <c r="M46" s="440"/>
      <c r="N46" s="440"/>
      <c r="O46" s="440"/>
    </row>
    <row r="47" spans="5:15" s="298" customFormat="1">
      <c r="E47" s="440"/>
      <c r="F47" s="440"/>
      <c r="G47" s="440"/>
      <c r="H47" s="440"/>
      <c r="I47" s="440"/>
      <c r="J47" s="440"/>
      <c r="K47" s="440"/>
      <c r="L47" s="440"/>
      <c r="M47" s="440"/>
      <c r="N47" s="440"/>
      <c r="O47" s="440"/>
    </row>
    <row r="48" spans="5:15" s="298" customFormat="1">
      <c r="E48" s="440"/>
      <c r="F48" s="440"/>
      <c r="G48" s="440"/>
      <c r="H48" s="440"/>
      <c r="I48" s="440"/>
      <c r="J48" s="440"/>
      <c r="K48" s="440"/>
      <c r="L48" s="440"/>
      <c r="M48" s="440"/>
      <c r="N48" s="440"/>
      <c r="O48" s="440"/>
    </row>
    <row r="49" spans="5:15" s="298" customFormat="1">
      <c r="E49" s="440"/>
      <c r="F49" s="440"/>
      <c r="G49" s="440"/>
      <c r="H49" s="440"/>
      <c r="I49" s="440"/>
      <c r="J49" s="440"/>
      <c r="K49" s="440"/>
      <c r="L49" s="440"/>
      <c r="M49" s="440"/>
      <c r="N49" s="440"/>
      <c r="O49" s="440"/>
    </row>
    <row r="50" spans="5:15" s="298" customFormat="1">
      <c r="E50" s="440"/>
      <c r="F50" s="440"/>
      <c r="G50" s="440"/>
      <c r="H50" s="440"/>
      <c r="I50" s="440"/>
      <c r="J50" s="440"/>
      <c r="K50" s="440"/>
      <c r="L50" s="440"/>
      <c r="M50" s="440"/>
      <c r="N50" s="440"/>
      <c r="O50" s="440"/>
    </row>
    <row r="51" spans="5:15" s="298" customFormat="1">
      <c r="E51" s="440"/>
      <c r="F51" s="440"/>
      <c r="G51" s="440"/>
      <c r="H51" s="440"/>
      <c r="I51" s="440"/>
      <c r="J51" s="440"/>
      <c r="K51" s="440"/>
      <c r="L51" s="440"/>
      <c r="M51" s="440"/>
      <c r="N51" s="440"/>
      <c r="O51" s="440"/>
    </row>
    <row r="52" spans="5:15" s="298" customFormat="1">
      <c r="E52" s="440"/>
      <c r="F52" s="440"/>
      <c r="G52" s="440"/>
      <c r="H52" s="440"/>
      <c r="I52" s="440"/>
      <c r="J52" s="440"/>
      <c r="K52" s="440"/>
      <c r="L52" s="440"/>
      <c r="M52" s="440"/>
      <c r="N52" s="440"/>
      <c r="O52" s="440"/>
    </row>
    <row r="53" spans="5:15" s="298" customFormat="1">
      <c r="E53" s="440"/>
      <c r="F53" s="440"/>
      <c r="G53" s="440"/>
      <c r="H53" s="440"/>
      <c r="I53" s="440"/>
      <c r="J53" s="440"/>
      <c r="K53" s="440"/>
      <c r="L53" s="440"/>
      <c r="M53" s="440"/>
    </row>
    <row r="54" spans="5:15" s="298" customFormat="1">
      <c r="E54" s="440"/>
      <c r="F54" s="440"/>
      <c r="G54" s="440"/>
      <c r="H54" s="440"/>
      <c r="I54" s="440"/>
      <c r="J54" s="440"/>
      <c r="K54" s="440"/>
      <c r="L54" s="440"/>
      <c r="M54" s="440"/>
    </row>
    <row r="55" spans="5:15" s="298" customFormat="1">
      <c r="E55" s="440"/>
      <c r="F55" s="440"/>
      <c r="G55" s="440"/>
      <c r="H55" s="440"/>
      <c r="I55" s="440"/>
      <c r="J55" s="440"/>
      <c r="K55" s="440"/>
      <c r="L55" s="440"/>
      <c r="M55" s="440"/>
    </row>
    <row r="56" spans="5:15" s="298" customFormat="1">
      <c r="E56" s="440"/>
      <c r="F56" s="440"/>
      <c r="G56" s="440"/>
      <c r="H56" s="440"/>
      <c r="I56" s="440"/>
      <c r="J56" s="440"/>
      <c r="K56" s="440"/>
      <c r="L56" s="440"/>
      <c r="M56" s="440"/>
    </row>
    <row r="57" spans="5:15" s="298" customFormat="1">
      <c r="E57" s="440"/>
      <c r="F57" s="440"/>
      <c r="G57" s="440"/>
      <c r="H57" s="440"/>
      <c r="I57" s="440"/>
      <c r="J57" s="440"/>
      <c r="K57" s="440"/>
      <c r="L57" s="440"/>
      <c r="M57" s="440"/>
    </row>
    <row r="58" spans="5:15" s="298" customFormat="1">
      <c r="E58" s="439"/>
      <c r="F58" s="439"/>
      <c r="G58" s="439"/>
      <c r="H58" s="439"/>
    </row>
    <row r="59" spans="5:15" s="298" customFormat="1">
      <c r="E59" s="439"/>
      <c r="F59" s="439"/>
      <c r="G59" s="439"/>
      <c r="H59" s="439"/>
    </row>
    <row r="60" spans="5:15" s="298" customFormat="1">
      <c r="E60" s="439"/>
      <c r="F60" s="439"/>
      <c r="G60" s="439"/>
      <c r="H60" s="439"/>
    </row>
    <row r="61" spans="5:15" s="298" customFormat="1">
      <c r="E61" s="439"/>
      <c r="F61" s="439"/>
      <c r="G61" s="439"/>
      <c r="H61" s="439"/>
    </row>
    <row r="62" spans="5:15" s="298" customFormat="1">
      <c r="E62" s="439"/>
      <c r="F62" s="439"/>
      <c r="G62" s="439"/>
      <c r="H62" s="439"/>
    </row>
    <row r="63" spans="5:15" s="298" customFormat="1">
      <c r="E63" s="439"/>
      <c r="F63" s="439"/>
      <c r="G63" s="439"/>
      <c r="H63" s="439"/>
    </row>
    <row r="64" spans="5:15" s="298" customFormat="1">
      <c r="E64" s="439"/>
      <c r="F64" s="439"/>
      <c r="G64" s="439"/>
      <c r="H64" s="439"/>
    </row>
    <row r="65" spans="5:8" s="298" customFormat="1">
      <c r="E65" s="439"/>
      <c r="F65" s="439"/>
      <c r="G65" s="439"/>
      <c r="H65" s="439"/>
    </row>
    <row r="66" spans="5:8" s="298" customFormat="1">
      <c r="E66" s="439"/>
      <c r="F66" s="439"/>
      <c r="G66" s="439"/>
      <c r="H66" s="439"/>
    </row>
    <row r="67" spans="5:8" s="298" customFormat="1">
      <c r="E67" s="439"/>
      <c r="F67" s="439"/>
      <c r="G67" s="439"/>
      <c r="H67" s="439"/>
    </row>
    <row r="68" spans="5:8" s="298" customFormat="1">
      <c r="E68" s="439"/>
      <c r="F68" s="439"/>
      <c r="G68" s="439"/>
      <c r="H68" s="439"/>
    </row>
    <row r="69" spans="5:8" s="298" customFormat="1">
      <c r="E69" s="439"/>
      <c r="F69" s="439"/>
      <c r="G69" s="439"/>
      <c r="H69" s="439"/>
    </row>
    <row r="70" spans="5:8" s="298" customFormat="1">
      <c r="E70" s="439"/>
      <c r="F70" s="439"/>
      <c r="G70" s="439"/>
      <c r="H70" s="439"/>
    </row>
    <row r="71" spans="5:8" s="298" customFormat="1">
      <c r="E71" s="439"/>
      <c r="F71" s="439"/>
      <c r="G71" s="439"/>
      <c r="H71" s="439"/>
    </row>
    <row r="72" spans="5:8">
      <c r="E72" s="439"/>
      <c r="F72" s="439"/>
      <c r="G72" s="439"/>
      <c r="H72" s="439"/>
    </row>
    <row r="73" spans="5:8">
      <c r="E73" s="439"/>
      <c r="F73" s="439"/>
      <c r="G73" s="439"/>
      <c r="H73" s="439"/>
    </row>
  </sheetData>
  <sheetProtection sheet="1" objects="1" scenarios="1"/>
  <mergeCells count="5">
    <mergeCell ref="B1:Q1"/>
    <mergeCell ref="B2:Q2"/>
    <mergeCell ref="B3:Q3"/>
    <mergeCell ref="B15:D15"/>
    <mergeCell ref="C25:Q25"/>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8A179F-0915-4EA1-B8FE-9C11ACF31CC0}">
  <ds:schemaRefs>
    <ds:schemaRef ds:uri="http://purl.org/dc/terms/"/>
    <ds:schemaRef ds:uri="http://schemas.openxmlformats.org/package/2006/metadata/core-properties"/>
    <ds:schemaRef ds:uri="64b9f78e-1638-4d50-90be-e6eae294b66a"/>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2019</vt:lpstr>
      <vt:lpstr>GAAP to Non-GAAP Measures 2018</vt:lpstr>
      <vt:lpstr>GAAP to Non-GAAP Measures 2017</vt:lpstr>
      <vt:lpstr>'Balance Sheet'!Print_Area</vt:lpstr>
      <vt:lpstr>'Cashflow Supplemental Qtrly'!Print_Area</vt:lpstr>
      <vt:lpstr>'Cashflow YE'!Print_Area</vt:lpstr>
      <vt:lpstr>'EBITDA and Adjusted EBITDA'!Print_Area</vt:lpstr>
      <vt:lpstr>'GAAP to Non-GAAP Measures 2017'!Print_Area</vt:lpstr>
      <vt:lpstr>'GAAP to Non-GAAP Measures 2018'!Print_Area</vt:lpstr>
      <vt:lpstr>'GAAP to Non-GAAP Measures 2019'!Print_Area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2019-11-06T22:55:14Z</cp:lastPrinted>
  <dcterms:created xsi:type="dcterms:W3CDTF">2010-07-21T13:25:15Z</dcterms:created>
  <dcterms:modified xsi:type="dcterms:W3CDTF">2020-02-06T19:32:03Z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