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C:\Users\jashi\Desktop\"/>
    </mc:Choice>
  </mc:AlternateContent>
  <bookViews>
    <workbookView xWindow="2310" yWindow="-30" windowWidth="15300" windowHeight="8190" tabRatio="835" activeTab="2"/>
  </bookViews>
  <sheets>
    <sheet name="Non-GAAP Financial Measures" sheetId="51" r:id="rId1"/>
    <sheet name="Outlook" sheetId="95" r:id="rId2"/>
    <sheet name="QTD P&amp;L" sheetId="57" r:id="rId3"/>
    <sheet name="TTM P&amp;L" sheetId="78" r:id="rId4"/>
    <sheet name="EBITDA and Adjusted EBITDA" sheetId="85" r:id="rId5"/>
    <sheet name="NR and OI by Segment" sheetId="61" r:id="rId6"/>
    <sheet name="Rev Mix by Geographic Region" sheetId="62" r:id="rId7"/>
    <sheet name="Rev Mix by Platform" sheetId="88" r:id="rId8"/>
    <sheet name="Rev Mix by Distribution" sheetId="76" r:id="rId9"/>
    <sheet name="Balance Sheet" sheetId="59" r:id="rId10"/>
    <sheet name="Cashflow Supplemental Qtrly" sheetId="86" r:id="rId11"/>
    <sheet name="Cashflow Supplemental" sheetId="81" r:id="rId12"/>
    <sheet name="Cashflow YE" sheetId="75" r:id="rId13"/>
    <sheet name="GAAP to Non-GAAP Measures 2017" sheetId="96" r:id="rId14"/>
    <sheet name="GAAP to Non-GAAP Measures 2016" sheetId="94" r:id="rId15"/>
    <sheet name="GAAP to Non-GAAP Measures 2015" sheetId="93" r:id="rId16"/>
    <sheet name="GAAP to Non-GAAP Measures 2014" sheetId="97" r:id="rId17"/>
  </sheets>
  <definedNames>
    <definedName name="d" localSheetId="10">#REF!</definedName>
    <definedName name="d" localSheetId="4">#REF!</definedName>
    <definedName name="d" localSheetId="16">#REF!</definedName>
    <definedName name="d" localSheetId="15">#REF!</definedName>
    <definedName name="d" localSheetId="14">#REF!</definedName>
    <definedName name="d" localSheetId="13">#REF!</definedName>
    <definedName name="d" localSheetId="1">#REF!</definedName>
    <definedName name="d" localSheetId="7">#REF!</definedName>
    <definedName name="d">#REF!</definedName>
    <definedName name="ddd" localSheetId="13">#REF!</definedName>
    <definedName name="ddd" localSheetId="1">#REF!</definedName>
    <definedName name="ddd">#REF!</definedName>
    <definedName name="ed" localSheetId="13">#REF!</definedName>
    <definedName name="ed" localSheetId="1">#REF!</definedName>
    <definedName name="ed">#REF!</definedName>
    <definedName name="GAAP_nonGAAPreconCY" localSheetId="16">'GAAP to Non-GAAP Measures 2014'!#REF!</definedName>
    <definedName name="GAAP_nonGAAPreconCY" localSheetId="15">'GAAP to Non-GAAP Measures 2015'!#REF!</definedName>
    <definedName name="GAAP_nonGAAPreconCY" localSheetId="14">'GAAP to Non-GAAP Measures 2016'!#REF!</definedName>
    <definedName name="GAAP_nonGAAPreconCY" localSheetId="13">'GAAP to Non-GAAP Measures 2017'!#REF!</definedName>
    <definedName name="GAAP_nonGAAPreconCY" localSheetId="1">#REF!</definedName>
    <definedName name="GAAP_nonGAAPreconCY">#REF!</definedName>
    <definedName name="GAAP_nonGAAPreconCYQTR" localSheetId="16">'GAAP to Non-GAAP Measures 2014'!#REF!</definedName>
    <definedName name="GAAP_nonGAAPreconCYQTR" localSheetId="15">'GAAP to Non-GAAP Measures 2015'!#REF!</definedName>
    <definedName name="GAAP_nonGAAPreconCYQTR" localSheetId="14">'GAAP to Non-GAAP Measures 2016'!#REF!</definedName>
    <definedName name="GAAP_nonGAAPreconCYQTR" localSheetId="13">'GAAP to Non-GAAP Measures 2017'!#REF!</definedName>
    <definedName name="GAAP_nonGAAPreconCYQTR" localSheetId="1">#REF!</definedName>
    <definedName name="GAAP_nonGAAPreconCYQTR">#REF!</definedName>
    <definedName name="GAAP_NONGAAPreconPY" localSheetId="11">#REF!</definedName>
    <definedName name="GAAP_NONGAAPreconPY" localSheetId="10">#REF!</definedName>
    <definedName name="GAAP_NONGAAPreconPY" localSheetId="4">#REF!</definedName>
    <definedName name="GAAP_NONGAAPreconPY" localSheetId="16">#REF!</definedName>
    <definedName name="GAAP_NONGAAPreconPY" localSheetId="15">#REF!</definedName>
    <definedName name="GAAP_NONGAAPreconPY" localSheetId="14">#REF!</definedName>
    <definedName name="GAAP_NONGAAPreconPY" localSheetId="13">#REF!</definedName>
    <definedName name="GAAP_NONGAAPreconPY" localSheetId="1">#REF!</definedName>
    <definedName name="GAAP_NONGAAPreconPY" localSheetId="7">#REF!</definedName>
    <definedName name="GAAP_NONGAAPreconPY">#REF!</definedName>
    <definedName name="GAAP_NONGAAPreconPYQTR" localSheetId="11">#REF!</definedName>
    <definedName name="GAAP_NONGAAPreconPYQTR" localSheetId="10">#REF!</definedName>
    <definedName name="GAAP_NONGAAPreconPYQTR" localSheetId="4">#REF!</definedName>
    <definedName name="GAAP_NONGAAPreconPYQTR" localSheetId="16">#REF!</definedName>
    <definedName name="GAAP_NONGAAPreconPYQTR" localSheetId="15">#REF!</definedName>
    <definedName name="GAAP_NONGAAPreconPYQTR" localSheetId="14">#REF!</definedName>
    <definedName name="GAAP_NONGAAPreconPYQTR" localSheetId="13">#REF!</definedName>
    <definedName name="GAAP_NONGAAPreconPYQTR" localSheetId="1">#REF!</definedName>
    <definedName name="GAAP_NONGAAPreconPYQTR" localSheetId="7">#REF!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1">#REF!</definedName>
    <definedName name="PR_PlatformYTD" localSheetId="10">#REF!</definedName>
    <definedName name="PR_PlatformYTD" localSheetId="4">#REF!</definedName>
    <definedName name="PR_PlatformYTD" localSheetId="16">#REF!</definedName>
    <definedName name="PR_PlatformYTD" localSheetId="15">#REF!</definedName>
    <definedName name="PR_PlatformYTD" localSheetId="14">#REF!</definedName>
    <definedName name="PR_PlatformYTD" localSheetId="13">#REF!</definedName>
    <definedName name="PR_PlatformYTD" localSheetId="1">#REF!</definedName>
    <definedName name="PR_PlatformYTD" localSheetId="7">#REF!</definedName>
    <definedName name="PR_PlatformYTD">#REF!</definedName>
    <definedName name="_xlnm.Print_Area" localSheetId="9">'Balance Sheet'!$A$1:$O$52</definedName>
    <definedName name="_xlnm.Print_Area" localSheetId="10">'Cashflow Supplemental Qtrly'!$A$1:$P$21</definedName>
    <definedName name="_xlnm.Print_Area" localSheetId="12">'Cashflow YE'!$A$1:$H$62</definedName>
    <definedName name="_xlnm.Print_Area" localSheetId="4">'EBITDA and Adjusted EBITDA'!$A$1:$S$30</definedName>
    <definedName name="_xlnm.Print_Area" localSheetId="16">'GAAP to Non-GAAP Measures 2014'!$B$1:$N$64</definedName>
    <definedName name="_xlnm.Print_Area" localSheetId="15">'GAAP to Non-GAAP Measures 2015'!$B$1:$N$107</definedName>
    <definedName name="_xlnm.Print_Area" localSheetId="14">'GAAP to Non-GAAP Measures 2016'!$B$1:$N$117</definedName>
    <definedName name="_xlnm.Print_Area" localSheetId="13">'GAAP to Non-GAAP Measures 2017'!$B$1:$N$72</definedName>
    <definedName name="_xlnm.Print_Area" localSheetId="5">'NR and OI by Segment'!$A$1:$Q$54</definedName>
    <definedName name="_xlnm.Print_Area" localSheetId="1">Outlook!$A$1:$F$37</definedName>
    <definedName name="_xlnm.Print_Area" localSheetId="2">'QTD P&amp;L'!$A$1:$Q$189</definedName>
    <definedName name="_xlnm.Print_Area" localSheetId="8">'Rev Mix by Distribution'!$A$1:$O$32</definedName>
    <definedName name="_xlnm.Print_Area" localSheetId="6">'Rev Mix by Geographic Region'!$B$1:$Q$34</definedName>
    <definedName name="_xlnm.Print_Area" localSheetId="7">'Rev Mix by Platform'!$A$1:$Q$39</definedName>
    <definedName name="_xlnm.Print_Area" localSheetId="3">'TTM P&amp;L'!$A$1:$N$203</definedName>
    <definedName name="_xlnm.Print_Titles" localSheetId="4">'EBITDA and Adjusted EBITDA'!$1:$4</definedName>
    <definedName name="_xlnm.Print_Titles" localSheetId="15">'GAAP to Non-GAAP Measures 2015'!$1:$3</definedName>
    <definedName name="_xlnm.Print_Titles" localSheetId="14">'GAAP to Non-GAAP Measures 2016'!$1:$3</definedName>
    <definedName name="_xlnm.Print_Titles" localSheetId="1">Outlook!$1:$4</definedName>
    <definedName name="_xlnm.Print_Titles" localSheetId="2">'QTD P&amp;L'!$1:$4</definedName>
    <definedName name="_xlnm.Print_Titles" localSheetId="3">'TTM P&amp;L'!$1:$4</definedName>
    <definedName name="wqq" localSheetId="16">#REF!</definedName>
    <definedName name="wqq" localSheetId="13">#REF!</definedName>
    <definedName name="wqq" localSheetId="1">#REF!</definedName>
    <definedName name="wqq">#REF!</definedName>
  </definedNames>
  <calcPr calcId="171027"/>
</workbook>
</file>

<file path=xl/calcChain.xml><?xml version="1.0" encoding="utf-8"?>
<calcChain xmlns="http://schemas.openxmlformats.org/spreadsheetml/2006/main">
  <c r="H49" i="97" l="1"/>
  <c r="H53" i="97" s="1"/>
  <c r="G49" i="97"/>
  <c r="G53" i="97" s="1"/>
  <c r="F49" i="97"/>
  <c r="F53" i="97" s="1"/>
  <c r="B43" i="97"/>
  <c r="M38" i="97"/>
  <c r="L36" i="97"/>
  <c r="L40" i="97" s="1"/>
  <c r="K36" i="97"/>
  <c r="K40" i="97" s="1"/>
  <c r="J36" i="97"/>
  <c r="J40" i="97" s="1"/>
  <c r="I36" i="97"/>
  <c r="I40" i="97" s="1"/>
  <c r="H36" i="97"/>
  <c r="H40" i="97" s="1"/>
  <c r="G36" i="97"/>
  <c r="G40" i="97" s="1"/>
  <c r="F36" i="97"/>
  <c r="F40" i="97" s="1"/>
  <c r="E36" i="97"/>
  <c r="E40" i="97" s="1"/>
  <c r="M35" i="97"/>
  <c r="E47" i="97" s="1"/>
  <c r="M34" i="97"/>
  <c r="E46" i="97" s="1"/>
  <c r="M33" i="97"/>
  <c r="E45" i="97" s="1"/>
  <c r="M32" i="97"/>
  <c r="E44" i="97" s="1"/>
  <c r="H24" i="97"/>
  <c r="H28" i="97" s="1"/>
  <c r="G24" i="97"/>
  <c r="G28" i="97" s="1"/>
  <c r="F24" i="97"/>
  <c r="F28" i="97" s="1"/>
  <c r="B18" i="97"/>
  <c r="M13" i="97"/>
  <c r="L11" i="97"/>
  <c r="L15" i="97" s="1"/>
  <c r="K11" i="97"/>
  <c r="K15" i="97" s="1"/>
  <c r="J11" i="97"/>
  <c r="J15" i="97" s="1"/>
  <c r="I11" i="97"/>
  <c r="I15" i="97" s="1"/>
  <c r="H11" i="97"/>
  <c r="H15" i="97" s="1"/>
  <c r="G11" i="97"/>
  <c r="G15" i="97" s="1"/>
  <c r="F11" i="97"/>
  <c r="F15" i="97" s="1"/>
  <c r="E11" i="97"/>
  <c r="E15" i="97" s="1"/>
  <c r="M10" i="97"/>
  <c r="E22" i="97" s="1"/>
  <c r="M9" i="97"/>
  <c r="E21" i="97" s="1"/>
  <c r="M8" i="97"/>
  <c r="E20" i="97" s="1"/>
  <c r="M7" i="97"/>
  <c r="E19" i="97" s="1"/>
  <c r="E49" i="97" l="1"/>
  <c r="E53" i="97" s="1"/>
  <c r="E24" i="97"/>
  <c r="E28" i="97" s="1"/>
  <c r="M11" i="97"/>
  <c r="M15" i="97" s="1"/>
  <c r="M36" i="97"/>
  <c r="M40" i="97" s="1"/>
  <c r="O15" i="86" l="1"/>
  <c r="O14" i="86"/>
  <c r="O16" i="86" s="1"/>
  <c r="N14" i="86"/>
  <c r="O12" i="86"/>
  <c r="N12" i="86"/>
  <c r="C45" i="59"/>
  <c r="C33" i="59"/>
  <c r="C15" i="59"/>
  <c r="N18" i="76"/>
  <c r="C12" i="76"/>
  <c r="P20" i="88"/>
  <c r="E13" i="88"/>
  <c r="F22" i="62" l="1"/>
  <c r="G22" i="62"/>
  <c r="H22" i="62"/>
  <c r="I22" i="62"/>
  <c r="J22" i="62"/>
  <c r="K22" i="62"/>
  <c r="L22" i="62"/>
  <c r="F23" i="62"/>
  <c r="F25" i="62" s="1"/>
  <c r="G23" i="62"/>
  <c r="H23" i="62"/>
  <c r="I23" i="62"/>
  <c r="J23" i="62"/>
  <c r="J25" i="62" s="1"/>
  <c r="K23" i="62"/>
  <c r="L23" i="62"/>
  <c r="F24" i="62"/>
  <c r="G24" i="62"/>
  <c r="G25" i="62" s="1"/>
  <c r="H24" i="62"/>
  <c r="I24" i="62"/>
  <c r="J24" i="62"/>
  <c r="K24" i="62"/>
  <c r="K25" i="62" s="1"/>
  <c r="L24" i="62"/>
  <c r="H25" i="62"/>
  <c r="L25" i="62"/>
  <c r="E18" i="62"/>
  <c r="E12" i="62"/>
  <c r="I25" i="62" l="1"/>
  <c r="P23" i="61"/>
  <c r="P35" i="61" s="1"/>
  <c r="P12" i="61"/>
  <c r="B48" i="96" l="1"/>
  <c r="M43" i="96"/>
  <c r="L41" i="96"/>
  <c r="K41" i="96"/>
  <c r="J41" i="96"/>
  <c r="I41" i="96"/>
  <c r="H41" i="96"/>
  <c r="G41" i="96"/>
  <c r="F41" i="96"/>
  <c r="E41" i="96"/>
  <c r="M40" i="96"/>
  <c r="E53" i="96" s="1"/>
  <c r="M39" i="96"/>
  <c r="E52" i="96" s="1"/>
  <c r="M38" i="96"/>
  <c r="E51" i="96" s="1"/>
  <c r="M37" i="96"/>
  <c r="E50" i="96" s="1"/>
  <c r="M36" i="96"/>
  <c r="G14" i="86"/>
  <c r="G15" i="86"/>
  <c r="N45" i="59"/>
  <c r="N33" i="59"/>
  <c r="N38" i="59" s="1"/>
  <c r="N47" i="59" s="1"/>
  <c r="N15" i="59"/>
  <c r="N24" i="59" s="1"/>
  <c r="N12" i="76"/>
  <c r="P13" i="88"/>
  <c r="P18" i="62"/>
  <c r="P12" i="62"/>
  <c r="P17" i="61"/>
  <c r="R23" i="85"/>
  <c r="R19" i="85"/>
  <c r="R18" i="85"/>
  <c r="R17" i="85"/>
  <c r="R16" i="85"/>
  <c r="R13" i="85"/>
  <c r="R12" i="85"/>
  <c r="R11" i="85"/>
  <c r="R10" i="85"/>
  <c r="R9" i="85"/>
  <c r="P14" i="85"/>
  <c r="P20" i="85" s="1"/>
  <c r="M147" i="78"/>
  <c r="M146" i="78"/>
  <c r="M143" i="78"/>
  <c r="M140" i="78"/>
  <c r="M137" i="78"/>
  <c r="M136" i="78"/>
  <c r="M135" i="78"/>
  <c r="M134" i="78"/>
  <c r="M133" i="78"/>
  <c r="M131" i="78"/>
  <c r="M130" i="78"/>
  <c r="M127" i="78"/>
  <c r="M93" i="78"/>
  <c r="M92" i="78"/>
  <c r="M89" i="78"/>
  <c r="M87" i="78"/>
  <c r="M85" i="78"/>
  <c r="M84" i="78"/>
  <c r="M81" i="78"/>
  <c r="M80" i="78"/>
  <c r="M79" i="78"/>
  <c r="M78" i="78"/>
  <c r="M77" i="78"/>
  <c r="M75" i="78"/>
  <c r="M74" i="78"/>
  <c r="M71" i="78"/>
  <c r="M69" i="78"/>
  <c r="M99" i="78" s="1"/>
  <c r="M68" i="78"/>
  <c r="M124" i="78" s="1"/>
  <c r="M67" i="78"/>
  <c r="M123" i="78" s="1"/>
  <c r="M42" i="78"/>
  <c r="M41" i="78"/>
  <c r="M37" i="78"/>
  <c r="M36" i="78"/>
  <c r="M35" i="78"/>
  <c r="M32" i="78"/>
  <c r="M31" i="78"/>
  <c r="M28" i="78"/>
  <c r="M26" i="78"/>
  <c r="M24" i="78"/>
  <c r="M23" i="78"/>
  <c r="M20" i="78"/>
  <c r="M19" i="78"/>
  <c r="M18" i="78"/>
  <c r="M17" i="78"/>
  <c r="M16" i="78"/>
  <c r="M14" i="78"/>
  <c r="M13" i="78"/>
  <c r="M10" i="78"/>
  <c r="M51" i="78" l="1"/>
  <c r="M48" i="78"/>
  <c r="F56" i="96"/>
  <c r="M41" i="96"/>
  <c r="E49" i="96"/>
  <c r="E56" i="96" s="1"/>
  <c r="P33" i="61"/>
  <c r="M57" i="78"/>
  <c r="M104" i="78"/>
  <c r="M109" i="78"/>
  <c r="M116" i="78"/>
  <c r="M98" i="78"/>
  <c r="M106" i="78"/>
  <c r="M110" i="78"/>
  <c r="M53" i="78"/>
  <c r="M107" i="78"/>
  <c r="M113" i="78"/>
  <c r="M38" i="78"/>
  <c r="M82" i="78"/>
  <c r="M111" i="78" s="1"/>
  <c r="M108" i="78"/>
  <c r="M114" i="78"/>
  <c r="M50" i="78"/>
  <c r="M54" i="78"/>
  <c r="M58" i="78"/>
  <c r="M103" i="78"/>
  <c r="M125" i="78"/>
  <c r="M97" i="78"/>
  <c r="M21" i="78"/>
  <c r="M55" i="78" s="1"/>
  <c r="M47" i="78"/>
  <c r="M52" i="78"/>
  <c r="M60" i="78"/>
  <c r="P129" i="57"/>
  <c r="P130" i="57" s="1"/>
  <c r="P133" i="57" s="1"/>
  <c r="P135" i="57" s="1"/>
  <c r="P116" i="57"/>
  <c r="P111" i="57"/>
  <c r="P109" i="57"/>
  <c r="P108" i="57"/>
  <c r="P105" i="57"/>
  <c r="P104" i="57"/>
  <c r="P103" i="57"/>
  <c r="P102" i="57"/>
  <c r="P101" i="57"/>
  <c r="P99" i="57"/>
  <c r="P98" i="57"/>
  <c r="P78" i="57"/>
  <c r="P106" i="57" s="1"/>
  <c r="P65" i="57"/>
  <c r="P94" i="57" s="1"/>
  <c r="P64" i="57"/>
  <c r="P93" i="57" s="1"/>
  <c r="P59" i="57"/>
  <c r="P57" i="57"/>
  <c r="P56" i="57"/>
  <c r="P53" i="57"/>
  <c r="P52" i="57"/>
  <c r="P51" i="57"/>
  <c r="P50" i="57"/>
  <c r="P49" i="57"/>
  <c r="P47" i="57"/>
  <c r="P46" i="57"/>
  <c r="P42" i="57"/>
  <c r="P41" i="57"/>
  <c r="P37" i="57"/>
  <c r="P20" i="57"/>
  <c r="P21" i="57" s="1"/>
  <c r="M83" i="78" l="1"/>
  <c r="M86" i="78" s="1"/>
  <c r="M22" i="78"/>
  <c r="M56" i="78" s="1"/>
  <c r="P54" i="57"/>
  <c r="P24" i="57"/>
  <c r="P55" i="57"/>
  <c r="P79" i="57"/>
  <c r="I184" i="78"/>
  <c r="I153" i="78"/>
  <c r="L171" i="57"/>
  <c r="L143" i="57"/>
  <c r="M112" i="78" l="1"/>
  <c r="M25" i="78"/>
  <c r="M59" i="78" s="1"/>
  <c r="M115" i="78"/>
  <c r="M88" i="78"/>
  <c r="M117" i="78" s="1"/>
  <c r="P26" i="57"/>
  <c r="P60" i="57" s="1"/>
  <c r="P58" i="57"/>
  <c r="P107" i="57"/>
  <c r="P82" i="57"/>
  <c r="L10" i="78"/>
  <c r="O98" i="57"/>
  <c r="O46" i="57"/>
  <c r="M27" i="78" l="1"/>
  <c r="M61" i="78" s="1"/>
  <c r="P110" i="57"/>
  <c r="P84" i="57"/>
  <c r="P112" i="57" s="1"/>
  <c r="M12" i="96"/>
  <c r="E26" i="96" s="1"/>
  <c r="F26" i="96" s="1"/>
  <c r="M11" i="96"/>
  <c r="E25" i="96" s="1"/>
  <c r="F25" i="96" s="1"/>
  <c r="L13" i="96"/>
  <c r="K13" i="96"/>
  <c r="J13" i="96"/>
  <c r="I13" i="96"/>
  <c r="H13" i="96"/>
  <c r="G13" i="96"/>
  <c r="F13" i="96"/>
  <c r="E13" i="96"/>
  <c r="B20" i="96"/>
  <c r="M15" i="96"/>
  <c r="M10" i="96"/>
  <c r="E24" i="96" s="1"/>
  <c r="M9" i="96"/>
  <c r="E23" i="96" s="1"/>
  <c r="F23" i="96" s="1"/>
  <c r="M8" i="96"/>
  <c r="E22" i="96" s="1"/>
  <c r="M7" i="96"/>
  <c r="E21" i="96" s="1"/>
  <c r="F28" i="96" l="1"/>
  <c r="M13" i="96"/>
  <c r="E28" i="96"/>
  <c r="N15" i="86"/>
  <c r="M45" i="59"/>
  <c r="M33" i="59"/>
  <c r="M38" i="59" s="1"/>
  <c r="M15" i="59"/>
  <c r="M24" i="59" s="1"/>
  <c r="M18" i="76"/>
  <c r="M12" i="76"/>
  <c r="O20" i="88"/>
  <c r="O13" i="88"/>
  <c r="O18" i="62"/>
  <c r="O12" i="62"/>
  <c r="N16" i="86" l="1"/>
  <c r="M47" i="59"/>
  <c r="O23" i="61"/>
  <c r="O33" i="61" s="1"/>
  <c r="O12" i="61"/>
  <c r="O17" i="61" s="1"/>
  <c r="O14" i="85"/>
  <c r="O20" i="85" s="1"/>
  <c r="O35" i="61" l="1"/>
  <c r="L147" i="78"/>
  <c r="L146" i="78"/>
  <c r="L143" i="78"/>
  <c r="L140" i="78"/>
  <c r="L137" i="78"/>
  <c r="L136" i="78"/>
  <c r="L135" i="78"/>
  <c r="L134" i="78"/>
  <c r="L133" i="78"/>
  <c r="L131" i="78"/>
  <c r="L130" i="78"/>
  <c r="L127" i="78"/>
  <c r="L93" i="78"/>
  <c r="L92" i="78"/>
  <c r="L89" i="78"/>
  <c r="L85" i="78"/>
  <c r="L84" i="78"/>
  <c r="L81" i="78"/>
  <c r="L80" i="78"/>
  <c r="L79" i="78"/>
  <c r="L78" i="78"/>
  <c r="L77" i="78"/>
  <c r="L75" i="78"/>
  <c r="L74" i="78"/>
  <c r="L71" i="78"/>
  <c r="L37" i="78"/>
  <c r="L36" i="78"/>
  <c r="L35" i="78"/>
  <c r="L32" i="78"/>
  <c r="L31" i="78"/>
  <c r="L28" i="78"/>
  <c r="L24" i="78"/>
  <c r="L23" i="78"/>
  <c r="L20" i="78"/>
  <c r="L19" i="78"/>
  <c r="L18" i="78"/>
  <c r="L17" i="78"/>
  <c r="L16" i="78"/>
  <c r="L14" i="78"/>
  <c r="L13" i="78"/>
  <c r="L47" i="78" l="1"/>
  <c r="L21" i="78"/>
  <c r="L22" i="78" s="1"/>
  <c r="L25" i="78" s="1"/>
  <c r="L103" i="78"/>
  <c r="L82" i="78"/>
  <c r="L83" i="78" s="1"/>
  <c r="L86" i="78" s="1"/>
  <c r="L38" i="78"/>
  <c r="L114" i="78"/>
  <c r="L113" i="78"/>
  <c r="L110" i="78"/>
  <c r="L109" i="78"/>
  <c r="L108" i="78"/>
  <c r="L107" i="78"/>
  <c r="L106" i="78"/>
  <c r="L104" i="78"/>
  <c r="L69" i="78"/>
  <c r="L99" i="78" s="1"/>
  <c r="L68" i="78"/>
  <c r="L124" i="78" s="1"/>
  <c r="L67" i="78"/>
  <c r="L123" i="78" s="1"/>
  <c r="L58" i="78"/>
  <c r="L57" i="78"/>
  <c r="L54" i="78"/>
  <c r="L53" i="78"/>
  <c r="L52" i="78"/>
  <c r="L51" i="78"/>
  <c r="L50" i="78"/>
  <c r="L48" i="78"/>
  <c r="L42" i="78"/>
  <c r="L41" i="78"/>
  <c r="L111" i="78" l="1"/>
  <c r="L55" i="78"/>
  <c r="L98" i="78"/>
  <c r="L59" i="78"/>
  <c r="L56" i="78"/>
  <c r="L125" i="78"/>
  <c r="L97" i="78"/>
  <c r="O129" i="57"/>
  <c r="O116" i="57"/>
  <c r="O111" i="57"/>
  <c r="O109" i="57"/>
  <c r="O108" i="57"/>
  <c r="O105" i="57"/>
  <c r="O104" i="57"/>
  <c r="O103" i="57"/>
  <c r="O102" i="57"/>
  <c r="O101" i="57"/>
  <c r="O99" i="57"/>
  <c r="O78" i="57"/>
  <c r="O106" i="57" s="1"/>
  <c r="O65" i="57"/>
  <c r="O94" i="57" s="1"/>
  <c r="O64" i="57"/>
  <c r="O93" i="57" s="1"/>
  <c r="O59" i="57"/>
  <c r="O57" i="57"/>
  <c r="O56" i="57"/>
  <c r="O53" i="57"/>
  <c r="O52" i="57"/>
  <c r="O51" i="57"/>
  <c r="O50" i="57"/>
  <c r="O49" i="57"/>
  <c r="O47" i="57"/>
  <c r="O42" i="57"/>
  <c r="O41" i="57"/>
  <c r="O37" i="57"/>
  <c r="O20" i="57"/>
  <c r="O54" i="57" s="1"/>
  <c r="O130" i="57" l="1"/>
  <c r="O133" i="57" s="1"/>
  <c r="L112" i="78"/>
  <c r="L115" i="78"/>
  <c r="O79" i="57"/>
  <c r="O107" i="57" s="1"/>
  <c r="O21" i="57"/>
  <c r="O135" i="57" l="1"/>
  <c r="O82" i="57"/>
  <c r="O55" i="57"/>
  <c r="O24" i="57"/>
  <c r="M83" i="94"/>
  <c r="H28" i="75"/>
  <c r="F38" i="75"/>
  <c r="F50" i="75"/>
  <c r="G50" i="75"/>
  <c r="H50" i="75"/>
  <c r="H38" i="75"/>
  <c r="F28" i="75"/>
  <c r="J23" i="76"/>
  <c r="L27" i="88"/>
  <c r="O84" i="57" l="1"/>
  <c r="O112" i="57" s="1"/>
  <c r="O110" i="57"/>
  <c r="O26" i="57"/>
  <c r="O60" i="57" s="1"/>
  <c r="O58" i="57"/>
  <c r="R14" i="85" l="1"/>
  <c r="R20" i="85" s="1"/>
  <c r="N170" i="78"/>
  <c r="K103" i="78"/>
  <c r="K47" i="78" l="1"/>
  <c r="N98" i="57"/>
  <c r="N46" i="57"/>
  <c r="G200" i="78" l="1"/>
  <c r="G141" i="78"/>
  <c r="K114" i="78"/>
  <c r="G114" i="78"/>
  <c r="J85" i="78"/>
  <c r="I85" i="78"/>
  <c r="I170" i="78" s="1"/>
  <c r="H85" i="78"/>
  <c r="F85" i="78"/>
  <c r="E85" i="78"/>
  <c r="K58" i="78"/>
  <c r="G58" i="78"/>
  <c r="J24" i="78" l="1"/>
  <c r="I24" i="78"/>
  <c r="H24" i="78"/>
  <c r="F24" i="78"/>
  <c r="E24" i="78"/>
  <c r="L158" i="57"/>
  <c r="K158" i="57"/>
  <c r="J158" i="57"/>
  <c r="I158" i="57"/>
  <c r="H158" i="57"/>
  <c r="G158" i="57"/>
  <c r="F158" i="57"/>
  <c r="E158" i="57"/>
  <c r="N109" i="57"/>
  <c r="M109" i="57"/>
  <c r="L109" i="57"/>
  <c r="K109" i="57"/>
  <c r="J109" i="57"/>
  <c r="I109" i="57"/>
  <c r="H109" i="57"/>
  <c r="G109" i="57"/>
  <c r="F109" i="57"/>
  <c r="E109" i="57"/>
  <c r="N57" i="57"/>
  <c r="M57" i="57"/>
  <c r="L57" i="57"/>
  <c r="K57" i="57"/>
  <c r="J57" i="57"/>
  <c r="I57" i="57"/>
  <c r="H57" i="57"/>
  <c r="G57" i="57"/>
  <c r="F57" i="57"/>
  <c r="E57" i="57"/>
  <c r="H170" i="78" l="1"/>
  <c r="H141" i="78" s="1"/>
  <c r="E170" i="78"/>
  <c r="E141" i="78" s="1"/>
  <c r="F170" i="78"/>
  <c r="F141" i="78" s="1"/>
  <c r="K138" i="78"/>
  <c r="K139" i="78" s="1"/>
  <c r="K142" i="78" s="1"/>
  <c r="K144" i="78" s="1"/>
  <c r="L18" i="76" l="1"/>
  <c r="K18" i="76"/>
  <c r="J18" i="76"/>
  <c r="I18" i="76"/>
  <c r="H18" i="76"/>
  <c r="G18" i="76"/>
  <c r="F18" i="76"/>
  <c r="E18" i="76"/>
  <c r="D18" i="76"/>
  <c r="C18" i="76"/>
  <c r="M20" i="88"/>
  <c r="L20" i="88"/>
  <c r="K20" i="88"/>
  <c r="J20" i="88"/>
  <c r="I20" i="88"/>
  <c r="H20" i="88"/>
  <c r="G20" i="88"/>
  <c r="F20" i="88"/>
  <c r="E20" i="88"/>
  <c r="N20" i="88"/>
  <c r="F101" i="94" l="1"/>
  <c r="B94" i="94"/>
  <c r="M89" i="94"/>
  <c r="E103" i="94" s="1"/>
  <c r="L87" i="94"/>
  <c r="K87" i="94"/>
  <c r="J87" i="94"/>
  <c r="I87" i="94"/>
  <c r="H87" i="94"/>
  <c r="G87" i="94"/>
  <c r="F87" i="94"/>
  <c r="E87" i="94"/>
  <c r="M86" i="94"/>
  <c r="E98" i="94" s="1"/>
  <c r="M85" i="94"/>
  <c r="E97" i="94" s="1"/>
  <c r="M84" i="94"/>
  <c r="E96" i="94" s="1"/>
  <c r="M87" i="94" l="1"/>
  <c r="E95" i="94"/>
  <c r="E101" i="94" s="1"/>
  <c r="H10" i="81"/>
  <c r="M15" i="86"/>
  <c r="M14" i="86"/>
  <c r="M12" i="86"/>
  <c r="L45" i="59"/>
  <c r="L33" i="59"/>
  <c r="L38" i="59" s="1"/>
  <c r="L15" i="59"/>
  <c r="L24" i="59" s="1"/>
  <c r="L12" i="76"/>
  <c r="N13" i="88"/>
  <c r="N18" i="62"/>
  <c r="N12" i="62"/>
  <c r="N23" i="61"/>
  <c r="N33" i="61" s="1"/>
  <c r="N12" i="61"/>
  <c r="N17" i="61" s="1"/>
  <c r="N14" i="85"/>
  <c r="N20" i="85" s="1"/>
  <c r="K116" i="78"/>
  <c r="K110" i="78"/>
  <c r="K107" i="78"/>
  <c r="K106" i="78"/>
  <c r="K113" i="78"/>
  <c r="K109" i="78"/>
  <c r="K108" i="78"/>
  <c r="K104" i="78"/>
  <c r="K69" i="78"/>
  <c r="K99" i="78" s="1"/>
  <c r="K68" i="78"/>
  <c r="K98" i="78" s="1"/>
  <c r="K67" i="78"/>
  <c r="K123" i="78" s="1"/>
  <c r="K60" i="78"/>
  <c r="K54" i="78"/>
  <c r="K51" i="78"/>
  <c r="K50" i="78"/>
  <c r="K42" i="78"/>
  <c r="K41" i="78"/>
  <c r="K38" i="78"/>
  <c r="K57" i="78"/>
  <c r="K53" i="78"/>
  <c r="K52" i="78"/>
  <c r="K48" i="78"/>
  <c r="K21" i="78"/>
  <c r="N129" i="57"/>
  <c r="N130" i="57" s="1"/>
  <c r="N116" i="57"/>
  <c r="N111" i="57"/>
  <c r="N108" i="57"/>
  <c r="N105" i="57"/>
  <c r="N104" i="57"/>
  <c r="N103" i="57"/>
  <c r="N102" i="57"/>
  <c r="N101" i="57"/>
  <c r="N99" i="57"/>
  <c r="N78" i="57"/>
  <c r="N106" i="57" s="1"/>
  <c r="N65" i="57"/>
  <c r="N94" i="57" s="1"/>
  <c r="N64" i="57"/>
  <c r="N93" i="57" s="1"/>
  <c r="N59" i="57"/>
  <c r="N56" i="57"/>
  <c r="N53" i="57"/>
  <c r="N52" i="57"/>
  <c r="N51" i="57"/>
  <c r="N50" i="57"/>
  <c r="N49" i="57"/>
  <c r="N47" i="57"/>
  <c r="N42" i="57"/>
  <c r="N41" i="57"/>
  <c r="N37" i="57"/>
  <c r="N20" i="57"/>
  <c r="N54" i="57" s="1"/>
  <c r="H9" i="81" l="1"/>
  <c r="H11" i="81" s="1"/>
  <c r="N133" i="57"/>
  <c r="N135" i="57" s="1"/>
  <c r="M16" i="86"/>
  <c r="H54" i="75"/>
  <c r="L47" i="59"/>
  <c r="N35" i="61"/>
  <c r="N21" i="57"/>
  <c r="N55" i="57" s="1"/>
  <c r="K55" i="78"/>
  <c r="K22" i="78"/>
  <c r="K25" i="78" s="1"/>
  <c r="K125" i="78"/>
  <c r="K82" i="78"/>
  <c r="K111" i="78" s="1"/>
  <c r="K124" i="78"/>
  <c r="K97" i="78"/>
  <c r="N79" i="57"/>
  <c r="N82" i="57" s="1"/>
  <c r="N24" i="57" l="1"/>
  <c r="N26" i="57" s="1"/>
  <c r="N60" i="57" s="1"/>
  <c r="N107" i="57"/>
  <c r="N110" i="57"/>
  <c r="K83" i="78"/>
  <c r="K86" i="78" s="1"/>
  <c r="K88" i="78" s="1"/>
  <c r="K56" i="78"/>
  <c r="I147" i="78"/>
  <c r="I146" i="78"/>
  <c r="I174" i="78"/>
  <c r="J143" i="78"/>
  <c r="I143" i="78"/>
  <c r="J140" i="78"/>
  <c r="I140" i="78"/>
  <c r="N58" i="57" l="1"/>
  <c r="N84" i="57"/>
  <c r="N112" i="57" s="1"/>
  <c r="K27" i="78"/>
  <c r="K61" i="78" s="1"/>
  <c r="K59" i="78"/>
  <c r="K112" i="78"/>
  <c r="E134" i="78"/>
  <c r="E133" i="78"/>
  <c r="E131" i="78"/>
  <c r="E130" i="78"/>
  <c r="E127" i="78"/>
  <c r="F134" i="78"/>
  <c r="F133" i="78"/>
  <c r="F131" i="78"/>
  <c r="F130" i="78"/>
  <c r="F127" i="78"/>
  <c r="G127" i="78"/>
  <c r="G130" i="78"/>
  <c r="G131" i="78"/>
  <c r="G133" i="78"/>
  <c r="G134" i="78"/>
  <c r="H134" i="78"/>
  <c r="H133" i="78"/>
  <c r="H131" i="78"/>
  <c r="H130" i="78"/>
  <c r="H127" i="78"/>
  <c r="I134" i="78"/>
  <c r="I133" i="78"/>
  <c r="I131" i="78"/>
  <c r="I130" i="78"/>
  <c r="I127" i="78"/>
  <c r="G146" i="78"/>
  <c r="G147" i="78"/>
  <c r="I135" i="78"/>
  <c r="I136" i="78"/>
  <c r="I137" i="78"/>
  <c r="H135" i="78"/>
  <c r="H136" i="78"/>
  <c r="H137" i="78"/>
  <c r="J130" i="78"/>
  <c r="J131" i="78"/>
  <c r="J133" i="78"/>
  <c r="J134" i="78"/>
  <c r="J127" i="78"/>
  <c r="J135" i="78"/>
  <c r="J136" i="78"/>
  <c r="J137" i="78"/>
  <c r="J146" i="78"/>
  <c r="J147" i="78"/>
  <c r="G143" i="78"/>
  <c r="G140" i="78"/>
  <c r="G137" i="78"/>
  <c r="G136" i="78"/>
  <c r="G135" i="78"/>
  <c r="F137" i="78"/>
  <c r="F136" i="78"/>
  <c r="F135" i="78"/>
  <c r="E137" i="78"/>
  <c r="E136" i="78"/>
  <c r="E135" i="78"/>
  <c r="K117" i="78" l="1"/>
  <c r="K115" i="78"/>
  <c r="E138" i="78"/>
  <c r="E139" i="78" s="1"/>
  <c r="H138" i="78"/>
  <c r="H139" i="78" s="1"/>
  <c r="G138" i="78"/>
  <c r="G139" i="78" s="1"/>
  <c r="G142" i="78" s="1"/>
  <c r="G144" i="78" s="1"/>
  <c r="F138" i="78"/>
  <c r="F139" i="78" s="1"/>
  <c r="I138" i="78"/>
  <c r="I139" i="78" s="1"/>
  <c r="H28" i="94" l="1"/>
  <c r="L15" i="86"/>
  <c r="L14" i="86"/>
  <c r="L16" i="86" l="1"/>
  <c r="J10" i="78"/>
  <c r="J58" i="78" s="1"/>
  <c r="M98" i="57"/>
  <c r="M78" i="57"/>
  <c r="M79" i="57" s="1"/>
  <c r="M46" i="57"/>
  <c r="M37" i="57"/>
  <c r="M20" i="57"/>
  <c r="M21" i="57" s="1"/>
  <c r="L166" i="57"/>
  <c r="M82" i="57" l="1"/>
  <c r="M84" i="57" s="1"/>
  <c r="M24" i="57"/>
  <c r="M26" i="57" s="1"/>
  <c r="M63" i="94"/>
  <c r="F10" i="81" l="1"/>
  <c r="D10" i="81"/>
  <c r="F44" i="94" l="1"/>
  <c r="F19" i="94"/>
  <c r="J43" i="59"/>
  <c r="J41" i="59"/>
  <c r="I43" i="59"/>
  <c r="I41" i="59"/>
  <c r="L83" i="57"/>
  <c r="L87" i="78" s="1"/>
  <c r="K83" i="57"/>
  <c r="L116" i="78" l="1"/>
  <c r="L88" i="78"/>
  <c r="L117" i="78" s="1"/>
  <c r="K25" i="57"/>
  <c r="L25" i="57"/>
  <c r="L26" i="78" s="1"/>
  <c r="F75" i="94"/>
  <c r="B68" i="94"/>
  <c r="E77" i="94"/>
  <c r="L61" i="94"/>
  <c r="K61" i="94"/>
  <c r="J61" i="94"/>
  <c r="I61" i="94"/>
  <c r="H61" i="94"/>
  <c r="G61" i="94"/>
  <c r="F61" i="94"/>
  <c r="E61" i="94"/>
  <c r="M60" i="94"/>
  <c r="E72" i="94" s="1"/>
  <c r="M59" i="94"/>
  <c r="E71" i="94" s="1"/>
  <c r="M58" i="94"/>
  <c r="E70" i="94" s="1"/>
  <c r="M57" i="94"/>
  <c r="E69" i="94" s="1"/>
  <c r="L12" i="86"/>
  <c r="K45" i="59"/>
  <c r="K33" i="59"/>
  <c r="K38" i="59" s="1"/>
  <c r="K15" i="59"/>
  <c r="K24" i="59" s="1"/>
  <c r="K12" i="76"/>
  <c r="M13" i="88"/>
  <c r="M18" i="62"/>
  <c r="M12" i="62"/>
  <c r="M23" i="61"/>
  <c r="M33" i="61" s="1"/>
  <c r="M12" i="61"/>
  <c r="M17" i="61" s="1"/>
  <c r="M14" i="85"/>
  <c r="M20" i="85" s="1"/>
  <c r="J93" i="78"/>
  <c r="J92" i="78"/>
  <c r="J89" i="78"/>
  <c r="J87" i="78"/>
  <c r="J84" i="78"/>
  <c r="J81" i="78"/>
  <c r="J80" i="78"/>
  <c r="J79" i="78"/>
  <c r="J78" i="78"/>
  <c r="J77" i="78"/>
  <c r="J75" i="78"/>
  <c r="J74" i="78"/>
  <c r="J71" i="78"/>
  <c r="J114" i="78" s="1"/>
  <c r="J69" i="78"/>
  <c r="J125" i="78" s="1"/>
  <c r="J68" i="78"/>
  <c r="J124" i="78" s="1"/>
  <c r="J67" i="78"/>
  <c r="J123" i="78" s="1"/>
  <c r="J42" i="78"/>
  <c r="J41" i="78"/>
  <c r="J37" i="78"/>
  <c r="J36" i="78"/>
  <c r="J35" i="78"/>
  <c r="J32" i="78"/>
  <c r="J31" i="78"/>
  <c r="J28" i="78"/>
  <c r="J23" i="78"/>
  <c r="J20" i="78"/>
  <c r="J19" i="78"/>
  <c r="J18" i="78"/>
  <c r="J17" i="78"/>
  <c r="J16" i="78"/>
  <c r="J14" i="78"/>
  <c r="J13" i="78"/>
  <c r="L170" i="57"/>
  <c r="K170" i="57"/>
  <c r="J170" i="57"/>
  <c r="I170" i="57"/>
  <c r="H170" i="57"/>
  <c r="G170" i="57"/>
  <c r="F170" i="57"/>
  <c r="E170" i="57"/>
  <c r="L142" i="57"/>
  <c r="K142" i="57"/>
  <c r="J142" i="57"/>
  <c r="I142" i="57"/>
  <c r="H142" i="57"/>
  <c r="G142" i="57"/>
  <c r="F142" i="57"/>
  <c r="E142" i="57"/>
  <c r="L116" i="57"/>
  <c r="K116" i="57"/>
  <c r="J116" i="57"/>
  <c r="I116" i="57"/>
  <c r="H116" i="57"/>
  <c r="G116" i="57"/>
  <c r="F116" i="57"/>
  <c r="E116" i="57"/>
  <c r="M116" i="57"/>
  <c r="M129" i="57"/>
  <c r="M111" i="57"/>
  <c r="M108" i="57"/>
  <c r="M105" i="57"/>
  <c r="M104" i="57"/>
  <c r="M103" i="57"/>
  <c r="M102" i="57"/>
  <c r="M101" i="57"/>
  <c r="M99" i="57"/>
  <c r="M106" i="57"/>
  <c r="M65" i="57"/>
  <c r="M94" i="57" s="1"/>
  <c r="M64" i="57"/>
  <c r="M93" i="57" s="1"/>
  <c r="M59" i="57"/>
  <c r="M56" i="57"/>
  <c r="M53" i="57"/>
  <c r="M52" i="57"/>
  <c r="M51" i="57"/>
  <c r="M50" i="57"/>
  <c r="M49" i="57"/>
  <c r="M47" i="57"/>
  <c r="M42" i="57"/>
  <c r="M41" i="57"/>
  <c r="M54" i="57"/>
  <c r="M130" i="57" l="1"/>
  <c r="M139" i="78" s="1"/>
  <c r="M138" i="78"/>
  <c r="L60" i="78"/>
  <c r="L27" i="78"/>
  <c r="L61" i="78" s="1"/>
  <c r="M133" i="57"/>
  <c r="M142" i="78" s="1"/>
  <c r="J38" i="78"/>
  <c r="J26" i="78"/>
  <c r="J60" i="78" s="1"/>
  <c r="K59" i="57"/>
  <c r="J21" i="78"/>
  <c r="J22" i="78" s="1"/>
  <c r="J25" i="78" s="1"/>
  <c r="J47" i="78"/>
  <c r="J103" i="78"/>
  <c r="J82" i="78"/>
  <c r="J83" i="78" s="1"/>
  <c r="K47" i="59"/>
  <c r="J109" i="78"/>
  <c r="J113" i="78"/>
  <c r="J108" i="78"/>
  <c r="J104" i="78"/>
  <c r="J107" i="78"/>
  <c r="J116" i="78"/>
  <c r="J106" i="78"/>
  <c r="J110" i="78"/>
  <c r="J48" i="78"/>
  <c r="J53" i="78"/>
  <c r="J50" i="78"/>
  <c r="J54" i="78"/>
  <c r="J51" i="78"/>
  <c r="J57" i="78"/>
  <c r="J52" i="78"/>
  <c r="E75" i="94"/>
  <c r="M61" i="94"/>
  <c r="M35" i="61"/>
  <c r="J99" i="78"/>
  <c r="J97" i="78"/>
  <c r="J98" i="78"/>
  <c r="M135" i="57" l="1"/>
  <c r="M144" i="78" s="1"/>
  <c r="J86" i="78"/>
  <c r="J88" i="78" s="1"/>
  <c r="J27" i="78"/>
  <c r="J55" i="78"/>
  <c r="J111" i="78"/>
  <c r="M107" i="57"/>
  <c r="M55" i="57"/>
  <c r="J56" i="78" l="1"/>
  <c r="J112" i="78"/>
  <c r="J59" i="78"/>
  <c r="J61" i="78"/>
  <c r="M60" i="57"/>
  <c r="M58" i="57"/>
  <c r="M110" i="57"/>
  <c r="M112" i="57"/>
  <c r="J115" i="78" l="1"/>
  <c r="J117" i="78"/>
  <c r="E160" i="57"/>
  <c r="E157" i="57"/>
  <c r="E154" i="57"/>
  <c r="E153" i="57"/>
  <c r="E152" i="57"/>
  <c r="E151" i="57"/>
  <c r="E150" i="57"/>
  <c r="E148" i="57"/>
  <c r="E147" i="57"/>
  <c r="E144" i="57"/>
  <c r="E186" i="57" s="1"/>
  <c r="F160" i="57"/>
  <c r="F157" i="57"/>
  <c r="F154" i="57"/>
  <c r="F153" i="57"/>
  <c r="F152" i="57"/>
  <c r="F151" i="57"/>
  <c r="F150" i="57"/>
  <c r="F148" i="57"/>
  <c r="F147" i="57"/>
  <c r="F144" i="57"/>
  <c r="F186" i="57" s="1"/>
  <c r="G160" i="57"/>
  <c r="G157" i="57"/>
  <c r="G154" i="57"/>
  <c r="G153" i="57"/>
  <c r="G152" i="57"/>
  <c r="G151" i="57"/>
  <c r="G150" i="57"/>
  <c r="G148" i="57"/>
  <c r="G147" i="57"/>
  <c r="G144" i="57"/>
  <c r="G186" i="57" s="1"/>
  <c r="H160" i="57"/>
  <c r="H157" i="57"/>
  <c r="H154" i="57"/>
  <c r="H153" i="57"/>
  <c r="H152" i="57"/>
  <c r="H151" i="57"/>
  <c r="H150" i="57"/>
  <c r="H148" i="57"/>
  <c r="H147" i="57"/>
  <c r="H144" i="57"/>
  <c r="H186" i="57" s="1"/>
  <c r="I160" i="57"/>
  <c r="I157" i="57"/>
  <c r="I154" i="57"/>
  <c r="I153" i="57"/>
  <c r="I152" i="57"/>
  <c r="I151" i="57"/>
  <c r="I150" i="57"/>
  <c r="I148" i="57"/>
  <c r="I147" i="57"/>
  <c r="I144" i="57"/>
  <c r="I186" i="57" s="1"/>
  <c r="J160" i="57"/>
  <c r="J157" i="57"/>
  <c r="J154" i="57"/>
  <c r="J153" i="57"/>
  <c r="J152" i="57"/>
  <c r="J151" i="57"/>
  <c r="J150" i="57"/>
  <c r="J148" i="57"/>
  <c r="J147" i="57"/>
  <c r="J144" i="57"/>
  <c r="J186" i="57" s="1"/>
  <c r="K160" i="57"/>
  <c r="K157" i="57"/>
  <c r="K154" i="57"/>
  <c r="K153" i="57"/>
  <c r="K152" i="57"/>
  <c r="K151" i="57"/>
  <c r="K150" i="57"/>
  <c r="K148" i="57"/>
  <c r="K147" i="57"/>
  <c r="K144" i="57"/>
  <c r="K186" i="57" s="1"/>
  <c r="E166" i="57"/>
  <c r="E165" i="57"/>
  <c r="F166" i="57"/>
  <c r="F165" i="57"/>
  <c r="G166" i="57"/>
  <c r="G165" i="57"/>
  <c r="H166" i="57"/>
  <c r="H165" i="57"/>
  <c r="I166" i="57"/>
  <c r="I165" i="57"/>
  <c r="J166" i="57"/>
  <c r="J165" i="57"/>
  <c r="K166" i="57"/>
  <c r="K165" i="57"/>
  <c r="L165" i="57"/>
  <c r="L160" i="57"/>
  <c r="L157" i="57"/>
  <c r="L154" i="57"/>
  <c r="L153" i="57"/>
  <c r="L152" i="57"/>
  <c r="L151" i="57"/>
  <c r="L150" i="57"/>
  <c r="L148" i="57"/>
  <c r="L147" i="57"/>
  <c r="L144" i="57"/>
  <c r="L186" i="57" s="1"/>
  <c r="F177" i="78" l="1"/>
  <c r="E156" i="78"/>
  <c r="E200" i="78" s="1"/>
  <c r="F178" i="78"/>
  <c r="E177" i="78"/>
  <c r="H156" i="78"/>
  <c r="H200" i="78" s="1"/>
  <c r="F156" i="78"/>
  <c r="F200" i="78" s="1"/>
  <c r="E178" i="78"/>
  <c r="H155" i="57"/>
  <c r="H156" i="57" s="1"/>
  <c r="J155" i="57"/>
  <c r="J156" i="57" s="1"/>
  <c r="F155" i="57"/>
  <c r="F156" i="57" s="1"/>
  <c r="K155" i="57"/>
  <c r="K156" i="57" s="1"/>
  <c r="I155" i="57"/>
  <c r="I156" i="57" s="1"/>
  <c r="G155" i="57"/>
  <c r="G156" i="57" s="1"/>
  <c r="E155" i="57"/>
  <c r="E156" i="57" s="1"/>
  <c r="K15" i="86"/>
  <c r="K14" i="86"/>
  <c r="L12" i="62"/>
  <c r="H53" i="94"/>
  <c r="G53" i="94"/>
  <c r="E36" i="94"/>
  <c r="K16" i="86" l="1"/>
  <c r="G159" i="57"/>
  <c r="G161" i="57" s="1"/>
  <c r="F159" i="57"/>
  <c r="F161" i="57" s="1"/>
  <c r="I161" i="57"/>
  <c r="I159" i="57"/>
  <c r="J159" i="57"/>
  <c r="J161" i="57" s="1"/>
  <c r="H161" i="57"/>
  <c r="H159" i="57"/>
  <c r="K159" i="57"/>
  <c r="K161" i="57" s="1"/>
  <c r="E159" i="57"/>
  <c r="E161" i="57" s="1"/>
  <c r="L98" i="57"/>
  <c r="L78" i="57"/>
  <c r="L79" i="57" s="1"/>
  <c r="L82" i="57" s="1"/>
  <c r="E40" i="94" l="1"/>
  <c r="I23" i="76" l="1"/>
  <c r="H23" i="76"/>
  <c r="G23" i="76"/>
  <c r="F23" i="76"/>
  <c r="E23" i="76"/>
  <c r="D23" i="76"/>
  <c r="C23" i="76"/>
  <c r="J22" i="76"/>
  <c r="I22" i="76"/>
  <c r="H22" i="76"/>
  <c r="G22" i="76"/>
  <c r="F22" i="76"/>
  <c r="E22" i="76"/>
  <c r="D22" i="76"/>
  <c r="C22" i="76"/>
  <c r="J21" i="76"/>
  <c r="J24" i="76" s="1"/>
  <c r="I21" i="76"/>
  <c r="I24" i="76" s="1"/>
  <c r="H21" i="76"/>
  <c r="G21" i="76"/>
  <c r="G24" i="76" s="1"/>
  <c r="F21" i="76"/>
  <c r="F24" i="76" s="1"/>
  <c r="E21" i="76"/>
  <c r="E24" i="76" s="1"/>
  <c r="D21" i="76"/>
  <c r="C21" i="76"/>
  <c r="C24" i="76" s="1"/>
  <c r="H24" i="76"/>
  <c r="D24" i="76"/>
  <c r="K27" i="88"/>
  <c r="J27" i="88"/>
  <c r="I27" i="88"/>
  <c r="H27" i="88"/>
  <c r="G27" i="88"/>
  <c r="F27" i="88"/>
  <c r="E27" i="88"/>
  <c r="L26" i="88"/>
  <c r="K26" i="88"/>
  <c r="J26" i="88"/>
  <c r="I26" i="88"/>
  <c r="H26" i="88"/>
  <c r="G26" i="88"/>
  <c r="F26" i="88"/>
  <c r="E26" i="88"/>
  <c r="L25" i="88"/>
  <c r="K25" i="88"/>
  <c r="J25" i="88"/>
  <c r="I25" i="88"/>
  <c r="H25" i="88"/>
  <c r="G25" i="88"/>
  <c r="F25" i="88"/>
  <c r="E25" i="88"/>
  <c r="L24" i="88"/>
  <c r="L28" i="88" s="1"/>
  <c r="K24" i="88"/>
  <c r="J24" i="88"/>
  <c r="I24" i="88"/>
  <c r="H24" i="88"/>
  <c r="G24" i="88"/>
  <c r="F24" i="88"/>
  <c r="E24" i="88"/>
  <c r="E28" i="88" s="1"/>
  <c r="E24" i="62"/>
  <c r="E23" i="62"/>
  <c r="E22" i="62"/>
  <c r="E25" i="62" s="1"/>
  <c r="H28" i="88" l="1"/>
  <c r="I28" i="88"/>
  <c r="F28" i="88"/>
  <c r="J28" i="88"/>
  <c r="G28" i="88"/>
  <c r="K28" i="88"/>
  <c r="F71" i="78"/>
  <c r="F114" i="78" s="1"/>
  <c r="F10" i="78"/>
  <c r="F58" i="78" s="1"/>
  <c r="L155" i="57" l="1"/>
  <c r="L156" i="57" s="1"/>
  <c r="L159" i="57" s="1"/>
  <c r="M82" i="93" l="1"/>
  <c r="M58" i="93"/>
  <c r="M35" i="93"/>
  <c r="M12" i="93"/>
  <c r="M13" i="94"/>
  <c r="G167" i="78" l="1"/>
  <c r="H172" i="78"/>
  <c r="H169" i="78"/>
  <c r="F172" i="78"/>
  <c r="F169" i="78"/>
  <c r="E172" i="78"/>
  <c r="E169" i="78"/>
  <c r="H163" i="78"/>
  <c r="H162" i="78"/>
  <c r="H160" i="78"/>
  <c r="H159" i="78"/>
  <c r="F163" i="78"/>
  <c r="F162" i="78"/>
  <c r="F160" i="78"/>
  <c r="F159" i="78"/>
  <c r="E163" i="78"/>
  <c r="E162" i="78"/>
  <c r="E160" i="78"/>
  <c r="E159" i="78"/>
  <c r="E129" i="57"/>
  <c r="F129" i="57"/>
  <c r="G129" i="57"/>
  <c r="H129" i="57"/>
  <c r="I129" i="57"/>
  <c r="J129" i="57"/>
  <c r="K129" i="57"/>
  <c r="G168" i="78" l="1"/>
  <c r="G171" i="78" s="1"/>
  <c r="J130" i="57"/>
  <c r="J133" i="57" s="1"/>
  <c r="I130" i="57"/>
  <c r="H130" i="57"/>
  <c r="H133" i="57" s="1"/>
  <c r="G130" i="57"/>
  <c r="G133" i="57" s="1"/>
  <c r="F130" i="57"/>
  <c r="F133" i="57" s="1"/>
  <c r="E130" i="57"/>
  <c r="E133" i="57" s="1"/>
  <c r="I133" i="57" l="1"/>
  <c r="I135" i="57" s="1"/>
  <c r="J135" i="57" l="1"/>
  <c r="G173" i="78"/>
  <c r="H135" i="57"/>
  <c r="E135" i="57"/>
  <c r="F135" i="57"/>
  <c r="G135" i="57"/>
  <c r="L129" i="57" l="1"/>
  <c r="L161" i="57"/>
  <c r="L189" i="57" s="1"/>
  <c r="J138" i="78" l="1"/>
  <c r="L138" i="78"/>
  <c r="L130" i="57"/>
  <c r="L139" i="78" s="1"/>
  <c r="K12" i="86"/>
  <c r="J45" i="59"/>
  <c r="J33" i="59"/>
  <c r="J38" i="59" s="1"/>
  <c r="J15" i="59"/>
  <c r="J24" i="59" s="1"/>
  <c r="J12" i="76"/>
  <c r="L13" i="88"/>
  <c r="L18" i="62"/>
  <c r="L23" i="61"/>
  <c r="L12" i="61"/>
  <c r="L17" i="61" s="1"/>
  <c r="L14" i="85"/>
  <c r="I183" i="78"/>
  <c r="I152" i="78"/>
  <c r="I93" i="78"/>
  <c r="I178" i="78" s="1"/>
  <c r="I92" i="78"/>
  <c r="I177" i="78" s="1"/>
  <c r="I89" i="78"/>
  <c r="I87" i="78"/>
  <c r="I172" i="78" s="1"/>
  <c r="I84" i="78"/>
  <c r="I169" i="78" s="1"/>
  <c r="I81" i="78"/>
  <c r="I166" i="78" s="1"/>
  <c r="I80" i="78"/>
  <c r="I165" i="78" s="1"/>
  <c r="I79" i="78"/>
  <c r="I164" i="78" s="1"/>
  <c r="I78" i="78"/>
  <c r="I163" i="78" s="1"/>
  <c r="I77" i="78"/>
  <c r="I162" i="78" s="1"/>
  <c r="I75" i="78"/>
  <c r="I160" i="78" s="1"/>
  <c r="I74" i="78"/>
  <c r="I159" i="78" s="1"/>
  <c r="I71" i="78"/>
  <c r="I69" i="78"/>
  <c r="I125" i="78" s="1"/>
  <c r="I68" i="78"/>
  <c r="I124" i="78" s="1"/>
  <c r="I67" i="78"/>
  <c r="I123" i="78" s="1"/>
  <c r="I42" i="78"/>
  <c r="I41" i="78"/>
  <c r="I37" i="78"/>
  <c r="I36" i="78"/>
  <c r="I35" i="78"/>
  <c r="I32" i="78"/>
  <c r="I31" i="78"/>
  <c r="I28" i="78"/>
  <c r="I26" i="78"/>
  <c r="I23" i="78"/>
  <c r="I20" i="78"/>
  <c r="I19" i="78"/>
  <c r="I18" i="78"/>
  <c r="I17" i="78"/>
  <c r="I16" i="78"/>
  <c r="I14" i="78"/>
  <c r="I13" i="78"/>
  <c r="I10" i="78"/>
  <c r="I58" i="78" s="1"/>
  <c r="L111" i="57"/>
  <c r="L108" i="57"/>
  <c r="L105" i="57"/>
  <c r="L104" i="57"/>
  <c r="L103" i="57"/>
  <c r="L102" i="57"/>
  <c r="L101" i="57"/>
  <c r="L99" i="57"/>
  <c r="L65" i="57"/>
  <c r="L94" i="57" s="1"/>
  <c r="L64" i="57"/>
  <c r="L93" i="57" s="1"/>
  <c r="L59" i="57"/>
  <c r="L56" i="57"/>
  <c r="L53" i="57"/>
  <c r="L52" i="57"/>
  <c r="L51" i="57"/>
  <c r="L50" i="57"/>
  <c r="L49" i="57"/>
  <c r="L47" i="57"/>
  <c r="L46" i="57"/>
  <c r="L42" i="57"/>
  <c r="L41" i="57"/>
  <c r="L37" i="57"/>
  <c r="L20" i="57"/>
  <c r="L21" i="57" s="1"/>
  <c r="L24" i="57" s="1"/>
  <c r="M38" i="94"/>
  <c r="F49" i="94"/>
  <c r="F53" i="94" s="1"/>
  <c r="B43" i="94"/>
  <c r="L36" i="94"/>
  <c r="L40" i="94" s="1"/>
  <c r="K36" i="94"/>
  <c r="K40" i="94" s="1"/>
  <c r="J36" i="94"/>
  <c r="J40" i="94" s="1"/>
  <c r="I36" i="94"/>
  <c r="I40" i="94" s="1"/>
  <c r="H36" i="94"/>
  <c r="H40" i="94" s="1"/>
  <c r="G36" i="94"/>
  <c r="G40" i="94" s="1"/>
  <c r="F36" i="94"/>
  <c r="F40" i="94" s="1"/>
  <c r="M35" i="94"/>
  <c r="E47" i="94" s="1"/>
  <c r="M34" i="94"/>
  <c r="E46" i="94" s="1"/>
  <c r="M33" i="94"/>
  <c r="E45" i="94" s="1"/>
  <c r="M32" i="94"/>
  <c r="L33" i="61" l="1"/>
  <c r="L35" i="61"/>
  <c r="L20" i="85"/>
  <c r="L25" i="85" s="1"/>
  <c r="L133" i="57"/>
  <c r="I156" i="78"/>
  <c r="I200" i="78" s="1"/>
  <c r="I114" i="78"/>
  <c r="E51" i="94"/>
  <c r="L185" i="57"/>
  <c r="I106" i="78"/>
  <c r="I38" i="78"/>
  <c r="I103" i="78"/>
  <c r="I108" i="78"/>
  <c r="I110" i="78"/>
  <c r="I113" i="78"/>
  <c r="I51" i="78"/>
  <c r="I60" i="78"/>
  <c r="I107" i="78"/>
  <c r="J47" i="59"/>
  <c r="I109" i="78"/>
  <c r="I48" i="78"/>
  <c r="I53" i="78"/>
  <c r="I50" i="78"/>
  <c r="I54" i="78"/>
  <c r="I104" i="78"/>
  <c r="I116" i="78"/>
  <c r="I52" i="78"/>
  <c r="I57" i="78"/>
  <c r="I21" i="78"/>
  <c r="I55" i="78" s="1"/>
  <c r="I97" i="78"/>
  <c r="I98" i="78"/>
  <c r="I99" i="78"/>
  <c r="I47" i="78"/>
  <c r="I82" i="78"/>
  <c r="L181" i="57"/>
  <c r="L178" i="57"/>
  <c r="L182" i="57"/>
  <c r="L175" i="57"/>
  <c r="L180" i="57"/>
  <c r="L188" i="57"/>
  <c r="L183" i="57"/>
  <c r="L176" i="57"/>
  <c r="L179" i="57"/>
  <c r="L54" i="57"/>
  <c r="L26" i="57"/>
  <c r="L60" i="57" s="1"/>
  <c r="L55" i="57"/>
  <c r="L106" i="57"/>
  <c r="M36" i="94"/>
  <c r="M40" i="94" s="1"/>
  <c r="E44" i="94"/>
  <c r="E49" i="94" s="1"/>
  <c r="L135" i="57" l="1"/>
  <c r="L144" i="78" s="1"/>
  <c r="L142" i="78"/>
  <c r="E53" i="94"/>
  <c r="L184" i="57"/>
  <c r="L84" i="57"/>
  <c r="I22" i="78"/>
  <c r="I111" i="78"/>
  <c r="I83" i="78"/>
  <c r="I86" i="78" s="1"/>
  <c r="L187" i="57"/>
  <c r="L107" i="57"/>
  <c r="L58" i="57"/>
  <c r="I56" i="78" l="1"/>
  <c r="I25" i="78"/>
  <c r="I59" i="78" s="1"/>
  <c r="L112" i="57"/>
  <c r="I112" i="78"/>
  <c r="L110" i="57"/>
  <c r="I27" i="78" l="1"/>
  <c r="I61" i="78" s="1"/>
  <c r="I115" i="78"/>
  <c r="I88" i="78"/>
  <c r="I117" i="78" l="1"/>
  <c r="E165" i="78" l="1"/>
  <c r="F166" i="78"/>
  <c r="F164" i="78"/>
  <c r="E166" i="78"/>
  <c r="E164" i="78"/>
  <c r="F165" i="78"/>
  <c r="E167" i="78" l="1"/>
  <c r="F167" i="78"/>
  <c r="J188" i="57" l="1"/>
  <c r="I188" i="57"/>
  <c r="H188" i="57"/>
  <c r="G188" i="57"/>
  <c r="F188" i="57"/>
  <c r="E188" i="57"/>
  <c r="J185" i="57"/>
  <c r="I185" i="57"/>
  <c r="H185" i="57"/>
  <c r="G185" i="57"/>
  <c r="F185" i="57"/>
  <c r="E185" i="57"/>
  <c r="J182" i="57"/>
  <c r="I182" i="57"/>
  <c r="H182" i="57"/>
  <c r="G182" i="57"/>
  <c r="F182" i="57"/>
  <c r="E182" i="57"/>
  <c r="J181" i="57"/>
  <c r="I181" i="57"/>
  <c r="H181" i="57"/>
  <c r="G181" i="57"/>
  <c r="F181" i="57"/>
  <c r="E181" i="57"/>
  <c r="J180" i="57"/>
  <c r="I180" i="57"/>
  <c r="H180" i="57"/>
  <c r="G180" i="57"/>
  <c r="F180" i="57"/>
  <c r="E180" i="57"/>
  <c r="J179" i="57"/>
  <c r="I179" i="57"/>
  <c r="H179" i="57"/>
  <c r="G179" i="57"/>
  <c r="F179" i="57"/>
  <c r="E179" i="57"/>
  <c r="J178" i="57"/>
  <c r="I178" i="57"/>
  <c r="H178" i="57"/>
  <c r="G178" i="57"/>
  <c r="F178" i="57"/>
  <c r="E178" i="57"/>
  <c r="J176" i="57"/>
  <c r="I176" i="57"/>
  <c r="H176" i="57"/>
  <c r="G176" i="57"/>
  <c r="F176" i="57"/>
  <c r="E176" i="57"/>
  <c r="J175" i="57"/>
  <c r="I175" i="57"/>
  <c r="H175" i="57"/>
  <c r="G175" i="57"/>
  <c r="F175" i="57"/>
  <c r="E175" i="57"/>
  <c r="Q193" i="57" l="1"/>
  <c r="G202" i="78" l="1"/>
  <c r="G199" i="78"/>
  <c r="G190" i="78"/>
  <c r="G192" i="78"/>
  <c r="G193" i="78"/>
  <c r="G194" i="78"/>
  <c r="G195" i="78"/>
  <c r="G196" i="78"/>
  <c r="G189" i="78"/>
  <c r="G82" i="78" l="1"/>
  <c r="G197" i="78" s="1"/>
  <c r="G93" i="93" l="1"/>
  <c r="G97" i="93" s="1"/>
  <c r="H93" i="93"/>
  <c r="H97" i="93" s="1"/>
  <c r="F93" i="93"/>
  <c r="F97" i="93" s="1"/>
  <c r="G68" i="93"/>
  <c r="G72" i="93" s="1"/>
  <c r="H68" i="93"/>
  <c r="H72" i="93" s="1"/>
  <c r="H22" i="93"/>
  <c r="H26" i="93" s="1"/>
  <c r="M32" i="93"/>
  <c r="E33" i="93"/>
  <c r="E37" i="93" s="1"/>
  <c r="F45" i="93"/>
  <c r="F49" i="93" s="1"/>
  <c r="H45" i="93"/>
  <c r="H49" i="93" s="1"/>
  <c r="M53" i="93"/>
  <c r="E56" i="93"/>
  <c r="E60" i="93" s="1"/>
  <c r="F68" i="93"/>
  <c r="F72" i="93" s="1"/>
  <c r="G45" i="93"/>
  <c r="G49" i="93" s="1"/>
  <c r="G22" i="93"/>
  <c r="G26" i="93" s="1"/>
  <c r="F22" i="93"/>
  <c r="F26" i="93" s="1"/>
  <c r="M8" i="94"/>
  <c r="M7" i="94"/>
  <c r="E11" i="94"/>
  <c r="E15" i="94" s="1"/>
  <c r="F24" i="94"/>
  <c r="F28" i="94" s="1"/>
  <c r="G28" i="94" l="1"/>
  <c r="J15" i="86" l="1"/>
  <c r="J14" i="86"/>
  <c r="J16" i="86" s="1"/>
  <c r="J12" i="86"/>
  <c r="I45" i="59" l="1"/>
  <c r="I33" i="59"/>
  <c r="K23" i="61"/>
  <c r="K33" i="61" s="1"/>
  <c r="K98" i="57" l="1"/>
  <c r="K47" i="57"/>
  <c r="K37" i="57"/>
  <c r="H31" i="78" l="1"/>
  <c r="I15" i="59"/>
  <c r="I24" i="59" s="1"/>
  <c r="K78" i="57"/>
  <c r="K46" i="57"/>
  <c r="K20" i="57"/>
  <c r="K21" i="57" l="1"/>
  <c r="K79" i="57"/>
  <c r="K82" i="57" s="1"/>
  <c r="M9" i="94"/>
  <c r="E21" i="94" s="1"/>
  <c r="B18" i="94"/>
  <c r="L11" i="94"/>
  <c r="L15" i="94" s="1"/>
  <c r="K11" i="94"/>
  <c r="K15" i="94" s="1"/>
  <c r="J11" i="94"/>
  <c r="J15" i="94" s="1"/>
  <c r="I11" i="94"/>
  <c r="I15" i="94" s="1"/>
  <c r="H11" i="94"/>
  <c r="H15" i="94" s="1"/>
  <c r="G11" i="94"/>
  <c r="G15" i="94" s="1"/>
  <c r="F11" i="94"/>
  <c r="F15" i="94" s="1"/>
  <c r="M10" i="94"/>
  <c r="E22" i="94" s="1"/>
  <c r="E20" i="94"/>
  <c r="K24" i="57" l="1"/>
  <c r="K26" i="57" s="1"/>
  <c r="K60" i="57" s="1"/>
  <c r="M11" i="94"/>
  <c r="M15" i="94" s="1"/>
  <c r="E19" i="94"/>
  <c r="E24" i="94" s="1"/>
  <c r="E28" i="94" s="1"/>
  <c r="K84" i="57" l="1"/>
  <c r="I38" i="59"/>
  <c r="I12" i="76"/>
  <c r="I47" i="59" l="1"/>
  <c r="K13" i="88" l="1"/>
  <c r="J13" i="88"/>
  <c r="I13" i="88"/>
  <c r="H13" i="88"/>
  <c r="G13" i="88"/>
  <c r="F13" i="88"/>
  <c r="K12" i="62" l="1"/>
  <c r="K18" i="62" l="1"/>
  <c r="K12" i="61" l="1"/>
  <c r="K17" i="61" s="1"/>
  <c r="K14" i="85"/>
  <c r="H93" i="78"/>
  <c r="H147" i="78" s="1"/>
  <c r="H92" i="78"/>
  <c r="H146" i="78" s="1"/>
  <c r="H89" i="78"/>
  <c r="H87" i="78"/>
  <c r="H143" i="78" s="1"/>
  <c r="H84" i="78"/>
  <c r="H140" i="78" s="1"/>
  <c r="H142" i="78" s="1"/>
  <c r="H81" i="78"/>
  <c r="H80" i="78"/>
  <c r="H79" i="78"/>
  <c r="H78" i="78"/>
  <c r="H77" i="78"/>
  <c r="H75" i="78"/>
  <c r="H74" i="78"/>
  <c r="H71" i="78"/>
  <c r="H114" i="78" s="1"/>
  <c r="H69" i="78"/>
  <c r="H68" i="78"/>
  <c r="H67" i="78"/>
  <c r="H42" i="78"/>
  <c r="H41" i="78"/>
  <c r="H37" i="78"/>
  <c r="H36" i="78"/>
  <c r="H35" i="78"/>
  <c r="H32" i="78"/>
  <c r="H28" i="78"/>
  <c r="H26" i="78"/>
  <c r="H23" i="78"/>
  <c r="H20" i="78"/>
  <c r="H19" i="78"/>
  <c r="H18" i="78"/>
  <c r="H17" i="78"/>
  <c r="H16" i="78"/>
  <c r="H14" i="78"/>
  <c r="H13" i="78"/>
  <c r="H10" i="78"/>
  <c r="H58" i="78" s="1"/>
  <c r="K111" i="57"/>
  <c r="K108" i="57"/>
  <c r="K105" i="57"/>
  <c r="K104" i="57"/>
  <c r="K103" i="57"/>
  <c r="K102" i="57"/>
  <c r="K101" i="57"/>
  <c r="K99" i="57"/>
  <c r="K106" i="57"/>
  <c r="K65" i="57"/>
  <c r="K94" i="57" s="1"/>
  <c r="K64" i="57"/>
  <c r="K93" i="57" s="1"/>
  <c r="K56" i="57"/>
  <c r="K53" i="57"/>
  <c r="K52" i="57"/>
  <c r="K51" i="57"/>
  <c r="K50" i="57"/>
  <c r="K49" i="57"/>
  <c r="K42" i="57"/>
  <c r="K41" i="57"/>
  <c r="K54" i="57"/>
  <c r="K20" i="85" l="1"/>
  <c r="K25" i="85" s="1"/>
  <c r="H144" i="78"/>
  <c r="H99" i="78"/>
  <c r="H125" i="78"/>
  <c r="H97" i="78"/>
  <c r="H123" i="78"/>
  <c r="H98" i="78"/>
  <c r="H124" i="78"/>
  <c r="H38" i="78"/>
  <c r="H21" i="78"/>
  <c r="H22" i="78" s="1"/>
  <c r="H103" i="78"/>
  <c r="H82" i="78"/>
  <c r="H108" i="78"/>
  <c r="H107" i="78"/>
  <c r="H104" i="78"/>
  <c r="H109" i="78"/>
  <c r="H110" i="78"/>
  <c r="H116" i="78"/>
  <c r="H113" i="78"/>
  <c r="H106" i="78"/>
  <c r="H51" i="78"/>
  <c r="H52" i="78"/>
  <c r="H48" i="78"/>
  <c r="H53" i="78"/>
  <c r="H57" i="78"/>
  <c r="H50" i="78"/>
  <c r="H54" i="78"/>
  <c r="H60" i="78"/>
  <c r="K35" i="61"/>
  <c r="H47" i="78"/>
  <c r="K107" i="57"/>
  <c r="K55" i="57"/>
  <c r="H15" i="59"/>
  <c r="H24" i="59" s="1"/>
  <c r="H25" i="78" l="1"/>
  <c r="H27" i="78" s="1"/>
  <c r="H111" i="78"/>
  <c r="H83" i="78"/>
  <c r="H86" i="78" s="1"/>
  <c r="H55" i="78"/>
  <c r="H56" i="78"/>
  <c r="K112" i="57"/>
  <c r="K58" i="57"/>
  <c r="J23" i="61"/>
  <c r="J33" i="61" s="1"/>
  <c r="I23" i="61"/>
  <c r="I33" i="61" s="1"/>
  <c r="H23" i="61"/>
  <c r="H33" i="61" s="1"/>
  <c r="G23" i="61"/>
  <c r="G33" i="61" s="1"/>
  <c r="F23" i="61"/>
  <c r="F33" i="61" s="1"/>
  <c r="E23" i="61"/>
  <c r="E33" i="61" s="1"/>
  <c r="J12" i="61"/>
  <c r="I12" i="61"/>
  <c r="H12" i="61"/>
  <c r="G12" i="61"/>
  <c r="F12" i="61"/>
  <c r="E12" i="61"/>
  <c r="E17" i="61" s="1"/>
  <c r="H115" i="78" l="1"/>
  <c r="H112" i="78"/>
  <c r="H61" i="78"/>
  <c r="H59" i="78"/>
  <c r="K110" i="57"/>
  <c r="H12" i="76"/>
  <c r="G12" i="76"/>
  <c r="F12" i="76"/>
  <c r="E12" i="76"/>
  <c r="D12" i="76"/>
  <c r="H88" i="78" l="1"/>
  <c r="G103" i="78"/>
  <c r="G47" i="78"/>
  <c r="J98" i="57"/>
  <c r="J46" i="57"/>
  <c r="H117" i="78" l="1"/>
  <c r="G38" i="75"/>
  <c r="J12" i="62" l="1"/>
  <c r="J17" i="61"/>
  <c r="G38" i="78"/>
  <c r="J20" i="57"/>
  <c r="J35" i="61" l="1"/>
  <c r="M78" i="93" l="1"/>
  <c r="B87" i="93" l="1"/>
  <c r="L80" i="93"/>
  <c r="L84" i="93" s="1"/>
  <c r="K80" i="93"/>
  <c r="K84" i="93" s="1"/>
  <c r="J80" i="93"/>
  <c r="J84" i="93" s="1"/>
  <c r="I80" i="93"/>
  <c r="I84" i="93" s="1"/>
  <c r="H80" i="93"/>
  <c r="H84" i="93" s="1"/>
  <c r="G80" i="93"/>
  <c r="G84" i="93" s="1"/>
  <c r="F80" i="93"/>
  <c r="F84" i="93" s="1"/>
  <c r="E80" i="93"/>
  <c r="E84" i="93" s="1"/>
  <c r="M79" i="93"/>
  <c r="E91" i="93" s="1"/>
  <c r="M77" i="93"/>
  <c r="M76" i="93"/>
  <c r="G28" i="75"/>
  <c r="F9" i="81" s="1"/>
  <c r="I15" i="86"/>
  <c r="I14" i="86"/>
  <c r="I12" i="86"/>
  <c r="H45" i="59"/>
  <c r="H33" i="59"/>
  <c r="H38" i="59" s="1"/>
  <c r="J14" i="85"/>
  <c r="G116" i="78"/>
  <c r="G107" i="78"/>
  <c r="G110" i="78"/>
  <c r="G108" i="78"/>
  <c r="G106" i="78"/>
  <c r="G113" i="78"/>
  <c r="G69" i="78"/>
  <c r="G125" i="78" s="1"/>
  <c r="G68" i="78"/>
  <c r="G124" i="78" s="1"/>
  <c r="G67" i="78"/>
  <c r="G123" i="78" s="1"/>
  <c r="G42" i="78"/>
  <c r="G41" i="78"/>
  <c r="G60" i="78"/>
  <c r="G57" i="78"/>
  <c r="G54" i="78"/>
  <c r="G53" i="78"/>
  <c r="G52" i="78"/>
  <c r="G51" i="78"/>
  <c r="G50" i="78"/>
  <c r="G48" i="78"/>
  <c r="J111" i="57"/>
  <c r="J108" i="57"/>
  <c r="J105" i="57"/>
  <c r="J104" i="57"/>
  <c r="J103" i="57"/>
  <c r="J102" i="57"/>
  <c r="J101" i="57"/>
  <c r="J99" i="57"/>
  <c r="J78" i="57"/>
  <c r="J65" i="57"/>
  <c r="J64" i="57"/>
  <c r="J59" i="57"/>
  <c r="J56" i="57"/>
  <c r="J53" i="57"/>
  <c r="J52" i="57"/>
  <c r="J51" i="57"/>
  <c r="J50" i="57"/>
  <c r="J49" i="57"/>
  <c r="J47" i="57"/>
  <c r="J42" i="57"/>
  <c r="J41" i="57"/>
  <c r="J37" i="57"/>
  <c r="J21" i="57"/>
  <c r="J24" i="57" s="1"/>
  <c r="J20" i="85" l="1"/>
  <c r="J25" i="85" s="1"/>
  <c r="J183" i="57"/>
  <c r="J18" i="62"/>
  <c r="G97" i="78"/>
  <c r="G98" i="78"/>
  <c r="G99" i="78"/>
  <c r="J79" i="57"/>
  <c r="J82" i="57" s="1"/>
  <c r="J93" i="57"/>
  <c r="J94" i="57"/>
  <c r="I16" i="86"/>
  <c r="F11" i="81"/>
  <c r="M80" i="93"/>
  <c r="M84" i="93" s="1"/>
  <c r="E88" i="93"/>
  <c r="E93" i="93" s="1"/>
  <c r="E97" i="93" s="1"/>
  <c r="G54" i="75"/>
  <c r="H47" i="59"/>
  <c r="G21" i="78"/>
  <c r="G104" i="78"/>
  <c r="G109" i="78"/>
  <c r="J106" i="57"/>
  <c r="J55" i="57"/>
  <c r="J54" i="57"/>
  <c r="H14" i="86"/>
  <c r="H12" i="86"/>
  <c r="J107" i="57" l="1"/>
  <c r="J184" i="57"/>
  <c r="G22" i="78"/>
  <c r="G25" i="78" s="1"/>
  <c r="G55" i="78"/>
  <c r="G111" i="78"/>
  <c r="G83" i="78"/>
  <c r="J58" i="57"/>
  <c r="J26" i="57"/>
  <c r="G45" i="59"/>
  <c r="G33" i="59"/>
  <c r="G15" i="59"/>
  <c r="I12" i="62"/>
  <c r="I17" i="61"/>
  <c r="I78" i="57"/>
  <c r="I20" i="57"/>
  <c r="I98" i="57"/>
  <c r="I46" i="57"/>
  <c r="G198" i="78" l="1"/>
  <c r="G86" i="78"/>
  <c r="I183" i="57"/>
  <c r="J110" i="57"/>
  <c r="J187" i="57"/>
  <c r="I79" i="57"/>
  <c r="I82" i="57" s="1"/>
  <c r="J84" i="57"/>
  <c r="I21" i="57"/>
  <c r="I24" i="57" s="1"/>
  <c r="J60" i="57"/>
  <c r="G56" i="78"/>
  <c r="G112" i="78"/>
  <c r="G201" i="78"/>
  <c r="B63" i="93"/>
  <c r="L56" i="93"/>
  <c r="L60" i="93" s="1"/>
  <c r="K56" i="93"/>
  <c r="K60" i="93" s="1"/>
  <c r="J56" i="93"/>
  <c r="J60" i="93" s="1"/>
  <c r="I56" i="93"/>
  <c r="I60" i="93" s="1"/>
  <c r="H56" i="93"/>
  <c r="H60" i="93" s="1"/>
  <c r="G56" i="93"/>
  <c r="G60" i="93" s="1"/>
  <c r="F56" i="93"/>
  <c r="F60" i="93" s="1"/>
  <c r="M55" i="93"/>
  <c r="E66" i="93" s="1"/>
  <c r="M54" i="93"/>
  <c r="E65" i="93" s="1"/>
  <c r="E64" i="93"/>
  <c r="H15" i="86"/>
  <c r="H16" i="86" s="1"/>
  <c r="G38" i="59"/>
  <c r="G24" i="59"/>
  <c r="I14" i="85"/>
  <c r="F93" i="78"/>
  <c r="F147" i="78" s="1"/>
  <c r="F92" i="78"/>
  <c r="F146" i="78" s="1"/>
  <c r="F89" i="78"/>
  <c r="F87" i="78"/>
  <c r="F143" i="78" s="1"/>
  <c r="F84" i="78"/>
  <c r="F140" i="78" s="1"/>
  <c r="F142" i="78" s="1"/>
  <c r="F81" i="78"/>
  <c r="F80" i="78"/>
  <c r="F79" i="78"/>
  <c r="F78" i="78"/>
  <c r="F77" i="78"/>
  <c r="F75" i="78"/>
  <c r="F74" i="78"/>
  <c r="F168" i="78"/>
  <c r="F171" i="78" s="1"/>
  <c r="F69" i="78"/>
  <c r="F125" i="78" s="1"/>
  <c r="F68" i="78"/>
  <c r="F124" i="78" s="1"/>
  <c r="F67" i="78"/>
  <c r="F123" i="78" s="1"/>
  <c r="F42" i="78"/>
  <c r="F41" i="78"/>
  <c r="F37" i="78"/>
  <c r="F36" i="78"/>
  <c r="F35" i="78"/>
  <c r="F32" i="78"/>
  <c r="F31" i="78"/>
  <c r="F28" i="78"/>
  <c r="F26" i="78"/>
  <c r="F23" i="78"/>
  <c r="F20" i="78"/>
  <c r="F19" i="78"/>
  <c r="F18" i="78"/>
  <c r="F17" i="78"/>
  <c r="F16" i="78"/>
  <c r="F14" i="78"/>
  <c r="F13" i="78"/>
  <c r="I111" i="57"/>
  <c r="I108" i="57"/>
  <c r="I105" i="57"/>
  <c r="I104" i="57"/>
  <c r="I103" i="57"/>
  <c r="I102" i="57"/>
  <c r="I101" i="57"/>
  <c r="I99" i="57"/>
  <c r="I106" i="57"/>
  <c r="I65" i="57"/>
  <c r="I64" i="57"/>
  <c r="I59" i="57"/>
  <c r="I56" i="57"/>
  <c r="I53" i="57"/>
  <c r="I52" i="57"/>
  <c r="I51" i="57"/>
  <c r="I50" i="57"/>
  <c r="I49" i="57"/>
  <c r="I47" i="57"/>
  <c r="I42" i="57"/>
  <c r="I41" i="57"/>
  <c r="I37" i="57"/>
  <c r="I54" i="57"/>
  <c r="I20" i="85" l="1"/>
  <c r="I25" i="85" s="1"/>
  <c r="F144" i="78"/>
  <c r="J189" i="57"/>
  <c r="I184" i="57"/>
  <c r="E68" i="93"/>
  <c r="E72" i="93" s="1"/>
  <c r="F189" i="78"/>
  <c r="F194" i="78"/>
  <c r="F190" i="78"/>
  <c r="F195" i="78"/>
  <c r="F192" i="78"/>
  <c r="F196" i="78"/>
  <c r="F202" i="78"/>
  <c r="F193" i="78"/>
  <c r="F199" i="78"/>
  <c r="F99" i="78"/>
  <c r="G88" i="78"/>
  <c r="G203" i="78" s="1"/>
  <c r="F97" i="78"/>
  <c r="F98" i="78"/>
  <c r="I94" i="57"/>
  <c r="I93" i="57"/>
  <c r="J112" i="57"/>
  <c r="G115" i="78"/>
  <c r="G59" i="78"/>
  <c r="G27" i="78"/>
  <c r="F38" i="78"/>
  <c r="F103" i="78"/>
  <c r="F47" i="78"/>
  <c r="F106" i="78"/>
  <c r="F82" i="78"/>
  <c r="F197" i="78" s="1"/>
  <c r="F116" i="78"/>
  <c r="F107" i="78"/>
  <c r="F113" i="78"/>
  <c r="F108" i="78"/>
  <c r="F110" i="78"/>
  <c r="F109" i="78"/>
  <c r="F104" i="78"/>
  <c r="F21" i="78"/>
  <c r="F51" i="78"/>
  <c r="F48" i="78"/>
  <c r="F53" i="78"/>
  <c r="F57" i="78"/>
  <c r="F52" i="78"/>
  <c r="F50" i="78"/>
  <c r="F54" i="78"/>
  <c r="F60" i="78"/>
  <c r="M56" i="93"/>
  <c r="M60" i="93" s="1"/>
  <c r="G47" i="59"/>
  <c r="I18" i="62"/>
  <c r="I35" i="61"/>
  <c r="F173" i="78" l="1"/>
  <c r="G16" i="86"/>
  <c r="F55" i="78"/>
  <c r="G61" i="78"/>
  <c r="I26" i="57"/>
  <c r="G117" i="78"/>
  <c r="F22" i="78"/>
  <c r="F25" i="78" s="1"/>
  <c r="F111" i="78"/>
  <c r="F83" i="78"/>
  <c r="I107" i="57"/>
  <c r="I55" i="57"/>
  <c r="E32" i="78"/>
  <c r="E31" i="78"/>
  <c r="E28" i="78"/>
  <c r="E26" i="78"/>
  <c r="E23" i="78"/>
  <c r="H111" i="57"/>
  <c r="H108" i="57"/>
  <c r="H105" i="57"/>
  <c r="H104" i="57"/>
  <c r="H103" i="57"/>
  <c r="H102" i="57"/>
  <c r="H101" i="57"/>
  <c r="H99" i="57"/>
  <c r="H98" i="57"/>
  <c r="H59" i="57"/>
  <c r="H56" i="57"/>
  <c r="H53" i="57"/>
  <c r="H52" i="57"/>
  <c r="H51" i="57"/>
  <c r="H50" i="57"/>
  <c r="H49" i="57"/>
  <c r="H47" i="57"/>
  <c r="H46" i="57"/>
  <c r="F198" i="78" l="1"/>
  <c r="F86" i="78"/>
  <c r="I187" i="57"/>
  <c r="F201" i="78"/>
  <c r="I84" i="57"/>
  <c r="F56" i="78"/>
  <c r="F112" i="78"/>
  <c r="I110" i="57"/>
  <c r="I58" i="57"/>
  <c r="I60" i="57"/>
  <c r="E74" i="78"/>
  <c r="E10" i="78"/>
  <c r="E58" i="78" s="1"/>
  <c r="M30" i="93"/>
  <c r="E41" i="93" s="1"/>
  <c r="M31" i="93"/>
  <c r="E42" i="93" s="1"/>
  <c r="E43" i="93"/>
  <c r="B40" i="93"/>
  <c r="L33" i="93"/>
  <c r="L37" i="93" s="1"/>
  <c r="K33" i="93"/>
  <c r="K37" i="93" s="1"/>
  <c r="J33" i="93"/>
  <c r="J37" i="93" s="1"/>
  <c r="I33" i="93"/>
  <c r="I37" i="93" s="1"/>
  <c r="H33" i="93"/>
  <c r="H37" i="93" s="1"/>
  <c r="G33" i="93"/>
  <c r="G37" i="93" s="1"/>
  <c r="F33" i="93"/>
  <c r="F37" i="93" s="1"/>
  <c r="G12" i="86"/>
  <c r="F33" i="59"/>
  <c r="F38" i="59" s="1"/>
  <c r="F45" i="59"/>
  <c r="F15" i="59"/>
  <c r="F24" i="59" s="1"/>
  <c r="H12" i="62"/>
  <c r="H35" i="61"/>
  <c r="H14" i="85"/>
  <c r="E71" i="78"/>
  <c r="E114" i="78" s="1"/>
  <c r="E75" i="78"/>
  <c r="E77" i="78"/>
  <c r="E78" i="78"/>
  <c r="E79" i="78"/>
  <c r="E80" i="78"/>
  <c r="E81" i="78"/>
  <c r="E84" i="78"/>
  <c r="E140" i="78" s="1"/>
  <c r="E142" i="78" s="1"/>
  <c r="E87" i="78"/>
  <c r="E143" i="78" s="1"/>
  <c r="E69" i="78"/>
  <c r="E68" i="78"/>
  <c r="E124" i="78" s="1"/>
  <c r="E67" i="78"/>
  <c r="E93" i="78"/>
  <c r="E147" i="78" s="1"/>
  <c r="E92" i="78"/>
  <c r="E146" i="78" s="1"/>
  <c r="E89" i="78"/>
  <c r="E13" i="78"/>
  <c r="E14" i="78"/>
  <c r="E16" i="78"/>
  <c r="E17" i="78"/>
  <c r="E18" i="78"/>
  <c r="E19" i="78"/>
  <c r="E20" i="78"/>
  <c r="E42" i="78"/>
  <c r="E41" i="78"/>
  <c r="E36" i="78"/>
  <c r="E37" i="78"/>
  <c r="E35" i="78"/>
  <c r="H78" i="57"/>
  <c r="H65" i="57"/>
  <c r="H94" i="57" s="1"/>
  <c r="H64" i="57"/>
  <c r="H93" i="57" s="1"/>
  <c r="H20" i="57"/>
  <c r="H42" i="57"/>
  <c r="H41" i="57"/>
  <c r="H37" i="57"/>
  <c r="G98" i="57"/>
  <c r="G46" i="57"/>
  <c r="M7" i="93"/>
  <c r="M8" i="93"/>
  <c r="E19" i="93" s="1"/>
  <c r="M9" i="93"/>
  <c r="E20" i="93" s="1"/>
  <c r="E10" i="93"/>
  <c r="E14" i="93" s="1"/>
  <c r="F10" i="93"/>
  <c r="F14" i="93" s="1"/>
  <c r="G10" i="93"/>
  <c r="G14" i="93" s="1"/>
  <c r="H10" i="93"/>
  <c r="H14" i="93" s="1"/>
  <c r="I10" i="93"/>
  <c r="I14" i="93" s="1"/>
  <c r="J10" i="93"/>
  <c r="J14" i="93" s="1"/>
  <c r="K10" i="93"/>
  <c r="K14" i="93" s="1"/>
  <c r="L10" i="93"/>
  <c r="L14" i="93" s="1"/>
  <c r="B17" i="93"/>
  <c r="F12" i="86"/>
  <c r="E45" i="59"/>
  <c r="E33" i="59"/>
  <c r="E38" i="59" s="1"/>
  <c r="E15" i="59"/>
  <c r="E24" i="59" s="1"/>
  <c r="G12" i="62"/>
  <c r="G35" i="61"/>
  <c r="G17" i="61"/>
  <c r="G14" i="85"/>
  <c r="G111" i="57"/>
  <c r="G108" i="57"/>
  <c r="G105" i="57"/>
  <c r="G104" i="57"/>
  <c r="G103" i="57"/>
  <c r="G102" i="57"/>
  <c r="G101" i="57"/>
  <c r="G99" i="57"/>
  <c r="G78" i="57"/>
  <c r="G65" i="57"/>
  <c r="G94" i="57" s="1"/>
  <c r="G64" i="57"/>
  <c r="G59" i="57"/>
  <c r="G56" i="57"/>
  <c r="G53" i="57"/>
  <c r="G52" i="57"/>
  <c r="G51" i="57"/>
  <c r="G50" i="57"/>
  <c r="G49" i="57"/>
  <c r="G47" i="57"/>
  <c r="G42" i="57"/>
  <c r="G41" i="57"/>
  <c r="G37" i="57"/>
  <c r="G20" i="57"/>
  <c r="D9" i="81"/>
  <c r="E12" i="86"/>
  <c r="D45" i="59"/>
  <c r="D33" i="59"/>
  <c r="D38" i="59" s="1"/>
  <c r="D15" i="59"/>
  <c r="D24" i="59" s="1"/>
  <c r="F12" i="62"/>
  <c r="F17" i="61"/>
  <c r="F111" i="57"/>
  <c r="F108" i="57"/>
  <c r="F105" i="57"/>
  <c r="F104" i="57"/>
  <c r="F103" i="57"/>
  <c r="F102" i="57"/>
  <c r="F101" i="57"/>
  <c r="F99" i="57"/>
  <c r="F98" i="57"/>
  <c r="F78" i="57"/>
  <c r="F65" i="57"/>
  <c r="F64" i="57"/>
  <c r="F59" i="57"/>
  <c r="F56" i="57"/>
  <c r="F53" i="57"/>
  <c r="F52" i="57"/>
  <c r="F51" i="57"/>
  <c r="F50" i="57"/>
  <c r="F49" i="57"/>
  <c r="F47" i="57"/>
  <c r="F46" i="57"/>
  <c r="F42" i="57"/>
  <c r="F41" i="57"/>
  <c r="F37" i="57"/>
  <c r="F20" i="57"/>
  <c r="F35" i="61"/>
  <c r="F14" i="85"/>
  <c r="D12" i="86"/>
  <c r="C38" i="59"/>
  <c r="C24" i="59"/>
  <c r="E14" i="85"/>
  <c r="E111" i="57"/>
  <c r="E108" i="57"/>
  <c r="E105" i="57"/>
  <c r="E104" i="57"/>
  <c r="E103" i="57"/>
  <c r="E102" i="57"/>
  <c r="E101" i="57"/>
  <c r="E99" i="57"/>
  <c r="E98" i="57"/>
  <c r="E78" i="57"/>
  <c r="E65" i="57"/>
  <c r="E94" i="57" s="1"/>
  <c r="E64" i="57"/>
  <c r="E93" i="57" s="1"/>
  <c r="E59" i="57"/>
  <c r="E56" i="57"/>
  <c r="E53" i="57"/>
  <c r="E52" i="57"/>
  <c r="E51" i="57"/>
  <c r="E50" i="57"/>
  <c r="E49" i="57"/>
  <c r="E47" i="57"/>
  <c r="E46" i="57"/>
  <c r="E42" i="57"/>
  <c r="E41" i="57"/>
  <c r="E37" i="57"/>
  <c r="E20" i="57"/>
  <c r="E35" i="61"/>
  <c r="G20" i="85" l="1"/>
  <c r="G25" i="85" s="1"/>
  <c r="F20" i="85"/>
  <c r="F25" i="85" s="1"/>
  <c r="E20" i="85"/>
  <c r="E25" i="85" s="1"/>
  <c r="H20" i="85"/>
  <c r="H25" i="85" s="1"/>
  <c r="F16" i="86"/>
  <c r="E144" i="78"/>
  <c r="D16" i="86"/>
  <c r="E16" i="86"/>
  <c r="F183" i="57"/>
  <c r="E168" i="78"/>
  <c r="E171" i="78" s="1"/>
  <c r="G21" i="57"/>
  <c r="E183" i="57"/>
  <c r="H183" i="57"/>
  <c r="E54" i="57"/>
  <c r="G183" i="57"/>
  <c r="E45" i="93"/>
  <c r="E49" i="93" s="1"/>
  <c r="E18" i="93"/>
  <c r="E22" i="93" s="1"/>
  <c r="E26" i="93" s="1"/>
  <c r="M10" i="93"/>
  <c r="M14" i="93" s="1"/>
  <c r="I112" i="57"/>
  <c r="I189" i="57"/>
  <c r="E99" i="78"/>
  <c r="E125" i="78"/>
  <c r="E97" i="78"/>
  <c r="E123" i="78"/>
  <c r="H79" i="57"/>
  <c r="H82" i="57" s="1"/>
  <c r="E106" i="57"/>
  <c r="E79" i="57"/>
  <c r="E82" i="57" s="1"/>
  <c r="H18" i="62"/>
  <c r="G18" i="62"/>
  <c r="M33" i="93"/>
  <c r="M37" i="93" s="1"/>
  <c r="F18" i="62"/>
  <c r="E98" i="78"/>
  <c r="E116" i="78"/>
  <c r="E108" i="78"/>
  <c r="F27" i="78"/>
  <c r="F61" i="78" s="1"/>
  <c r="E21" i="57"/>
  <c r="F94" i="57"/>
  <c r="G93" i="57"/>
  <c r="H106" i="57"/>
  <c r="E54" i="78"/>
  <c r="E50" i="78"/>
  <c r="G54" i="57"/>
  <c r="F93" i="57"/>
  <c r="E103" i="78"/>
  <c r="F21" i="57"/>
  <c r="F24" i="57" s="1"/>
  <c r="F54" i="57"/>
  <c r="F79" i="57"/>
  <c r="F82" i="57" s="1"/>
  <c r="F106" i="57"/>
  <c r="G106" i="57"/>
  <c r="G79" i="57"/>
  <c r="G82" i="57" s="1"/>
  <c r="H54" i="57"/>
  <c r="H21" i="57"/>
  <c r="H24" i="57" s="1"/>
  <c r="D47" i="59"/>
  <c r="E47" i="59"/>
  <c r="F47" i="59"/>
  <c r="E110" i="78"/>
  <c r="E106" i="78"/>
  <c r="E104" i="78"/>
  <c r="F54" i="75"/>
  <c r="C47" i="59"/>
  <c r="H17" i="61"/>
  <c r="D11" i="81"/>
  <c r="E109" i="78"/>
  <c r="F59" i="78"/>
  <c r="E82" i="78"/>
  <c r="E113" i="78"/>
  <c r="E38" i="78"/>
  <c r="E107" i="78"/>
  <c r="F115" i="78"/>
  <c r="F88" i="78"/>
  <c r="E52" i="78"/>
  <c r="E47" i="78"/>
  <c r="E21" i="78"/>
  <c r="E60" i="78"/>
  <c r="E57" i="78"/>
  <c r="E53" i="78"/>
  <c r="E48" i="78"/>
  <c r="E51" i="78"/>
  <c r="G55" i="57" l="1"/>
  <c r="G24" i="57"/>
  <c r="E55" i="57"/>
  <c r="E24" i="57"/>
  <c r="E58" i="57" s="1"/>
  <c r="E173" i="78"/>
  <c r="G26" i="57"/>
  <c r="E192" i="78"/>
  <c r="E197" i="78"/>
  <c r="E202" i="78"/>
  <c r="E194" i="78"/>
  <c r="E195" i="78"/>
  <c r="E193" i="78"/>
  <c r="E199" i="78"/>
  <c r="E196" i="78"/>
  <c r="H184" i="57"/>
  <c r="F184" i="57"/>
  <c r="E84" i="57"/>
  <c r="E184" i="57"/>
  <c r="E190" i="78"/>
  <c r="E189" i="78"/>
  <c r="G184" i="57"/>
  <c r="H84" i="57"/>
  <c r="F203" i="78"/>
  <c r="H107" i="57"/>
  <c r="E107" i="57"/>
  <c r="E55" i="78"/>
  <c r="E83" i="78"/>
  <c r="E86" i="78" s="1"/>
  <c r="F117" i="78"/>
  <c r="G107" i="57"/>
  <c r="F55" i="57"/>
  <c r="H55" i="57"/>
  <c r="E111" i="78"/>
  <c r="F107" i="57"/>
  <c r="F57" i="75"/>
  <c r="G55" i="75" s="1"/>
  <c r="G57" i="75" s="1"/>
  <c r="H55" i="75" s="1"/>
  <c r="E22" i="78"/>
  <c r="E25" i="78" s="1"/>
  <c r="H57" i="75" l="1"/>
  <c r="G58" i="57"/>
  <c r="E110" i="57"/>
  <c r="H189" i="57"/>
  <c r="H187" i="57"/>
  <c r="F187" i="57"/>
  <c r="E189" i="57"/>
  <c r="E187" i="57"/>
  <c r="G187" i="57"/>
  <c r="H110" i="57"/>
  <c r="E201" i="78"/>
  <c r="E198" i="78"/>
  <c r="E26" i="57"/>
  <c r="E60" i="57" s="1"/>
  <c r="E112" i="78"/>
  <c r="G60" i="57"/>
  <c r="E112" i="57"/>
  <c r="H112" i="57"/>
  <c r="F110" i="57"/>
  <c r="F84" i="57"/>
  <c r="F58" i="57"/>
  <c r="F26" i="57"/>
  <c r="G84" i="57"/>
  <c r="G110" i="57"/>
  <c r="H58" i="57"/>
  <c r="H26" i="57"/>
  <c r="E56" i="78"/>
  <c r="F189" i="57" l="1"/>
  <c r="G189" i="57"/>
  <c r="E115" i="78"/>
  <c r="E88" i="78"/>
  <c r="G112" i="57"/>
  <c r="F112" i="57"/>
  <c r="F60" i="57"/>
  <c r="H60" i="57"/>
  <c r="E59" i="78"/>
  <c r="E27" i="78"/>
  <c r="E203" i="78" l="1"/>
  <c r="E117" i="78"/>
  <c r="E61" i="78"/>
  <c r="H165" i="78" l="1"/>
  <c r="H164" i="78"/>
  <c r="H166" i="78"/>
  <c r="K188" i="57"/>
  <c r="K176" i="57"/>
  <c r="K181" i="57"/>
  <c r="K130" i="57"/>
  <c r="K180" i="57"/>
  <c r="J139" i="78" l="1"/>
  <c r="K133" i="57"/>
  <c r="I189" i="78"/>
  <c r="I167" i="78"/>
  <c r="I197" i="78" s="1"/>
  <c r="H167" i="78"/>
  <c r="K184" i="57"/>
  <c r="I193" i="78"/>
  <c r="I190" i="78"/>
  <c r="I195" i="78"/>
  <c r="I192" i="78"/>
  <c r="K185" i="57"/>
  <c r="J142" i="78"/>
  <c r="I202" i="78"/>
  <c r="K175" i="57"/>
  <c r="K182" i="57"/>
  <c r="K178" i="57"/>
  <c r="K179" i="57"/>
  <c r="I196" i="78"/>
  <c r="I194" i="78"/>
  <c r="K183" i="57"/>
  <c r="I168" i="78" l="1"/>
  <c r="I198" i="78" s="1"/>
  <c r="K135" i="57"/>
  <c r="J144" i="78" s="1"/>
  <c r="K187" i="57"/>
  <c r="K189" i="57" l="1"/>
  <c r="H193" i="78" l="1"/>
  <c r="H189" i="78" l="1"/>
  <c r="H190" i="78"/>
  <c r="H195" i="78"/>
  <c r="H194" i="78"/>
  <c r="H196" i="78"/>
  <c r="H192" i="78"/>
  <c r="H199" i="78"/>
  <c r="H202" i="78"/>
  <c r="H168" i="78"/>
  <c r="H171" i="78" s="1"/>
  <c r="H197" i="78"/>
  <c r="H198" i="78" l="1"/>
  <c r="H201" i="78" l="1"/>
  <c r="H173" i="78"/>
  <c r="H203" i="78" s="1"/>
  <c r="I199" i="78" l="1"/>
  <c r="I142" i="78"/>
  <c r="I144" i="78" s="1"/>
  <c r="I171" i="78"/>
  <c r="I201" i="78" s="1"/>
  <c r="I173" i="78" l="1"/>
  <c r="I203" i="78" s="1"/>
</calcChain>
</file>

<file path=xl/sharedStrings.xml><?xml version="1.0" encoding="utf-8"?>
<sst xmlns="http://schemas.openxmlformats.org/spreadsheetml/2006/main" count="1277" uniqueCount="348">
  <si>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</si>
  <si>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</si>
  <si>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</si>
  <si>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</si>
  <si>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</si>
  <si>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</si>
  <si>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</si>
  <si>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</si>
  <si>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</si>
  <si>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</si>
  <si>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</si>
  <si>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</si>
  <si>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</si>
  <si>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</si>
  <si>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</si>
  <si>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</si>
  <si>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</si>
  <si>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</si>
  <si>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</si>
  <si>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</si>
  <si>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</si>
  <si>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</si>
  <si>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</si>
  <si>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 xml:space="preserve">Unaudited Condensed Consolidated Statements of Operations </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</si>
  <si>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</si>
  <si>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</si>
  <si>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</si>
  <si>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</si>
  <si>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</si>
  <si>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</si>
  <si>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</si>
  <si>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</si>
  <si>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</si>
  <si>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</si>
  <si>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</si>
  <si>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</si>
  <si>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</si>
  <si>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</si>
  <si>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</si>
  <si>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</si>
  <si>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</si>
  <si>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</si>
  <si>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</si>
  <si>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</si>
  <si>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</si>
  <si>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</si>
  <si>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</si>
  <si>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</si>
  <si>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</si>
  <si>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</si>
  <si>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</si>
  <si>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</si>
  <si>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</si>
  <si>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(Amounts in millions, except earnings per share data)</t>
  </si>
  <si>
    <t>Net Revenues</t>
  </si>
  <si>
    <t>Product Development</t>
  </si>
  <si>
    <t>Sales and Marketing</t>
  </si>
  <si>
    <t>General and Administrative</t>
  </si>
  <si>
    <t>Total Costs and Expenses</t>
  </si>
  <si>
    <t>GAAP Measurement</t>
  </si>
  <si>
    <t>Net Income (Loss)</t>
  </si>
  <si>
    <t>Basic Earnings (Loss) per Share</t>
  </si>
  <si>
    <t>Diluted Earnings (Loss) per Share</t>
  </si>
  <si>
    <t>Operating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</si>
  <si>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</si>
  <si>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</si>
  <si>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</si>
  <si>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</si>
  <si>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</si>
  <si>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</si>
  <si>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</si>
  <si>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</si>
  <si>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</si>
  <si>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</si>
  <si>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</si>
  <si>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</si>
  <si>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</si>
  <si>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</si>
  <si>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</si>
  <si>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</si>
  <si>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</si>
  <si>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Cash and cash equivalents at beginning of period</t>
  </si>
  <si>
    <t>Cash and cash equivalents at end of period</t>
  </si>
  <si>
    <t xml:space="preserve">Retail channels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</si>
  <si>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</si>
  <si>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</si>
  <si>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</si>
  <si>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</si>
  <si>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</si>
  <si>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</si>
  <si>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</si>
  <si>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</si>
  <si>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</si>
  <si>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</si>
  <si>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</si>
  <si>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</si>
  <si>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</si>
  <si>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</si>
  <si>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</si>
  <si>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</si>
  <si>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Capital Expenditures</t>
  </si>
  <si>
    <t>UNAUDITED CONDENSED CONSOLIDATED STATEMENTS OF CASH FLOWS</t>
  </si>
  <si>
    <t>UNAUDITED SEGMENT INFORMATION</t>
  </si>
  <si>
    <t>UNAUDITED FINANCIAL INFORMATION</t>
  </si>
  <si>
    <t>UNAUDITED SUPPLEMENTAL FINANCIAL INFORMATION</t>
  </si>
  <si>
    <t>RECONCILIATION OF GAAP NET INCOME TO NON-GAAP MEASURES (UNAUDITED)</t>
  </si>
  <si>
    <t>Net income attributable to Activision Blizzard Inc. common shareholders used to calculate earnings per common share assuming dilution</t>
  </si>
  <si>
    <t>Operating cash flow (hence, Non-GAAP free cash flow) does not include foreign exchange rate changes as cash and cash equivalents.</t>
  </si>
  <si>
    <t>EBITDA</t>
  </si>
  <si>
    <t>Cash in escrow</t>
  </si>
  <si>
    <t>Long-term debt, net of current portion</t>
  </si>
  <si>
    <t>Participating securities</t>
  </si>
  <si>
    <t>Operating Cash Flow - TTM</t>
  </si>
  <si>
    <t>Capital Expenditures - TTM</t>
  </si>
  <si>
    <t>Non-GAAP Free Cash Flow - TTM</t>
  </si>
  <si>
    <t xml:space="preserve">For the Years Ended December 31, </t>
  </si>
  <si>
    <t>In this model, Activision Blizzard has provided a reconciliation of the most comparable GAAP financial measure to the historical non-GAAP measures.  Please refer to the reconciliation tables that follow.</t>
  </si>
  <si>
    <t>Repayment of long-term debt</t>
  </si>
  <si>
    <t xml:space="preserve">Diluted and Participating securities </t>
  </si>
  <si>
    <t>CY14</t>
  </si>
  <si>
    <t xml:space="preserve">completed on October 11, 2013 and related debt financings. </t>
  </si>
  <si>
    <t>Income (loss) before income tax expense (benefit)</t>
  </si>
  <si>
    <t>Income tax expense (benefit)</t>
  </si>
  <si>
    <t>Provision for inventories</t>
  </si>
  <si>
    <t>CY15</t>
  </si>
  <si>
    <t>Three Months Ended March 31, 2015</t>
  </si>
  <si>
    <t>Three Months Ended June 30, 2015</t>
  </si>
  <si>
    <t>Three Months Ended September 30, 2015</t>
  </si>
  <si>
    <t>Three Months Ended December 31, 2015</t>
  </si>
  <si>
    <t>Acquisition of business</t>
  </si>
  <si>
    <t>Net (decrease) increase in cash and cash equivalents</t>
  </si>
  <si>
    <t>Proceeds received from shareholder settlement</t>
  </si>
  <si>
    <t>• the amortization of intangibles, impairment of goodwill and intangible assets, and adjustments resulting from purchase price accounting;</t>
  </si>
  <si>
    <t>Non-GAAP free cash flow represents operating cash flow minus capital expenditures.</t>
  </si>
  <si>
    <t>CY16</t>
  </si>
  <si>
    <t>Three Months Ended March 31, 2016</t>
  </si>
  <si>
    <t>Console</t>
  </si>
  <si>
    <t>Interest and other expense (income), net</t>
  </si>
  <si>
    <t>Americas</t>
  </si>
  <si>
    <t>Reflects amortization of intangible assets from purchase price accounting.</t>
  </si>
  <si>
    <t>Reflects fees and other expenses related to the King Acquisition, inclusive of related debt financings.</t>
  </si>
  <si>
    <t>Amortization of intangible assets</t>
  </si>
  <si>
    <t>Fees and other expenses related to acquisitions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</si>
  <si>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</si>
  <si>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</si>
  <si>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</si>
  <si>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</si>
  <si>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</si>
  <si>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Net income (loss) attributable to Activision Blizzard Inc. common shareholders used to calculate earnings per common share assuming dilution</t>
  </si>
  <si>
    <t>Operating margin from total reportable segments</t>
  </si>
  <si>
    <t>Non-GAAP (redefined) Measurement</t>
  </si>
  <si>
    <t>Three Months Ended June 30, 2016</t>
  </si>
  <si>
    <t>Non-GAAP (redefined) Income Statements</t>
  </si>
  <si>
    <t>Non-GAAP (redefined) Income Statements - as a % of Revenue</t>
  </si>
  <si>
    <t>Cost of revenues - product sales:</t>
  </si>
  <si>
    <t>Cost of revenues – subscription, licensing, and other revenues:</t>
  </si>
  <si>
    <t>Product Costs</t>
  </si>
  <si>
    <t>Software royalties, amortization, and intellectual property licenses</t>
  </si>
  <si>
    <t>Game operations and distribution costs</t>
  </si>
  <si>
    <t>Non-GAAP (as previously defined) Income Statements</t>
  </si>
  <si>
    <t>Non-GAAP (as previously defined) Income Statements - as a % of Revenue</t>
  </si>
  <si>
    <t>Non-GAAP (redefined) earnings (loss) per share</t>
  </si>
  <si>
    <t>Non-GAAP (as previously defined) earnings (loss) per share</t>
  </si>
  <si>
    <r>
      <t>EMEA</t>
    </r>
    <r>
      <rPr>
        <vertAlign val="superscript"/>
        <sz val="9"/>
        <rFont val="Arial"/>
        <family val="2"/>
      </rPr>
      <t>1</t>
    </r>
  </si>
  <si>
    <r>
      <rPr>
        <vertAlign val="superscript"/>
        <sz val="9"/>
        <rFont val="Arial"/>
        <family val="2"/>
      </rPr>
      <t>1</t>
    </r>
    <r>
      <rPr>
        <sz val="9"/>
        <rFont val="Arial"/>
        <family val="2"/>
      </rPr>
      <t> EMEA consists of the Europe, Middle East, and Africa geographic regions.</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</si>
  <si>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</si>
  <si>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</si>
  <si>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</si>
  <si>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</si>
  <si>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</si>
  <si>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Non-GAAP (as previously defined) Measurement</t>
  </si>
  <si>
    <t>Net effect of deferred revenues and related cost of revenues</t>
  </si>
  <si>
    <t>Cost of Revenues - Product Sales: Product Costs</t>
  </si>
  <si>
    <t>Earnings Per Diluted Share (GAAP)</t>
  </si>
  <si>
    <t>Earnings Per Diluted Share Non-GAAP (redefined)</t>
  </si>
  <si>
    <t>For the Three Months Ending</t>
  </si>
  <si>
    <t>For the Year Ending</t>
  </si>
  <si>
    <t>Net Revenues represents the revenue outlook for both GAAP and Non-GAAP (redefined) as they are measured the same.</t>
  </si>
  <si>
    <t>Reflects amortization of intangible assets from purchase price accounting, including intangible assets from the King Acquisition.</t>
  </si>
  <si>
    <r>
      <t xml:space="preserve">Activision </t>
    </r>
    <r>
      <rPr>
        <vertAlign val="superscript"/>
        <sz val="9"/>
        <rFont val="Arial"/>
        <family val="2"/>
      </rPr>
      <t>1</t>
    </r>
  </si>
  <si>
    <r>
      <t xml:space="preserve">Blizzard </t>
    </r>
    <r>
      <rPr>
        <vertAlign val="superscript"/>
        <sz val="9"/>
        <rFont val="Arial"/>
        <family val="2"/>
      </rPr>
      <t>2</t>
    </r>
  </si>
  <si>
    <r>
      <t xml:space="preserve">King </t>
    </r>
    <r>
      <rPr>
        <vertAlign val="superscript"/>
        <sz val="9"/>
        <rFont val="Arial"/>
        <family val="2"/>
      </rPr>
      <t>3</t>
    </r>
  </si>
  <si>
    <r>
      <rPr>
        <vertAlign val="superscript"/>
        <sz val="9"/>
        <rFont val="Arial"/>
        <family val="2"/>
      </rPr>
      <t>1</t>
    </r>
    <r>
      <rPr>
        <sz val="9"/>
        <rFont val="Arial"/>
        <family val="2"/>
      </rPr>
      <t xml:space="preserve"> Activision Publishing (“Activision”) —  publishes interactive entertainment products and content.</t>
    </r>
  </si>
  <si>
    <r>
      <rPr>
        <vertAlign val="superscript"/>
        <sz val="9"/>
        <rFont val="Arial"/>
        <family val="2"/>
      </rPr>
      <t>2</t>
    </r>
    <r>
      <rPr>
        <sz val="9"/>
        <rFont val="Arial"/>
        <family val="2"/>
      </rPr>
      <t xml:space="preserve"> Blizzard Entertainment, Inc. (“Blizzard”) — publishes interactive entertainment products and online subscription-based games.</t>
    </r>
  </si>
  <si>
    <r>
      <rPr>
        <vertAlign val="superscript"/>
        <sz val="9"/>
        <rFont val="Arial"/>
        <family val="2"/>
      </rPr>
      <t>3</t>
    </r>
    <r>
      <rPr>
        <sz val="9"/>
        <rFont val="Arial"/>
        <family val="2"/>
      </rPr>
      <t xml:space="preserve"> King Entertainment plc (“King”) — publishes interactive mobile entertainment products.</t>
    </r>
  </si>
  <si>
    <r>
      <t xml:space="preserve">Other segments </t>
    </r>
    <r>
      <rPr>
        <vertAlign val="superscript"/>
        <sz val="9"/>
        <rFont val="Arial"/>
        <family val="2"/>
      </rPr>
      <t>4</t>
    </r>
  </si>
  <si>
    <r>
      <t xml:space="preserve">Net effect from deferral of revenues </t>
    </r>
    <r>
      <rPr>
        <vertAlign val="superscript"/>
        <sz val="9"/>
        <rFont val="Arial"/>
        <family val="2"/>
      </rPr>
      <t>5</t>
    </r>
  </si>
  <si>
    <r>
      <t xml:space="preserve">Other </t>
    </r>
    <r>
      <rPr>
        <vertAlign val="superscript"/>
        <sz val="9"/>
        <rFont val="Arial"/>
        <family val="2"/>
      </rPr>
      <t>4</t>
    </r>
  </si>
  <si>
    <r>
      <t xml:space="preserve">Fees and other expenses related to the Purchase Transaction and acquisitions </t>
    </r>
    <r>
      <rPr>
        <vertAlign val="superscript"/>
        <sz val="9"/>
        <rFont val="Arial"/>
        <family val="2"/>
      </rPr>
      <t>6</t>
    </r>
  </si>
  <si>
    <r>
      <t>Change in Deferred Revenues</t>
    </r>
    <r>
      <rPr>
        <b/>
        <vertAlign val="superscript"/>
        <sz val="9"/>
        <rFont val="Arial"/>
        <family val="2"/>
      </rPr>
      <t>2</t>
    </r>
  </si>
  <si>
    <r>
      <t>Change in Deferred Revenues</t>
    </r>
    <r>
      <rPr>
        <b/>
        <vertAlign val="superscript"/>
        <sz val="9"/>
        <rFont val="Arial"/>
        <family val="2"/>
      </rPr>
      <t>3</t>
    </r>
  </si>
  <si>
    <t xml:space="preserve">In November 2015, the FASB issued new guidance related to deferred income taxes. The new standard requires that all deferred tax assets and liabilities, along with any related valuation allowance, </t>
  </si>
  <si>
    <t xml:space="preserve">be classified as noncurrent on the balance sheet. We have adopted this guidance as of December 31, 2015 and reflected this presentation starting in Q4 2015. For purposes of this model, no changes </t>
  </si>
  <si>
    <t>have been made to prior period balances.</t>
  </si>
  <si>
    <r>
      <t>Change in deferred revenues</t>
    </r>
    <r>
      <rPr>
        <b/>
        <vertAlign val="superscript"/>
        <sz val="9"/>
        <rFont val="Arial"/>
        <family val="2"/>
      </rPr>
      <t>2</t>
    </r>
  </si>
  <si>
    <r>
      <t>Amortization of intangible assets</t>
    </r>
    <r>
      <rPr>
        <vertAlign val="superscript"/>
        <sz val="9"/>
        <rFont val="Arial"/>
        <family val="2"/>
      </rPr>
      <t>4</t>
    </r>
  </si>
  <si>
    <t>Non-GAAP (redefined) Financial Measures</t>
  </si>
  <si>
    <t xml:space="preserve">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</si>
  <si>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</si>
  <si>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Non-GAAP (as previously defined) and Non-GAAP (redefined) Financial Measures</t>
  </si>
  <si>
    <r>
      <rPr>
        <vertAlign val="superscript"/>
        <sz val="9"/>
        <rFont val="Arial"/>
        <family val="2"/>
      </rPr>
      <t>1</t>
    </r>
    <r>
      <rPr>
        <sz val="9"/>
        <rFont val="Arial"/>
        <family val="2"/>
      </rPr>
      <t xml:space="preserve"> Reflects fees and other expenses (including legal fees, costs, expenses and accruals) related to the repurchase of 429 million shares of our common stock from Vivendi (the "Purchase Transaction") </t>
    </r>
  </si>
  <si>
    <t>Outlook</t>
  </si>
  <si>
    <r>
      <t>Net Revenues</t>
    </r>
    <r>
      <rPr>
        <b/>
        <vertAlign val="superscript"/>
        <sz val="9"/>
        <rFont val="Arial"/>
        <family val="2"/>
      </rPr>
      <t>1</t>
    </r>
  </si>
  <si>
    <t>Reflects the net effect from deferral of revenues and (recognition) of deferred revenues on certain of our online enabled products.</t>
  </si>
  <si>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</si>
  <si>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</si>
  <si>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</si>
  <si>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</si>
  <si>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</si>
  <si>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Reflects the net effect from deferral of revenues and (recognition) of deferred revenues, along with related cost of revenues, on certain of our online enabled products, including the effect of taxes.</t>
  </si>
  <si>
    <r>
      <t xml:space="preserve">Net effect from certain revenues deferrals accounting treatment </t>
    </r>
    <r>
      <rPr>
        <vertAlign val="superscript"/>
        <sz val="9"/>
        <rFont val="Arial"/>
        <family val="2"/>
      </rPr>
      <t>5</t>
    </r>
  </si>
  <si>
    <t>Current portion of long-term debt, net</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</si>
  <si>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</si>
  <si>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</si>
  <si>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Adjusted EBITDA (redefined)</t>
  </si>
  <si>
    <r>
      <t>• the fees and other expenses (including legal fees, costs, expenses and accruals) related to the Purchase Transaction</t>
    </r>
    <r>
      <rPr>
        <vertAlign val="superscript"/>
        <sz val="10.5"/>
        <color indexed="8"/>
        <rFont val="Arial"/>
        <family val="2"/>
      </rPr>
      <t>1</t>
    </r>
    <r>
      <rPr>
        <sz val="10.5"/>
        <color indexed="8"/>
        <rFont val="Arial"/>
        <family val="2"/>
      </rPr>
      <t xml:space="preserve"> and acquisitions, including the acquisition of King </t>
    </r>
  </si>
  <si>
    <r>
      <rPr>
        <vertAlign val="superscript"/>
        <sz val="9"/>
        <rFont val="Arial"/>
        <family val="2"/>
      </rPr>
      <t>2</t>
    </r>
    <r>
      <rPr>
        <sz val="9"/>
        <rFont val="Arial"/>
        <family val="2"/>
      </rPr>
      <t xml:space="preserve"> Some of our games’ online functionality represents an essential component of gameplay and, as a result, a more-than-inconsequential separate deliverable. As a result, we recognize revenues attributed to these game titles over their estimated service periods, which is generally less than a year. The related cost of revenues is deferred and recognized as an expense as the related revenues are recognized. </t>
    </r>
  </si>
  <si>
    <t>Three Months Ended September 30, 2016</t>
  </si>
  <si>
    <r>
      <t>Income tax expense (benefit)</t>
    </r>
    <r>
      <rPr>
        <vertAlign val="superscript"/>
        <sz val="9"/>
        <rFont val="Arial"/>
        <family val="2"/>
      </rPr>
      <t>1</t>
    </r>
  </si>
  <si>
    <r>
      <t>Diluted</t>
    </r>
    <r>
      <rPr>
        <vertAlign val="superscript"/>
        <sz val="9"/>
        <rFont val="Arial"/>
        <family val="2"/>
      </rPr>
      <t>1</t>
    </r>
  </si>
  <si>
    <r>
      <t>GAAP earnings (loss) per share</t>
    </r>
    <r>
      <rPr>
        <b/>
        <vertAlign val="superscript"/>
        <sz val="9"/>
        <rFont val="Arial"/>
        <family val="2"/>
      </rPr>
      <t>1</t>
    </r>
  </si>
  <si>
    <r>
      <t>Net income (loss)</t>
    </r>
    <r>
      <rPr>
        <b/>
        <vertAlign val="superscript"/>
        <sz val="9"/>
        <rFont val="Arial"/>
        <family val="2"/>
      </rPr>
      <t>1</t>
    </r>
  </si>
  <si>
    <r>
      <t>Diluted</t>
    </r>
    <r>
      <rPr>
        <b/>
        <vertAlign val="superscript"/>
        <sz val="9"/>
        <rFont val="Arial"/>
        <family val="2"/>
      </rPr>
      <t>2</t>
    </r>
  </si>
  <si>
    <r>
      <rPr>
        <vertAlign val="superscript"/>
        <sz val="9"/>
        <rFont val="Arial"/>
        <family val="2"/>
      </rPr>
      <t>2</t>
    </r>
    <r>
      <rPr>
        <sz val="9"/>
        <rFont val="Arial"/>
        <family val="2"/>
      </rPr>
      <t> Reflects the net effect from deferral of revenues and (recognition) of deferred revenues on certain of our online enabled products.</t>
    </r>
  </si>
  <si>
    <r>
      <rPr>
        <vertAlign val="superscript"/>
        <sz val="9"/>
        <rFont val="Arial"/>
        <family val="2"/>
      </rPr>
      <t>3</t>
    </r>
    <r>
      <rPr>
        <sz val="9"/>
        <rFont val="Arial"/>
        <family val="2"/>
      </rPr>
      <t> Reflects the net effect from deferral of revenues and (recognition) of deferred revenues on certain of our online enabled products.</t>
    </r>
  </si>
  <si>
    <r>
      <t>Operating Cash Flow</t>
    </r>
    <r>
      <rPr>
        <vertAlign val="superscript"/>
        <sz val="9"/>
        <color theme="1"/>
        <rFont val="Arial"/>
        <family val="2"/>
      </rPr>
      <t>1</t>
    </r>
  </si>
  <si>
    <t>Represents the loss on extinguishment of debt.</t>
  </si>
  <si>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</si>
  <si>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</si>
  <si>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</si>
  <si>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Accordingly, we reclassified excess tax benefits previously recorded in APIC of $24 million and $27 million for the three months ended June 30, 2016, and March 31, 2016, respectively, to the income statement. These adjustments impacted our GAAP results only. Under the new standard, the weighted-average number of dilutive shares outstanding have increased by approximately 3 million for the three months ended March 31, 2016 and June 30, 2016, respectively, which impacted GAAP and Non-GAAP results. </t>
  </si>
  <si>
    <t xml:space="preserve"> </t>
  </si>
  <si>
    <t>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</si>
  <si>
    <r>
      <t>EMEA</t>
    </r>
    <r>
      <rPr>
        <vertAlign val="superscript"/>
        <sz val="9"/>
        <color theme="0" tint="-0.34998626667073579"/>
        <rFont val="Arial"/>
        <family val="2"/>
      </rPr>
      <t>1</t>
    </r>
  </si>
  <si>
    <r>
      <t xml:space="preserve">Digital online channels </t>
    </r>
    <r>
      <rPr>
        <vertAlign val="superscript"/>
        <sz val="9"/>
        <color theme="0" tint="-0.34998626667073579"/>
        <rFont val="Arial"/>
        <family val="2"/>
      </rPr>
      <t>1</t>
    </r>
    <r>
      <rPr>
        <sz val="9"/>
        <color theme="0" tint="-0.34998626667073579"/>
        <rFont val="Arial"/>
        <family val="2"/>
      </rPr>
      <t xml:space="preserve"> </t>
    </r>
  </si>
  <si>
    <r>
      <t xml:space="preserve">Other </t>
    </r>
    <r>
      <rPr>
        <vertAlign val="superscript"/>
        <sz val="9"/>
        <color theme="0" tint="-0.34998626667073579"/>
        <rFont val="Arial"/>
        <family val="2"/>
      </rPr>
      <t>2</t>
    </r>
  </si>
  <si>
    <t>Reflects fees and other expenses related to the King Acquisition, inclusive of related debt financings and integration costs.</t>
  </si>
  <si>
    <r>
      <rPr>
        <vertAlign val="superscript"/>
        <sz val="9"/>
        <color theme="1"/>
        <rFont val="Arial"/>
        <family val="2"/>
      </rPr>
      <t>1</t>
    </r>
    <r>
      <rPr>
        <sz val="9"/>
        <color theme="1"/>
        <rFont val="Arial"/>
        <family val="2"/>
      </rPr>
      <t xml:space="preserve">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when compared to prior periods as a result.</t>
    </r>
  </si>
  <si>
    <t>Reflects the income tax impact associated with the above items. Tax impact on non-GAAP (redefined) pre-tax income is calculated under the same accounting principles applied to the GAAP pre-tax income under ASC 740, which employs an annual effective tax rate method to the results.</t>
  </si>
  <si>
    <t xml:space="preserve">• the income tax adjustments associated with any of the above items. Tax impact on Non-GAAP (redefined) pre-tax income is calculated under the same accounting principles applied </t>
  </si>
  <si>
    <t>to the GAAP pre-tax income under ASC 740, which employs an annual effective tax rate method to the results.</t>
  </si>
  <si>
    <t>Loss on extinguishment of debt</t>
  </si>
  <si>
    <t>Three Months Ended December 31, 2016</t>
  </si>
  <si>
    <t>Premium payment for early redemption of note</t>
  </si>
  <si>
    <t>Proceeds from Debt Financing</t>
  </si>
  <si>
    <t xml:space="preserve">Payment of debt discount and financing costs </t>
  </si>
  <si>
    <t>Other</t>
  </si>
  <si>
    <t>Release (deposit) of cash in escrow</t>
  </si>
  <si>
    <t>Amortization of debt discount and debt issuance costs, and non-cash write-off due to extinguishment of debt</t>
  </si>
  <si>
    <t>Unaudited EBITDA and Adjusted EBITDA</t>
  </si>
  <si>
    <r>
      <rPr>
        <vertAlign val="superscript"/>
        <sz val="9"/>
        <color theme="1"/>
        <rFont val="Arial"/>
        <family val="2"/>
      </rPr>
      <t>1</t>
    </r>
    <r>
      <rPr>
        <sz val="9"/>
        <color theme="1"/>
        <rFont val="Arial"/>
        <family val="2"/>
      </rPr>
      <t xml:space="preserve">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and corresponding decrease in financing cash flows of $39 million and $67 million for the years ended December 31 2014, and 2015, respectively.
</t>
    </r>
  </si>
  <si>
    <t>Other investing activities</t>
  </si>
  <si>
    <t>(3)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and corresponding decrease in financing cash flows of $39 million and $67 million for the years ended December 31, 2014, and 2015, respectively.</t>
  </si>
  <si>
    <t>Net cash (used in) provided by financing activities</t>
  </si>
  <si>
    <t>Net cash used in investing activities</t>
  </si>
  <si>
    <r>
      <t>Restructuring costs</t>
    </r>
    <r>
      <rPr>
        <vertAlign val="superscript"/>
        <sz val="9"/>
        <rFont val="Arial"/>
        <family val="2"/>
      </rPr>
      <t>6</t>
    </r>
  </si>
  <si>
    <r>
      <t>Income tax impacts from items above</t>
    </r>
    <r>
      <rPr>
        <vertAlign val="superscript"/>
        <sz val="9"/>
        <rFont val="Arial"/>
        <family val="2"/>
      </rPr>
      <t>8</t>
    </r>
  </si>
  <si>
    <t xml:space="preserve">The per share adjustments and the GAAP and Non-GAAP (redefined) earnings per share information is presented as calculated. </t>
  </si>
  <si>
    <t>Therefore the sum of these measures, as presented, may differ due to the impact of rounding.</t>
  </si>
  <si>
    <t>of unamortized discount and deferred financing costs;</t>
  </si>
  <si>
    <t>• restructuring charges;</t>
  </si>
  <si>
    <r>
      <rPr>
        <vertAlign val="superscript"/>
        <sz val="9"/>
        <rFont val="Arial"/>
        <family val="2"/>
      </rPr>
      <t xml:space="preserve">3 </t>
    </r>
    <r>
      <rPr>
        <sz val="9"/>
        <rFont val="Arial"/>
        <family val="2"/>
      </rPr>
      <t>Reflects fees and other expenses related to the Purchase Transaction and acquisitions, including the King Acquisition, inclusive of related debt financings and integration costs.</t>
    </r>
  </si>
  <si>
    <r>
      <t>Fees and other expenses related to the Purchase Transaction and acquisitions</t>
    </r>
    <r>
      <rPr>
        <vertAlign val="superscript"/>
        <sz val="9"/>
        <rFont val="Arial"/>
        <family val="2"/>
      </rPr>
      <t>3</t>
    </r>
  </si>
  <si>
    <r>
      <t>Provision (benefit) for income taxes</t>
    </r>
    <r>
      <rPr>
        <vertAlign val="superscript"/>
        <sz val="9"/>
        <rFont val="Arial"/>
        <family val="2"/>
      </rPr>
      <t>1</t>
    </r>
  </si>
  <si>
    <r>
      <t>GAAP Net income (loss)</t>
    </r>
    <r>
      <rPr>
        <b/>
        <vertAlign val="superscript"/>
        <sz val="9"/>
        <rFont val="Arial"/>
        <family val="2"/>
      </rPr>
      <t>1</t>
    </r>
  </si>
  <si>
    <t>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required us to present the effects on our financial statements as if we had adopted the standard on January 1, 2016. Accordingly, for our Q3 2016 reporting, we had reclassified excess tax benefits previously recorded within APIC of $51 million and $27 million as of June 30, 2016, and as of March 31, 2016, respectively, to reflect the impact of this standard.</t>
  </si>
  <si>
    <t>CY17</t>
  </si>
  <si>
    <r>
      <t>Other non-cash charges</t>
    </r>
    <r>
      <rPr>
        <vertAlign val="superscript"/>
        <sz val="9"/>
        <rFont val="Arial"/>
        <family val="2"/>
      </rPr>
      <t>5</t>
    </r>
  </si>
  <si>
    <r>
      <t>Change in deferred net revenues and related cost of revenues</t>
    </r>
    <r>
      <rPr>
        <vertAlign val="superscript"/>
        <sz val="9"/>
        <rFont val="Arial"/>
        <family val="2"/>
      </rPr>
      <t>6</t>
    </r>
  </si>
  <si>
    <r>
      <rPr>
        <vertAlign val="superscript"/>
        <sz val="9"/>
        <rFont val="Arial"/>
        <family val="2"/>
      </rPr>
      <t xml:space="preserve">6 </t>
    </r>
    <r>
      <rPr>
        <sz val="9"/>
        <rFont val="Arial"/>
        <family val="2"/>
      </rPr>
      <t>Reflects the net effect from deferral of revenues and (recognition) of deferred revenues, along with related cost of revenues, on certain of our online enabled products.</t>
    </r>
  </si>
  <si>
    <r>
      <t>Other non-cash charges</t>
    </r>
    <r>
      <rPr>
        <vertAlign val="superscript"/>
        <sz val="9"/>
        <rFont val="Arial"/>
        <family val="2"/>
      </rPr>
      <t>8</t>
    </r>
  </si>
  <si>
    <t>Three Months Ended March 31, 2017</t>
  </si>
  <si>
    <t>Restructuring costs</t>
  </si>
  <si>
    <r>
      <t>Restructuring costs</t>
    </r>
    <r>
      <rPr>
        <vertAlign val="superscript"/>
        <sz val="9"/>
        <rFont val="Arial"/>
        <family val="2"/>
      </rPr>
      <t>7</t>
    </r>
  </si>
  <si>
    <r>
      <t>Restructuring costs</t>
    </r>
    <r>
      <rPr>
        <vertAlign val="superscript"/>
        <sz val="9"/>
        <rFont val="Arial"/>
        <family val="2"/>
      </rPr>
      <t>4</t>
    </r>
  </si>
  <si>
    <t>Other non-cash charges</t>
  </si>
  <si>
    <t>PC</t>
  </si>
  <si>
    <r>
      <t xml:space="preserve">Mobile and ancillary </t>
    </r>
    <r>
      <rPr>
        <vertAlign val="superscript"/>
        <sz val="9"/>
        <rFont val="Arial"/>
        <family val="2"/>
      </rPr>
      <t>1</t>
    </r>
  </si>
  <si>
    <r>
      <t>Other</t>
    </r>
    <r>
      <rPr>
        <vertAlign val="superscript"/>
        <sz val="9"/>
        <rFont val="Arial"/>
        <family val="2"/>
      </rPr>
      <t xml:space="preserve"> 2</t>
    </r>
  </si>
  <si>
    <r>
      <t xml:space="preserve">Mobile and ancillary </t>
    </r>
    <r>
      <rPr>
        <vertAlign val="superscript"/>
        <sz val="9"/>
        <color theme="0" tint="-0.34998626667073579"/>
        <rFont val="Arial"/>
        <family val="2"/>
      </rPr>
      <t>1</t>
    </r>
  </si>
  <si>
    <r>
      <t>Other</t>
    </r>
    <r>
      <rPr>
        <vertAlign val="superscript"/>
        <sz val="9"/>
        <color theme="0" tint="-0.3499862666707357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</si>
  <si>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</si>
  <si>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</si>
  <si>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</si>
  <si>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</si>
  <si>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</si>
  <si>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</si>
  <si>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the Skylanders franchise and other physical merchandise and accessories.</t>
  </si>
  <si>
    <t xml:space="preserve">      TOTAL LIABILITIES AND STOCKHOLDERS' EQUITY</t>
  </si>
  <si>
    <t>(1) Excludes deferral and amortization of share-based compensation expense.</t>
  </si>
  <si>
    <t>Share-based compensation expense (2)</t>
  </si>
  <si>
    <t xml:space="preserve">(2) Includes the net effects of capitalization, deferral, and amortization of share-based compensation expense. </t>
  </si>
  <si>
    <t>Share-based compensation</t>
  </si>
  <si>
    <t xml:space="preserve">Includes expense related to share-based compensation.  </t>
  </si>
  <si>
    <r>
      <t xml:space="preserve">Net income (loss) </t>
    </r>
    <r>
      <rPr>
        <b/>
        <vertAlign val="superscript"/>
        <sz val="9"/>
        <rFont val="Arial"/>
        <family val="2"/>
      </rPr>
      <t>1</t>
    </r>
  </si>
  <si>
    <r>
      <t>Income (loss) before income tax expense (benefit)</t>
    </r>
    <r>
      <rPr>
        <vertAlign val="superscript"/>
        <sz val="9"/>
        <rFont val="Arial"/>
        <family val="2"/>
      </rPr>
      <t>1</t>
    </r>
  </si>
  <si>
    <t>Adjusted EBITDA (as previously defined)</t>
  </si>
  <si>
    <t>Non-GAAP (as previously defined) Net Revenues by Geographic Region</t>
  </si>
  <si>
    <t>Total Non-GAAP net revenues</t>
  </si>
  <si>
    <t>Non-GAAP (as previously defined) Net Revenues by Platform</t>
  </si>
  <si>
    <t>Non-GAAP (as previously defined) Net Revenues by Distribution Channel</t>
  </si>
  <si>
    <t>Other current assets</t>
  </si>
  <si>
    <t>Intangible assets, net</t>
  </si>
  <si>
    <r>
      <t xml:space="preserve">Deferred income taxes, net </t>
    </r>
    <r>
      <rPr>
        <vertAlign val="superscript"/>
        <sz val="8"/>
        <rFont val="Arial"/>
        <family val="2"/>
      </rPr>
      <t>1</t>
    </r>
  </si>
  <si>
    <r>
      <t xml:space="preserve">Additional paid-in capital </t>
    </r>
    <r>
      <rPr>
        <vertAlign val="superscript"/>
        <sz val="9"/>
        <rFont val="Arial"/>
        <family val="2"/>
      </rPr>
      <t>2</t>
    </r>
  </si>
  <si>
    <r>
      <t xml:space="preserve">Retained earnings (accumulated deficit) </t>
    </r>
    <r>
      <rPr>
        <vertAlign val="superscript"/>
        <sz val="9"/>
        <rFont val="Arial"/>
        <family val="2"/>
      </rPr>
      <t>2</t>
    </r>
  </si>
  <si>
    <r>
      <t>1</t>
    </r>
    <r>
      <rPr>
        <sz val="9"/>
        <rFont val="Arial"/>
        <family val="2"/>
      </rPr>
      <t xml:space="preserve"> Net revenues from mobile and ancillary include revenues from mobile devices, as well as non-platform specific game related revenues such as standalone sales of toys and accessories from </t>
    </r>
  </si>
  <si>
    <r>
      <rPr>
        <vertAlign val="superscript"/>
        <sz val="9"/>
        <rFont val="Arial"/>
        <family val="2"/>
      </rPr>
      <t xml:space="preserve">4 </t>
    </r>
    <r>
      <rPr>
        <sz val="9"/>
        <rFont val="Arial"/>
        <family val="2"/>
      </rPr>
      <t>Reflects restructuring charges incurred, primarily severance costs.</t>
    </r>
  </si>
  <si>
    <r>
      <rPr>
        <vertAlign val="superscript"/>
        <sz val="9"/>
        <rFont val="Arial"/>
        <family val="2"/>
      </rPr>
      <t xml:space="preserve">7 </t>
    </r>
    <r>
      <rPr>
        <sz val="9"/>
        <rFont val="Arial"/>
        <family val="2"/>
      </rPr>
      <t>Reflects restructuring charges incurred, primarily severance costs.</t>
    </r>
  </si>
  <si>
    <t>Reflects restructuring charges incurred, primarily severance costs.</t>
  </si>
  <si>
    <t>• other non-cash charges from reclassification of certain cumulative translation adjustments into earnings as required by GAAP; and</t>
  </si>
  <si>
    <r>
      <t>Fees and other expenses related to the King Acquisition</t>
    </r>
    <r>
      <rPr>
        <vertAlign val="superscript"/>
        <sz val="9"/>
        <rFont val="Arial"/>
        <family val="2"/>
      </rPr>
      <t>5</t>
    </r>
  </si>
  <si>
    <t>Fees and other expenses related to the King Acquisition</t>
  </si>
  <si>
    <t>businesses. Other segments also include unallocated corporate income and expenses.</t>
  </si>
  <si>
    <r>
      <rPr>
        <vertAlign val="superscript"/>
        <sz val="9"/>
        <rFont val="Arial"/>
        <family val="2"/>
      </rPr>
      <t>6</t>
    </r>
    <r>
      <rPr>
        <sz val="9"/>
        <rFont val="Arial"/>
        <family val="2"/>
      </rPr>
      <t xml:space="preserve"> Reflects fees and other expenses related to the Purchase Transaction and acquisitions, including the King Acquisition, inclusive of related debt financings and integration costs.</t>
    </r>
  </si>
  <si>
    <t>Tax payment related to net share settlements of restricted stock units</t>
  </si>
  <si>
    <t>Reflects the income tax impacts associated with the above items. Due to the inherent uncertainties in share price and option exercise behavior, we do not generally forecast excess tax benefits or tax shortfalls.</t>
  </si>
  <si>
    <r>
      <rPr>
        <vertAlign val="superscript"/>
        <sz val="9"/>
        <rFont val="Arial"/>
        <family val="2"/>
      </rPr>
      <t>5</t>
    </r>
    <r>
      <rPr>
        <sz val="9"/>
        <rFont val="Arial"/>
        <family val="2"/>
      </rPr>
      <t xml:space="preserve"> Reflects the net effect from (deferral) of revenues and recognition of deferred revenues, along with related cost of revenues, on certain of our online enabled products.</t>
    </r>
  </si>
  <si>
    <r>
      <t>In accordance with the updated Compliance and Disclosure Interpretations issued by the SEC staff on May 17, 2016, beginning with the reporting of our second-quarter and full year 2016 results, we have reported our financial results and provided outlook using GAAP and non-GAAP (redefined). In periods prior to this, we have historically also provided Non-GAAP (as previously defined)</t>
    </r>
    <r>
      <rPr>
        <vertAlign val="superscript"/>
        <sz val="10.5"/>
        <rFont val="Arial"/>
        <family val="2"/>
      </rPr>
      <t>2</t>
    </r>
    <r>
      <rPr>
        <sz val="10.5"/>
        <rFont val="Arial"/>
        <family val="2"/>
      </rPr>
      <t xml:space="preserve"> financial measures. The only difference between the two measures is the inclusion (Non-GAAP (redefined)) or exclusion (Non-GAAP (as previously defined)) of the impact from revenue deferrals accounting treatment on certain of our online enabled products. Going forward, we will not be providing results and outlook Non-GAAP (as previously defined) and as such, those results are not included in this financial model.  We will continue to maintain historical results as previously reported under Non-GAAP (as previously defined). We will also provide historical results under GAAP and Non-GAAP (redefined).
Internally, management excludes the impact of this change in deferred revenues and related cost of revenues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In addition, management believes excluding the change in deferred revenues and the related cost of revenues provides a much more timely indication of trends in our operating results.</t>
    </r>
  </si>
  <si>
    <r>
      <t>Other non-cash charges</t>
    </r>
    <r>
      <rPr>
        <vertAlign val="superscript"/>
        <sz val="9"/>
        <rFont val="Arial"/>
        <family val="2"/>
      </rPr>
      <t>7</t>
    </r>
  </si>
  <si>
    <t>August 3, 2017 Outlook</t>
  </si>
  <si>
    <t>payments as an income tax benefit in the provision for income taxes for the three months ended March 31, 2016, June 30, 2016, September 30, 2016, December 31, 2016, March 31, 2017, and June 30, 2017, respectively.</t>
  </si>
  <si>
    <t>Q2 CY17</t>
  </si>
  <si>
    <t>Three Months Ended June 30, 2017</t>
  </si>
  <si>
    <r>
      <rPr>
        <vertAlign val="superscript"/>
        <sz val="9"/>
        <rFont val="Arial"/>
        <family val="2"/>
      </rPr>
      <t>1</t>
    </r>
    <r>
      <rPr>
        <sz val="9"/>
        <rFont val="Arial"/>
        <family val="2"/>
      </rPr>
      <t xml:space="preserve"> As a result of the adoption of a new share-based payment accounting standard in 2016, we recognized $27 million, $24 million, $12 million, $18 million, $69 million, and $13 million of excess tax benefits from share-based </t>
    </r>
  </si>
  <si>
    <r>
      <rPr>
        <vertAlign val="superscript"/>
        <sz val="9"/>
        <rFont val="Arial"/>
        <family val="2"/>
      </rPr>
      <t>4</t>
    </r>
    <r>
      <rPr>
        <sz val="9"/>
        <rFont val="Arial"/>
        <family val="2"/>
      </rPr>
      <t xml:space="preserve"> Other segments include other income and expenses from operating segments managed outside the reportable segments, including our studios and distribution </t>
    </r>
  </si>
  <si>
    <t>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and hence for the periods ending March 31, 2016 and June 30, 2016, the amounts presented are different than originally reported.  These adjustments impacted our GAAP results only. We recognized $27 million, $24 million, $12 million, $18 million, $69 million, and $13 million of excess tax benefits from share-based payments as an income tax benefit in the provision for income taxes for the three months ended March 31, 2016, June 30, 2016, September 30, 2016, December 31, 2016, March 31, 2017, and June 30, 2017, respectively.</t>
  </si>
  <si>
    <r>
      <rPr>
        <vertAlign val="superscript"/>
        <sz val="9"/>
        <rFont val="Arial"/>
        <family val="2"/>
      </rPr>
      <t>2</t>
    </r>
    <r>
      <rPr>
        <sz val="9"/>
        <rFont val="Arial"/>
        <family val="2"/>
      </rPr>
      <t xml:space="preserve"> Net revenues from Other include revenues from our studios and distribution businesses, as well as revenues from Major League Gaming.</t>
    </r>
  </si>
  <si>
    <r>
      <rPr>
        <vertAlign val="superscript"/>
        <sz val="9"/>
        <rFont val="Arial"/>
        <family val="2"/>
      </rPr>
      <t xml:space="preserve">5 </t>
    </r>
    <r>
      <rPr>
        <sz val="9"/>
        <rFont val="Arial"/>
        <family val="2"/>
      </rPr>
      <t>Reflects a non-cash accounting charge to reclassify certain cumulative translation (gains) losses into earnings due to the substantial liquidation of certain of our foreign entities.</t>
    </r>
  </si>
  <si>
    <r>
      <rPr>
        <vertAlign val="superscript"/>
        <sz val="9"/>
        <rFont val="Arial"/>
        <family val="2"/>
      </rPr>
      <t xml:space="preserve">8 </t>
    </r>
    <r>
      <rPr>
        <sz val="9"/>
        <rFont val="Arial"/>
        <family val="2"/>
      </rPr>
      <t>Reflects a non-cash accounting charge to reclassify certain cumulative translation gains (losses) into earnings due to the substantial liquidation of certain of our foreign entities.</t>
    </r>
  </si>
  <si>
    <t>Stock-based compensation</t>
  </si>
  <si>
    <t>Three Months Ended September 30, 2014</t>
  </si>
  <si>
    <t>Fees and other expenses related to the Purchase Transaction and related debt financings</t>
  </si>
  <si>
    <t>Three Months Ended December 31, 2014</t>
  </si>
  <si>
    <t xml:space="preserve">Includes expense related to stock-based compensation.  </t>
  </si>
  <si>
    <t xml:space="preserve">Reflects fees and other expenses (including legal fees, costs, expenses and accruals) related to the repurchase of 429 million shares of our common stock from Vivendi (the "Purchase Transaction") </t>
  </si>
  <si>
    <t>completed on October 11, 2013 and related debt financings.</t>
  </si>
  <si>
    <t xml:space="preserve">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t>
  </si>
  <si>
    <t>The GAAP and non-GAAP (redefined) earnings per share information is presented as calculated. The sum of these measures, as presented, may differ due to the impact of rounding.</t>
  </si>
  <si>
    <t>Reflects a non-cash accounting charge to reclassify certain cumulative translation (gains) losses into earnings due to the substantial liquidation of certain of our foreign entities.</t>
  </si>
  <si>
    <r>
      <rPr>
        <vertAlign val="superscript"/>
        <sz val="9"/>
        <rFont val="Arial"/>
        <family val="2"/>
      </rPr>
      <t>1</t>
    </r>
    <r>
      <rPr>
        <sz val="9"/>
        <rFont val="Arial"/>
        <family val="2"/>
      </rPr>
      <t xml:space="preserve"> Net revenues from digital online channels represent revenues from digitally-distributed subscriptions, licensing royalties, value-added services, downloadable content, microtransactions, and products.</t>
    </r>
  </si>
  <si>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costs; and other non-cash charges.
Our operating segments are also consistent with our internal organization structure, the way we assess operating performance and allocate resources, and the availability of separate financial information. Due to change in our internal organization and reporting structure and how we manage the business, commencing with the second quarter of 2017, our Major League Gaming ("MLG") business, which was previously included in "Other segments," is now included in the Blizzard segment.  We have also revised prior periods to reflect this change. We do not aggregate operating segments.</t>
  </si>
  <si>
    <t>Reflects fees and other expenses related to the King Acquisition, inclusive of related debt financings and integration costs, as well as a loss on extinguishment of debt of $12 million incurred during the three months ended June 30, 2017 related to the refinancing of our long-term debt.</t>
  </si>
  <si>
    <t>Reflects restructuring charges, primarily severance costs.</t>
  </si>
  <si>
    <t>Reflects a non-cash accounting charge incurred to reclassify certain cumulative translation losses into earnings due to the substantial liquidation of certain of our foreign entities.</t>
  </si>
  <si>
    <t>Reflects the loss on extinguishment of debt from refinancing activities.</t>
  </si>
  <si>
    <r>
      <t>Net effect on deferred net revenues and related cost of revenues on Earnings Per Diluted Share</t>
    </r>
    <r>
      <rPr>
        <b/>
        <vertAlign val="superscript"/>
        <sz val="9"/>
        <rFont val="Arial"/>
        <family val="2"/>
      </rPr>
      <t>9</t>
    </r>
  </si>
  <si>
    <t xml:space="preserve">  Digital Entertainment (the "King Acquisition"), inclusive of related debt financings and integration costs, and refinancing's of long-term debt, including penalties and the write off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</si>
</sst>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302">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u val="singleAccounting"/>
      <sz val="9"/>
      <color indexed="8"/>
      <name val="Arial"/>
      <family val="2"/>
    </font>
    <font>
      <b/>
      <sz val="9"/>
      <color indexed="8"/>
      <name val="Tahoma"/>
      <family val="2"/>
    </font>
    <font>
      <vertAlign val="superscript"/>
      <sz val="8"/>
      <name val="Arial"/>
      <family val="2"/>
    </font>
    <font>
      <sz val="9"/>
      <name val="Calibri"/>
      <family val="2"/>
      <scheme val="minor"/>
    </font>
    <font>
      <sz val="10"/>
      <name val="Arial"/>
      <family val="2"/>
    </font>
    <font>
      <sz val="10"/>
      <name val="Arial"/>
      <family val="2"/>
    </font>
    <font>
      <b/>
      <sz val="10.5"/>
      <name val="Arial"/>
      <family val="2"/>
    </font>
    <font>
      <sz val="10.5"/>
      <name val="Arial"/>
      <family val="2"/>
    </font>
    <font>
      <vertAlign val="superscript"/>
      <sz val="10.5"/>
      <name val="Arial"/>
      <family val="2"/>
    </font>
    <font>
      <sz val="10"/>
      <color rgb="FFFF0000"/>
      <name val="Arial"/>
      <family val="2"/>
    </font>
    <font>
      <sz val="10"/>
      <name val="Arial"/>
      <family val="2"/>
    </font>
    <font>
      <vertAlign val="superscript"/>
      <sz val="10.5"/>
      <color indexed="8"/>
      <name val="Arial"/>
      <family val="2"/>
    </font>
    <font>
      <sz val="9"/>
      <color theme="1" tint="0.499984740745262"/>
      <name val="Arial"/>
      <family val="2"/>
    </font>
    <font>
      <sz val="10"/>
      <color theme="1" tint="0.499984740745262"/>
      <name val="Arial"/>
      <family val="2"/>
    </font>
    <font>
      <b/>
      <sz val="9"/>
      <color theme="1" tint="0.499984740745262"/>
      <name val="Arial"/>
      <family val="2"/>
    </font>
    <font>
      <u val="singleAccounting"/>
      <sz val="9"/>
      <color theme="1" tint="0.499984740745262"/>
      <name val="Arial"/>
      <family val="2"/>
    </font>
    <font>
      <b/>
      <u val="doubleAccounting"/>
      <sz val="9"/>
      <color theme="1" tint="0.499984740745262"/>
      <name val="Arial"/>
      <family val="2"/>
    </font>
    <font>
      <vertAlign val="superscript"/>
      <sz val="9"/>
      <color theme="1"/>
      <name val="Arial"/>
      <family val="2"/>
    </font>
    <font>
      <b/>
      <sz val="10"/>
      <color theme="0" tint="-0.34998626667073579"/>
      <name val="Arial"/>
      <family val="2"/>
    </font>
    <font>
      <sz val="9"/>
      <color theme="0" tint="-0.34998626667073579"/>
      <name val="Arial"/>
      <family val="2"/>
    </font>
    <font>
      <sz val="10"/>
      <color theme="0" tint="-0.34998626667073579"/>
      <name val="Arial"/>
      <family val="2"/>
    </font>
    <font>
      <b/>
      <sz val="9"/>
      <color theme="0" tint="-0.34998626667073579"/>
      <name val="Arial"/>
      <family val="2"/>
    </font>
    <font>
      <u val="singleAccounting"/>
      <sz val="9"/>
      <color theme="0" tint="-0.34998626667073579"/>
      <name val="Arial"/>
      <family val="2"/>
    </font>
    <font>
      <b/>
      <u val="doubleAccounting"/>
      <sz val="9"/>
      <color theme="0" tint="-0.34998626667073579"/>
      <name val="Arial"/>
      <family val="2"/>
    </font>
    <font>
      <b/>
      <i/>
      <sz val="9"/>
      <color theme="0" tint="-0.34998626667073579"/>
      <name val="Arial"/>
      <family val="2"/>
    </font>
    <font>
      <sz val="11"/>
      <color theme="0" tint="-0.34998626667073579"/>
      <name val="Calibri"/>
      <family val="2"/>
    </font>
    <font>
      <b/>
      <sz val="11"/>
      <color theme="0" tint="-0.34998626667073579"/>
      <name val="Calibri"/>
      <family val="2"/>
    </font>
    <font>
      <vertAlign val="superscript"/>
      <sz val="9"/>
      <color theme="0" tint="-0.3499862666707357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3">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7" applyNumberFormat="0" applyFill="0" applyAlignment="0" applyProtection="0"/>
    <xf numFmtId="0" fontId="267" fillId="0" borderId="78" applyNumberFormat="0" applyFill="0" applyAlignment="0" applyProtection="0"/>
    <xf numFmtId="0" fontId="268" fillId="0" borderId="79"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80"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5" fillId="20" borderId="60">
      <alignment vertical="center"/>
    </xf>
    <xf numFmtId="0" fontId="4" fillId="0" borderId="0"/>
    <xf numFmtId="9" fontId="4" fillId="0" borderId="0" applyFont="0" applyFill="0" applyBorder="0" applyAlignment="0" applyProtection="0"/>
    <xf numFmtId="0" fontId="278" fillId="0" borderId="0"/>
    <xf numFmtId="0" fontId="278" fillId="0" borderId="0"/>
    <xf numFmtId="0" fontId="278" fillId="0" borderId="0"/>
    <xf numFmtId="0" fontId="278" fillId="0" borderId="0"/>
    <xf numFmtId="0" fontId="278" fillId="0" borderId="0"/>
    <xf numFmtId="0" fontId="278"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84" fillId="0" borderId="0"/>
    <xf numFmtId="0" fontId="284" fillId="0" borderId="0"/>
  </cellStyleXfs>
  <cellXfs count="802">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1"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0" fillId="75" borderId="0" xfId="0" applyFill="1"/>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261" fillId="75" borderId="0" xfId="0" applyFont="1" applyFill="1"/>
    <xf numFmtId="0" fontId="261" fillId="75" borderId="0" xfId="0" applyNumberFormat="1" applyFont="1" applyFill="1" applyAlignment="1">
      <alignment horizontal="left"/>
    </xf>
    <xf numFmtId="0" fontId="260" fillId="75" borderId="0" xfId="0" applyNumberFormat="1" applyFont="1" applyFill="1" applyAlignment="1">
      <alignment vertical="center"/>
    </xf>
    <xf numFmtId="0" fontId="260" fillId="75" borderId="0" xfId="0" applyNumberFormat="1" applyFont="1" applyFill="1" applyAlignment="1">
      <alignment horizontal="left" vertical="center"/>
    </xf>
    <xf numFmtId="0" fontId="260" fillId="75" borderId="76" xfId="0" applyNumberFormat="1" applyFont="1" applyFill="1" applyBorder="1" applyAlignment="1">
      <alignment horizontal="center" vertical="center"/>
    </xf>
    <xf numFmtId="0" fontId="261" fillId="75" borderId="0" xfId="0" applyNumberFormat="1" applyFont="1" applyFill="1" applyAlignment="1"/>
    <xf numFmtId="164" fontId="261" fillId="75" borderId="0" xfId="2" applyNumberFormat="1" applyFont="1" applyFill="1" applyAlignment="1">
      <alignment horizontal="left"/>
    </xf>
    <xf numFmtId="164" fontId="261" fillId="75" borderId="0" xfId="2" applyNumberFormat="1" applyFont="1" applyFill="1" applyAlignment="1">
      <alignment horizontal="right"/>
    </xf>
    <xf numFmtId="165" fontId="261" fillId="75" borderId="0" xfId="1" applyNumberFormat="1" applyFont="1" applyFill="1" applyAlignment="1">
      <alignment horizontal="left"/>
    </xf>
    <xf numFmtId="165" fontId="261" fillId="75" borderId="0" xfId="1" applyNumberFormat="1" applyFont="1" applyFill="1" applyAlignment="1">
      <alignment horizontal="right"/>
    </xf>
    <xf numFmtId="0" fontId="261" fillId="75" borderId="0" xfId="0" applyNumberFormat="1" applyFont="1" applyFill="1" applyBorder="1" applyAlignment="1"/>
    <xf numFmtId="0" fontId="261" fillId="75" borderId="0" xfId="0" applyFont="1" applyFill="1" applyBorder="1"/>
    <xf numFmtId="0" fontId="16" fillId="75" borderId="0" xfId="9" applyFont="1" applyFill="1"/>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Border="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0" xfId="4" applyNumberFormat="1" applyFont="1" applyFill="1" applyBorder="1" applyAlignment="1"/>
    <xf numFmtId="164" fontId="1" fillId="75" borderId="0" xfId="6" applyNumberFormat="1" applyFont="1" applyFill="1" applyBorder="1" applyAlignment="1"/>
    <xf numFmtId="164" fontId="1" fillId="75" borderId="0" xfId="6" applyNumberFormat="1" applyFont="1" applyFill="1" applyBorder="1"/>
    <xf numFmtId="164" fontId="1"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165" fontId="1" fillId="75" borderId="15" xfId="6" applyNumberFormat="1" applyFont="1" applyFill="1" applyBorder="1" applyAlignment="1"/>
    <xf numFmtId="164" fontId="1" fillId="75" borderId="16" xfId="2" applyNumberFormat="1" applyFont="1" applyFill="1" applyBorder="1"/>
    <xf numFmtId="0" fontId="1" fillId="75" borderId="12" xfId="8" applyNumberFormat="1" applyFont="1" applyFill="1" applyBorder="1" applyAlignment="1"/>
    <xf numFmtId="0" fontId="1" fillId="75" borderId="0" xfId="8" applyFont="1" applyFill="1" applyBorder="1" applyAlignment="1">
      <alignment horizontal="right"/>
    </xf>
    <xf numFmtId="0" fontId="1" fillId="75" borderId="0" xfId="11" applyFont="1" applyFill="1" applyAlignment="1"/>
    <xf numFmtId="165" fontId="1" fillId="75" borderId="0" xfId="6" quotePrefix="1"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0" fontId="3" fillId="75" borderId="0" xfId="5" applyFont="1" applyFill="1" applyBorder="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xf numFmtId="0" fontId="3" fillId="75" borderId="0" xfId="5" applyFont="1" applyFill="1"/>
    <xf numFmtId="165" fontId="1" fillId="75" borderId="0" xfId="1" applyNumberFormat="1" applyFont="1" applyFill="1" applyAlignment="1">
      <alignment horizontal="center"/>
    </xf>
    <xf numFmtId="0" fontId="1" fillId="75" borderId="0" xfId="5" applyFont="1" applyFill="1" applyBorder="1" applyAlignment="1">
      <alignment horizontal="center"/>
    </xf>
    <xf numFmtId="0" fontId="262" fillId="75" borderId="0" xfId="5" applyFont="1" applyFill="1" applyBorder="1"/>
    <xf numFmtId="0" fontId="261" fillId="75" borderId="0" xfId="0" applyNumberFormat="1" applyFont="1" applyFill="1" applyBorder="1" applyAlignment="1">
      <alignment horizontal="left"/>
    </xf>
    <xf numFmtId="165" fontId="261" fillId="75" borderId="0" xfId="1" applyNumberFormat="1" applyFont="1" applyFill="1" applyBorder="1" applyAlignment="1"/>
    <xf numFmtId="165" fontId="261" fillId="75" borderId="5" xfId="1" applyNumberFormat="1" applyFont="1" applyFill="1" applyBorder="1" applyAlignment="1">
      <alignment horizontal="left"/>
    </xf>
    <xf numFmtId="165" fontId="261" fillId="75" borderId="0" xfId="1" applyNumberFormat="1" applyFont="1" applyFill="1" applyBorder="1" applyAlignment="1">
      <alignment horizontal="left"/>
    </xf>
    <xf numFmtId="165" fontId="261" fillId="75" borderId="1" xfId="1" applyNumberFormat="1" applyFont="1" applyFill="1" applyBorder="1" applyAlignment="1"/>
    <xf numFmtId="0" fontId="261" fillId="75" borderId="0" xfId="0" applyFont="1" applyFill="1" applyAlignment="1"/>
    <xf numFmtId="0" fontId="260" fillId="75" borderId="0" xfId="0" applyFont="1" applyFill="1" applyAlignment="1"/>
    <xf numFmtId="0" fontId="260" fillId="75" borderId="0" xfId="0" applyFont="1" applyFill="1" applyAlignment="1">
      <alignment horizontal="left"/>
    </xf>
    <xf numFmtId="0" fontId="261" fillId="75" borderId="4" xfId="0" applyFont="1" applyFill="1" applyBorder="1" applyAlignment="1">
      <alignment wrapText="1"/>
    </xf>
    <xf numFmtId="0" fontId="261" fillId="75" borderId="0" xfId="0" applyFont="1" applyFill="1" applyAlignment="1">
      <alignment horizontal="left"/>
    </xf>
    <xf numFmtId="165" fontId="261" fillId="75" borderId="0" xfId="1" applyNumberFormat="1" applyFont="1" applyFill="1" applyAlignment="1">
      <alignment horizontal="right" wrapText="1"/>
    </xf>
    <xf numFmtId="165" fontId="261" fillId="75" borderId="0" xfId="1" applyNumberFormat="1" applyFont="1" applyFill="1" applyBorder="1" applyAlignment="1">
      <alignment horizontal="right" wrapText="1"/>
    </xf>
    <xf numFmtId="0" fontId="261" fillId="75" borderId="4" xfId="0" applyFont="1" applyFill="1" applyBorder="1" applyAlignment="1">
      <alignment horizontal="right"/>
    </xf>
    <xf numFmtId="165" fontId="261" fillId="75" borderId="0" xfId="1" applyNumberFormat="1" applyFont="1" applyFill="1" applyAlignment="1"/>
    <xf numFmtId="0" fontId="1" fillId="75" borderId="0" xfId="5" applyFont="1" applyFill="1" applyBorder="1" applyAlignment="1">
      <alignment horizontal="right"/>
    </xf>
    <xf numFmtId="0" fontId="0" fillId="0" borderId="0" xfId="0" applyFill="1"/>
    <xf numFmtId="0" fontId="21"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64" fillId="0" borderId="0" xfId="0" applyFont="1" applyFill="1"/>
    <xf numFmtId="44" fontId="270" fillId="0" borderId="0" xfId="0" applyNumberFormat="1" applyFont="1" applyFill="1"/>
    <xf numFmtId="165" fontId="16" fillId="0" borderId="0" xfId="1" applyNumberFormat="1" applyFont="1" applyFill="1"/>
    <xf numFmtId="0" fontId="22" fillId="0" borderId="0" xfId="0" applyFont="1" applyFill="1"/>
    <xf numFmtId="0" fontId="1" fillId="0" borderId="0" xfId="0" applyFont="1" applyFill="1"/>
    <xf numFmtId="166" fontId="1" fillId="0" borderId="0" xfId="3" applyNumberFormat="1" applyFont="1" applyFill="1" applyBorder="1" applyAlignment="1"/>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4" fillId="0" borderId="0" xfId="0" applyFont="1" applyFill="1"/>
    <xf numFmtId="0" fontId="1" fillId="0" borderId="0" xfId="5" applyFont="1" applyFill="1"/>
    <xf numFmtId="0" fontId="1" fillId="0" borderId="0" xfId="5" applyFont="1" applyFill="1" applyBorder="1"/>
    <xf numFmtId="0" fontId="3" fillId="0" borderId="0" xfId="5" applyFont="1" applyFill="1" applyBorder="1" applyAlignment="1">
      <alignment horizontal="center"/>
    </xf>
    <xf numFmtId="165" fontId="1" fillId="0" borderId="4" xfId="6" applyNumberFormat="1" applyFont="1" applyFill="1" applyBorder="1" applyAlignment="1">
      <alignment horizontal="center"/>
    </xf>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9" fontId="1" fillId="0" borderId="0" xfId="3" applyFont="1" applyFill="1" applyBorder="1"/>
    <xf numFmtId="165" fontId="1" fillId="0" borderId="0" xfId="5" applyNumberFormat="1" applyFont="1" applyFill="1" applyBorder="1"/>
    <xf numFmtId="0" fontId="4" fillId="75" borderId="0" xfId="5" applyFont="1" applyFill="1" applyBorder="1"/>
    <xf numFmtId="44" fontId="1" fillId="0" borderId="15" xfId="2" applyFont="1" applyFill="1" applyBorder="1" applyAlignment="1">
      <alignment horizontal="right"/>
    </xf>
    <xf numFmtId="43" fontId="1" fillId="0" borderId="15" xfId="6" quotePrefix="1" applyNumberFormat="1"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22"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43" fontId="22" fillId="0" borderId="0" xfId="0" applyNumberFormat="1" applyFont="1" applyFill="1" applyBorder="1"/>
    <xf numFmtId="0" fontId="3" fillId="75" borderId="0" xfId="0" applyFont="1" applyFill="1"/>
    <xf numFmtId="165" fontId="261" fillId="75" borderId="1" xfId="1" applyNumberFormat="1" applyFont="1" applyFill="1" applyBorder="1" applyAlignment="1">
      <alignment horizontal="right" wrapText="1"/>
    </xf>
    <xf numFmtId="44" fontId="0" fillId="2" borderId="0" xfId="0" applyNumberFormat="1" applyFill="1"/>
    <xf numFmtId="0" fontId="261" fillId="2" borderId="0" xfId="0" applyFont="1" applyFill="1"/>
    <xf numFmtId="165" fontId="261" fillId="75" borderId="0" xfId="1" applyNumberFormat="1" applyFont="1" applyFill="1"/>
    <xf numFmtId="9" fontId="261" fillId="75" borderId="0" xfId="3" applyFont="1" applyFill="1"/>
    <xf numFmtId="0" fontId="3" fillId="0" borderId="0" xfId="0" applyFont="1" applyFill="1" applyAlignment="1">
      <alignment horizontal="center"/>
    </xf>
    <xf numFmtId="0" fontId="1" fillId="0" borderId="0" xfId="0" applyFont="1" applyFill="1" applyAlignment="1"/>
    <xf numFmtId="10" fontId="6" fillId="0" borderId="0" xfId="3" applyNumberFormat="1" applyFont="1" applyFill="1" applyBorder="1" applyAlignment="1"/>
    <xf numFmtId="165" fontId="261" fillId="75" borderId="0" xfId="0" applyNumberFormat="1" applyFont="1" applyFill="1"/>
    <xf numFmtId="0" fontId="272" fillId="2" borderId="0" xfId="0" applyFont="1" applyFill="1"/>
    <xf numFmtId="0" fontId="260" fillId="75" borderId="0" xfId="0" applyNumberFormat="1" applyFont="1" applyFill="1" applyAlignment="1">
      <alignment horizontal="center"/>
    </xf>
    <xf numFmtId="0" fontId="260" fillId="75" borderId="0" xfId="0" applyFont="1" applyFill="1" applyBorder="1" applyAlignment="1"/>
    <xf numFmtId="0" fontId="260" fillId="75" borderId="2" xfId="0" applyFont="1" applyFill="1" applyBorder="1" applyAlignment="1">
      <alignment horizontal="center"/>
    </xf>
    <xf numFmtId="0" fontId="273" fillId="2" borderId="0" xfId="0" applyFont="1" applyFill="1"/>
    <xf numFmtId="0" fontId="260" fillId="75" borderId="0" xfId="0" applyFont="1" applyFill="1" applyAlignment="1">
      <alignment horizontal="center"/>
    </xf>
    <xf numFmtId="0" fontId="260" fillId="75" borderId="0" xfId="0" applyNumberFormat="1" applyFont="1" applyFill="1" applyAlignment="1">
      <alignment horizontal="center"/>
    </xf>
    <xf numFmtId="0" fontId="19" fillId="0" borderId="0" xfId="0" applyFont="1" applyFill="1"/>
    <xf numFmtId="0" fontId="25" fillId="0" borderId="0" xfId="0" applyFont="1" applyFill="1"/>
    <xf numFmtId="0" fontId="0" fillId="0" borderId="2" xfId="0" applyFill="1" applyBorder="1"/>
    <xf numFmtId="0" fontId="0" fillId="0" borderId="0" xfId="0" applyFill="1" applyAlignment="1"/>
    <xf numFmtId="0" fontId="18" fillId="0" borderId="0" xfId="0" applyFont="1" applyFill="1" applyAlignment="1">
      <alignment readingOrder="1"/>
    </xf>
    <xf numFmtId="0" fontId="0" fillId="0" borderId="0" xfId="0" applyFill="1" applyBorder="1"/>
    <xf numFmtId="166" fontId="261" fillId="75" borderId="0" xfId="3" applyNumberFormat="1" applyFont="1" applyFill="1"/>
    <xf numFmtId="9" fontId="1" fillId="75" borderId="0" xfId="3" applyFont="1" applyFill="1" applyBorder="1"/>
    <xf numFmtId="0" fontId="260" fillId="0" borderId="1" xfId="0" applyFont="1" applyFill="1" applyBorder="1" applyAlignment="1">
      <alignment horizontal="center"/>
    </xf>
    <xf numFmtId="0" fontId="261" fillId="0" borderId="0" xfId="0" applyFont="1" applyFill="1"/>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165" fontId="1" fillId="75" borderId="0" xfId="5" applyNumberFormat="1" applyFont="1" applyFill="1" applyBorder="1"/>
    <xf numFmtId="0" fontId="262" fillId="0" borderId="0" xfId="5" applyFont="1" applyFill="1" applyBorder="1"/>
    <xf numFmtId="0" fontId="3" fillId="2" borderId="0" xfId="0" applyFont="1" applyFill="1" applyAlignment="1">
      <alignment horizontal="center"/>
    </xf>
    <xf numFmtId="0" fontId="3" fillId="2" borderId="0" xfId="0" applyFont="1" applyFill="1" applyBorder="1" applyAlignment="1"/>
    <xf numFmtId="0" fontId="261" fillId="2" borderId="0" xfId="0" applyFont="1" applyFill="1" applyBorder="1"/>
    <xf numFmtId="165" fontId="261" fillId="2" borderId="0" xfId="1" applyNumberFormat="1" applyFont="1" applyFill="1"/>
    <xf numFmtId="165" fontId="261" fillId="0" borderId="0" xfId="1" applyNumberFormat="1" applyFont="1" applyFill="1"/>
    <xf numFmtId="165" fontId="260" fillId="0" borderId="0" xfId="1" applyNumberFormat="1" applyFont="1" applyFill="1"/>
    <xf numFmtId="165" fontId="261" fillId="2" borderId="0" xfId="0" applyNumberFormat="1" applyFont="1" applyFill="1"/>
    <xf numFmtId="166" fontId="260" fillId="75" borderId="0" xfId="3" applyNumberFormat="1" applyFont="1" applyFill="1" applyBorder="1" applyAlignment="1">
      <alignment horizontal="right" wrapText="1"/>
    </xf>
    <xf numFmtId="42" fontId="3" fillId="0" borderId="0" xfId="0" applyNumberFormat="1" applyFont="1" applyFill="1" applyBorder="1" applyAlignment="1"/>
    <xf numFmtId="165" fontId="261" fillId="0" borderId="1" xfId="1" applyNumberFormat="1" applyFont="1" applyFill="1" applyBorder="1"/>
    <xf numFmtId="42" fontId="260" fillId="0" borderId="74" xfId="0" applyNumberFormat="1" applyFont="1" applyFill="1" applyBorder="1"/>
    <xf numFmtId="165" fontId="0" fillId="2" borderId="0" xfId="0" applyNumberFormat="1" applyFill="1"/>
    <xf numFmtId="43" fontId="16" fillId="2" borderId="0" xfId="1" applyNumberFormat="1" applyFont="1" applyFill="1"/>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2" fillId="75" borderId="0" xfId="5" applyFont="1" applyFill="1" applyBorder="1" applyAlignment="1">
      <alignment vertical="top"/>
    </xf>
    <xf numFmtId="165" fontId="1" fillId="0" borderId="0" xfId="1" applyNumberFormat="1" applyFont="1" applyFill="1" applyBorder="1" applyAlignment="1">
      <alignment horizontal="right"/>
    </xf>
    <xf numFmtId="165" fontId="1" fillId="0" borderId="0" xfId="6" quotePrefix="1" applyNumberFormat="1" applyFont="1" applyFill="1" applyBorder="1" applyAlignment="1">
      <alignment horizontal="right"/>
    </xf>
    <xf numFmtId="164" fontId="1" fillId="0" borderId="0" xfId="10" applyNumberFormat="1" applyFont="1" applyFill="1" applyBorder="1"/>
    <xf numFmtId="164" fontId="1" fillId="0" borderId="0" xfId="10" applyNumberFormat="1" applyFont="1" applyFill="1"/>
    <xf numFmtId="164" fontId="261" fillId="0" borderId="0" xfId="2" applyNumberFormat="1" applyFont="1" applyFill="1" applyAlignment="1">
      <alignment horizontal="right"/>
    </xf>
    <xf numFmtId="165" fontId="261" fillId="0" borderId="0" xfId="1" applyNumberFormat="1" applyFont="1" applyFill="1" applyAlignment="1"/>
    <xf numFmtId="165" fontId="274" fillId="0" borderId="0" xfId="1" applyNumberFormat="1" applyFont="1" applyFill="1"/>
    <xf numFmtId="165" fontId="274" fillId="75" borderId="0" xfId="1" applyNumberFormat="1" applyFont="1" applyFill="1"/>
    <xf numFmtId="0" fontId="262" fillId="75" borderId="0" xfId="5" applyFont="1" applyFill="1" applyBorder="1" applyAlignment="1">
      <alignment horizontal="left" vertical="top" wrapText="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1" fillId="75" borderId="0" xfId="5" applyFont="1" applyFill="1" applyBorder="1" applyAlignment="1">
      <alignmen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3" fillId="75" borderId="0" xfId="8" applyFont="1" applyFill="1" applyBorder="1" applyAlignment="1">
      <alignment horizontal="center"/>
    </xf>
    <xf numFmtId="0" fontId="1" fillId="0" borderId="0" xfId="0" applyFont="1" applyFill="1" applyBorder="1" applyAlignment="1">
      <alignment horizontal="left"/>
    </xf>
    <xf numFmtId="41" fontId="1" fillId="0" borderId="0" xfId="0" applyNumberFormat="1" applyFont="1" applyFill="1" applyBorder="1" applyAlignment="1"/>
    <xf numFmtId="0" fontId="1" fillId="75" borderId="0" xfId="5" applyFont="1" applyFill="1" applyBorder="1" applyAlignment="1">
      <alignment horizontal="lef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44" fontId="0" fillId="2" borderId="0" xfId="2" applyNumberFormat="1" applyFont="1" applyFill="1"/>
    <xf numFmtId="42" fontId="0" fillId="2" borderId="0" xfId="0" applyNumberFormat="1" applyFill="1"/>
    <xf numFmtId="293" fontId="0" fillId="2" borderId="0" xfId="0" applyNumberFormat="1" applyFill="1"/>
    <xf numFmtId="5" fontId="22" fillId="0" borderId="0" xfId="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1" fillId="75" borderId="0" xfId="0" applyFont="1" applyFill="1" applyBorder="1" applyAlignment="1">
      <alignment horizontal="right"/>
    </xf>
    <xf numFmtId="0" fontId="262" fillId="0" borderId="0" xfId="0" applyFont="1" applyFill="1" applyBorder="1" applyAlignment="1">
      <alignment horizontal="right"/>
    </xf>
    <xf numFmtId="42" fontId="261" fillId="2" borderId="0" xfId="0" applyNumberFormat="1" applyFont="1" applyFill="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3" fillId="75" borderId="0" xfId="8" applyFont="1" applyFill="1" applyBorder="1" applyAlignment="1">
      <alignment horizontal="center"/>
    </xf>
    <xf numFmtId="164" fontId="1" fillId="0" borderId="0" xfId="2" applyNumberFormat="1" applyFont="1" applyFill="1" applyBorder="1" applyAlignment="1">
      <alignment horizontal="center"/>
    </xf>
    <xf numFmtId="164" fontId="1" fillId="0" borderId="0" xfId="2" applyNumberFormat="1" applyFont="1" applyFill="1" applyBorder="1"/>
    <xf numFmtId="164" fontId="1" fillId="75" borderId="0" xfId="2" applyNumberFormat="1" applyFont="1" applyFill="1"/>
    <xf numFmtId="164" fontId="261" fillId="75" borderId="0" xfId="2" applyNumberFormat="1" applyFont="1" applyFill="1" applyBorder="1" applyAlignment="1">
      <alignment horizontal="right" wrapText="1"/>
    </xf>
    <xf numFmtId="0" fontId="1" fillId="0" borderId="0" xfId="5" applyFont="1" applyFill="1" applyBorder="1" applyAlignment="1">
      <alignment vertical="top"/>
    </xf>
    <xf numFmtId="43" fontId="1" fillId="0" borderId="0" xfId="1" applyFont="1" applyFill="1" applyBorder="1"/>
    <xf numFmtId="164" fontId="261" fillId="75" borderId="0" xfId="0" applyNumberFormat="1" applyFont="1" applyFill="1"/>
    <xf numFmtId="0" fontId="1" fillId="75" borderId="0" xfId="11" applyFont="1" applyFill="1" applyAlignment="1">
      <alignment horizontal="left"/>
    </xf>
    <xf numFmtId="0" fontId="1" fillId="75" borderId="0" xfId="8" applyFont="1" applyFill="1" applyBorder="1" applyAlignment="1">
      <alignment horizontal="left" vertical="top" wrapText="1"/>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0" xfId="2" applyNumberFormat="1" applyFont="1" applyFill="1" applyBorder="1"/>
    <xf numFmtId="164" fontId="1" fillId="75" borderId="15" xfId="2" applyNumberFormat="1" applyFont="1" applyFill="1" applyBorder="1"/>
    <xf numFmtId="1" fontId="262" fillId="75" borderId="0" xfId="8" applyNumberFormat="1" applyFont="1" applyFill="1" applyBorder="1" applyAlignment="1">
      <alignment horizontal="center"/>
    </xf>
    <xf numFmtId="0" fontId="1" fillId="75" borderId="0" xfId="11" applyFont="1" applyFill="1" applyBorder="1" applyAlignment="1"/>
    <xf numFmtId="164" fontId="262" fillId="75" borderId="0" xfId="10" applyNumberFormat="1" applyFont="1" applyFill="1" applyBorder="1" applyAlignment="1">
      <alignment horizontal="center"/>
    </xf>
    <xf numFmtId="44" fontId="1" fillId="0" borderId="0" xfId="2" quotePrefix="1" applyFont="1" applyFill="1" applyBorder="1" applyAlignment="1">
      <alignment horizontal="right"/>
    </xf>
    <xf numFmtId="0" fontId="1" fillId="75" borderId="0" xfId="8" applyFont="1" applyFill="1" applyBorder="1" applyAlignment="1">
      <alignment vertical="top" wrapText="1"/>
    </xf>
    <xf numFmtId="164" fontId="1" fillId="75" borderId="18" xfId="10" applyNumberFormat="1" applyFont="1" applyFill="1" applyBorder="1"/>
    <xf numFmtId="165" fontId="261" fillId="75" borderId="0" xfId="3" applyNumberFormat="1" applyFont="1" applyFill="1"/>
    <xf numFmtId="0" fontId="1" fillId="75" borderId="0" xfId="5" applyFont="1" applyFill="1" applyBorder="1"/>
    <xf numFmtId="165" fontId="1" fillId="75" borderId="1" xfId="1" applyNumberFormat="1" applyFont="1" applyFill="1" applyBorder="1" applyAlignment="1">
      <alignment horizontal="center"/>
    </xf>
    <xf numFmtId="0" fontId="3" fillId="75" borderId="0" xfId="5" applyFont="1" applyFill="1" applyBorder="1"/>
    <xf numFmtId="165" fontId="1" fillId="75" borderId="0" xfId="1" applyNumberFormat="1" applyFont="1" applyFill="1" applyBorder="1" applyAlignment="1"/>
    <xf numFmtId="165" fontId="1" fillId="0" borderId="0" xfId="1" applyNumberFormat="1" applyFont="1" applyFill="1" applyBorder="1"/>
    <xf numFmtId="42" fontId="6" fillId="0" borderId="0" xfId="3388" applyNumberFormat="1" applyFont="1" applyFill="1" applyBorder="1" applyAlignment="1"/>
    <xf numFmtId="44" fontId="1" fillId="75" borderId="0" xfId="2" applyFont="1" applyFill="1" applyBorder="1"/>
    <xf numFmtId="0" fontId="1" fillId="75" borderId="0" xfId="9" applyFont="1" applyFill="1"/>
    <xf numFmtId="164" fontId="1" fillId="75" borderId="0" xfId="10" applyNumberFormat="1" applyFont="1" applyFill="1" applyBorder="1" applyAlignment="1">
      <alignment horizontal="left" wrapText="1"/>
    </xf>
    <xf numFmtId="165" fontId="1" fillId="0" borderId="0" xfId="1" applyNumberFormat="1" applyFont="1" applyFill="1"/>
    <xf numFmtId="165" fontId="1" fillId="2" borderId="0" xfId="1" applyNumberFormat="1" applyFont="1" applyFill="1"/>
    <xf numFmtId="0" fontId="277" fillId="2" borderId="0" xfId="0" applyFont="1" applyFill="1"/>
    <xf numFmtId="165" fontId="1" fillId="2" borderId="0" xfId="0" applyNumberFormat="1" applyFont="1" applyFill="1"/>
    <xf numFmtId="0" fontId="3" fillId="75" borderId="0" xfId="0" applyFont="1" applyFill="1" applyAlignment="1">
      <alignment horizontal="left"/>
    </xf>
    <xf numFmtId="0" fontId="1" fillId="75" borderId="0" xfId="0" applyFont="1" applyFill="1" applyAlignment="1">
      <alignment horizontal="left"/>
    </xf>
    <xf numFmtId="166" fontId="1" fillId="0" borderId="0" xfId="3" applyNumberFormat="1" applyFont="1" applyFill="1" applyBorder="1"/>
    <xf numFmtId="165" fontId="1" fillId="0" borderId="0" xfId="2" applyNumberFormat="1" applyFont="1" applyFill="1" applyBorder="1" applyAlignment="1"/>
    <xf numFmtId="165" fontId="1" fillId="0" borderId="1" xfId="1" applyNumberFormat="1" applyFont="1" applyFill="1" applyBorder="1"/>
    <xf numFmtId="2" fontId="0" fillId="2" borderId="0" xfId="0" applyNumberFormat="1" applyFill="1"/>
    <xf numFmtId="42" fontId="3" fillId="0" borderId="0" xfId="3" applyNumberFormat="1" applyFont="1" applyFill="1" applyBorder="1" applyAlignment="1"/>
    <xf numFmtId="44" fontId="3" fillId="0" borderId="0" xfId="2" applyFont="1" applyFill="1" applyBorder="1"/>
    <xf numFmtId="0" fontId="3" fillId="2" borderId="0" xfId="3388" applyFont="1" applyFill="1" applyAlignment="1"/>
    <xf numFmtId="0" fontId="3" fillId="2" borderId="0" xfId="3388" applyFont="1" applyFill="1"/>
    <xf numFmtId="44" fontId="3" fillId="0" borderId="0" xfId="3388" applyNumberFormat="1" applyFont="1" applyFill="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1" fontId="1" fillId="2" borderId="0" xfId="3" applyNumberFormat="1" applyFont="1" applyFill="1" applyBorder="1" applyAlignment="1"/>
    <xf numFmtId="44" fontId="3" fillId="75" borderId="0" xfId="2" applyFont="1" applyFill="1" applyBorder="1"/>
    <xf numFmtId="0" fontId="3" fillId="75" borderId="0" xfId="3388" applyFont="1" applyFill="1" applyAlignment="1"/>
    <xf numFmtId="0" fontId="3" fillId="75" borderId="0" xfId="3388" applyFont="1" applyFill="1"/>
    <xf numFmtId="44" fontId="17" fillId="75" borderId="0" xfId="3388" applyNumberFormat="1" applyFont="1" applyFill="1"/>
    <xf numFmtId="165" fontId="22" fillId="75" borderId="0" xfId="0" applyNumberFormat="1" applyFont="1" applyFill="1"/>
    <xf numFmtId="10" fontId="22" fillId="2" borderId="0" xfId="3" applyNumberFormat="1" applyFont="1" applyFill="1"/>
    <xf numFmtId="0" fontId="0" fillId="2" borderId="1" xfId="0" applyFill="1" applyBorder="1"/>
    <xf numFmtId="0" fontId="0" fillId="2" borderId="0" xfId="0" applyFill="1" applyBorder="1"/>
    <xf numFmtId="44" fontId="1" fillId="75" borderId="74" xfId="2" applyNumberFormat="1" applyFont="1" applyFill="1" applyBorder="1"/>
    <xf numFmtId="43" fontId="1" fillId="0" borderId="0" xfId="6" quotePrefix="1" applyNumberFormat="1" applyFont="1" applyFill="1" applyBorder="1" applyAlignment="1">
      <alignment horizontal="right"/>
    </xf>
    <xf numFmtId="44" fontId="1" fillId="75" borderId="2" xfId="1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1" fillId="75" borderId="0" xfId="11" applyFont="1" applyFill="1" applyAlignment="1">
      <alignment horizontal="left"/>
    </xf>
    <xf numFmtId="9" fontId="0" fillId="2" borderId="0" xfId="3" applyFont="1" applyFill="1"/>
    <xf numFmtId="166" fontId="0" fillId="2" borderId="0" xfId="0" applyNumberFormat="1" applyFill="1"/>
    <xf numFmtId="1" fontId="262" fillId="0" borderId="0" xfId="8" applyNumberFormat="1" applyFont="1" applyFill="1" applyBorder="1" applyAlignment="1">
      <alignment horizontal="center"/>
    </xf>
    <xf numFmtId="0" fontId="1" fillId="0" borderId="0" xfId="8" applyFont="1" applyFill="1" applyBorder="1" applyAlignment="1">
      <alignment horizontal="left" vertical="top" wrapText="1"/>
    </xf>
    <xf numFmtId="0" fontId="1" fillId="0" borderId="0" xfId="11" applyFont="1" applyFill="1" applyAlignment="1">
      <alignment horizontal="left"/>
    </xf>
    <xf numFmtId="44" fontId="1" fillId="75" borderId="0" xfId="10" applyNumberFormat="1" applyFont="1" applyFill="1" applyBorder="1"/>
    <xf numFmtId="0" fontId="1" fillId="2" borderId="0" xfId="0" applyFont="1" applyFill="1" applyBorder="1" applyAlignment="1">
      <alignment horizontal="left" indent="1"/>
    </xf>
    <xf numFmtId="165" fontId="3" fillId="0" borderId="0" xfId="1" applyNumberFormat="1" applyFont="1" applyFill="1" applyBorder="1" applyAlignment="1"/>
    <xf numFmtId="0" fontId="1" fillId="0" borderId="0" xfId="0" applyFont="1" applyFill="1" applyAlignment="1">
      <alignment vertical="top"/>
    </xf>
    <xf numFmtId="0" fontId="3" fillId="0" borderId="0" xfId="0" applyFont="1" applyFill="1" applyBorder="1" applyAlignment="1">
      <alignment horizontal="left"/>
    </xf>
    <xf numFmtId="0" fontId="1" fillId="0" borderId="0" xfId="0" applyFont="1" applyFill="1" applyBorder="1" applyAlignment="1">
      <alignment horizontal="left" indent="1"/>
    </xf>
    <xf numFmtId="0" fontId="0" fillId="0" borderId="0" xfId="0" applyFont="1" applyFill="1"/>
    <xf numFmtId="0" fontId="3" fillId="0" borderId="0" xfId="0" applyFont="1" applyFill="1" applyAlignment="1"/>
    <xf numFmtId="0" fontId="272" fillId="0" borderId="0" xfId="0" applyFont="1" applyFill="1"/>
    <xf numFmtId="0" fontId="2" fillId="0" borderId="0" xfId="0" applyFont="1" applyFill="1" applyAlignment="1">
      <alignment vertical="top"/>
    </xf>
    <xf numFmtId="0" fontId="3" fillId="0" borderId="0" xfId="0" quotePrefix="1" applyFont="1" applyFill="1" applyBorder="1" applyAlignment="1">
      <alignment horizontal="center" vertical="top"/>
    </xf>
    <xf numFmtId="0" fontId="3" fillId="0" borderId="0" xfId="0" applyFont="1" applyFill="1" applyBorder="1" applyAlignment="1">
      <alignment vertical="top"/>
    </xf>
    <xf numFmtId="41" fontId="3" fillId="0" borderId="0" xfId="0" applyNumberFormat="1" applyFont="1" applyFill="1" applyBorder="1" applyAlignment="1">
      <alignment horizontal="left"/>
    </xf>
    <xf numFmtId="41" fontId="3" fillId="0" borderId="0" xfId="0" applyNumberFormat="1" applyFont="1" applyFill="1" applyBorder="1" applyAlignment="1"/>
    <xf numFmtId="41" fontId="0" fillId="2" borderId="0" xfId="0" applyNumberFormat="1" applyFill="1"/>
    <xf numFmtId="165" fontId="271" fillId="75" borderId="0" xfId="0" applyNumberFormat="1" applyFont="1" applyFill="1" applyBorder="1" applyAlignment="1"/>
    <xf numFmtId="165" fontId="1" fillId="0" borderId="74" xfId="1" applyNumberFormat="1" applyFont="1" applyFill="1" applyBorder="1" applyAlignment="1">
      <alignment horizontal="center"/>
    </xf>
    <xf numFmtId="164" fontId="1" fillId="0" borderId="74" xfId="2" applyNumberFormat="1" applyFont="1" applyFill="1" applyBorder="1" applyAlignment="1">
      <alignment horizontal="center"/>
    </xf>
    <xf numFmtId="165" fontId="3" fillId="0" borderId="0" xfId="1" applyNumberFormat="1" applyFont="1" applyFill="1" applyBorder="1"/>
    <xf numFmtId="165" fontId="3" fillId="0" borderId="3" xfId="1" applyNumberFormat="1" applyFont="1" applyFill="1" applyBorder="1"/>
    <xf numFmtId="164" fontId="3" fillId="0" borderId="74" xfId="2" applyNumberFormat="1" applyFont="1" applyFill="1" applyBorder="1"/>
    <xf numFmtId="164" fontId="261" fillId="75" borderId="0" xfId="2" applyNumberFormat="1" applyFont="1" applyFill="1" applyAlignment="1"/>
    <xf numFmtId="164" fontId="261" fillId="75" borderId="74" xfId="2" applyNumberFormat="1" applyFont="1" applyFill="1" applyBorder="1" applyAlignment="1">
      <alignment horizontal="left"/>
    </xf>
    <xf numFmtId="0" fontId="1" fillId="75" borderId="0" xfId="9" applyFont="1" applyFill="1" applyBorder="1"/>
    <xf numFmtId="44" fontId="1" fillId="75" borderId="16" xfId="2" applyNumberFormat="1" applyFont="1" applyFill="1" applyBorder="1"/>
    <xf numFmtId="44" fontId="1" fillId="75" borderId="15" xfId="2" applyFont="1" applyFill="1" applyBorder="1"/>
    <xf numFmtId="164" fontId="1" fillId="75" borderId="17" xfId="10" applyNumberFormat="1" applyFont="1" applyFill="1" applyBorder="1" applyAlignment="1">
      <alignment horizontal="left"/>
    </xf>
    <xf numFmtId="164" fontId="1" fillId="75" borderId="2" xfId="2" applyNumberFormat="1" applyFont="1" applyFill="1" applyBorder="1"/>
    <xf numFmtId="164" fontId="1" fillId="75" borderId="18" xfId="2" applyNumberFormat="1" applyFont="1" applyFill="1" applyBorder="1"/>
    <xf numFmtId="164" fontId="1" fillId="0" borderId="2" xfId="2" applyNumberFormat="1" applyFont="1" applyFill="1" applyBorder="1"/>
    <xf numFmtId="165" fontId="1" fillId="75" borderId="2" xfId="1" applyNumberFormat="1" applyFont="1" applyFill="1" applyBorder="1"/>
    <xf numFmtId="165" fontId="1" fillId="0" borderId="2" xfId="1" applyNumberFormat="1" applyFont="1" applyFill="1" applyBorder="1"/>
    <xf numFmtId="165" fontId="1" fillId="75" borderId="18" xfId="1" applyNumberFormat="1" applyFont="1" applyFill="1" applyBorder="1"/>
    <xf numFmtId="165" fontId="260" fillId="2" borderId="0" xfId="0" applyNumberFormat="1" applyFont="1" applyFill="1" applyAlignment="1">
      <alignment horizontal="center"/>
    </xf>
    <xf numFmtId="0" fontId="260" fillId="2" borderId="0" xfId="0" applyFont="1" applyFill="1" applyAlignment="1">
      <alignment horizontal="center"/>
    </xf>
    <xf numFmtId="42" fontId="261" fillId="2" borderId="0" xfId="0" applyNumberFormat="1" applyFont="1" applyFill="1" applyBorder="1"/>
    <xf numFmtId="41" fontId="0" fillId="75" borderId="0" xfId="0" applyNumberFormat="1" applyFill="1"/>
    <xf numFmtId="43" fontId="1" fillId="2" borderId="0" xfId="1" applyFont="1" applyFill="1" applyBorder="1" applyAlignment="1"/>
    <xf numFmtId="43" fontId="5" fillId="2" borderId="0" xfId="1" applyFont="1" applyFill="1" applyBorder="1" applyAlignment="1"/>
    <xf numFmtId="164" fontId="1" fillId="75" borderId="0" xfId="5" applyNumberFormat="1" applyFont="1" applyFill="1"/>
    <xf numFmtId="164" fontId="1" fillId="75" borderId="0" xfId="5" applyNumberFormat="1" applyFont="1" applyFill="1" applyBorder="1"/>
    <xf numFmtId="0" fontId="261" fillId="0" borderId="0" xfId="4372" applyFont="1" applyFill="1" applyBorder="1"/>
    <xf numFmtId="42" fontId="260" fillId="0" borderId="0" xfId="4372" applyNumberFormat="1" applyFont="1" applyFill="1" applyBorder="1"/>
    <xf numFmtId="165" fontId="260" fillId="0" borderId="0" xfId="1" applyNumberFormat="1" applyFont="1" applyFill="1" applyBorder="1"/>
    <xf numFmtId="165" fontId="261" fillId="0" borderId="0" xfId="1" applyNumberFormat="1" applyFont="1" applyFill="1" applyBorder="1"/>
    <xf numFmtId="42" fontId="3" fillId="0" borderId="0" xfId="3" applyNumberFormat="1" applyFont="1" applyFill="1" applyBorder="1" applyAlignment="1"/>
    <xf numFmtId="42" fontId="3" fillId="0" borderId="0" xfId="3" applyNumberFormat="1" applyFont="1" applyFill="1" applyBorder="1" applyAlignment="1"/>
    <xf numFmtId="42" fontId="3" fillId="2" borderId="0" xfId="3" applyNumberFormat="1" applyFont="1" applyFill="1" applyBorder="1" applyAlignment="1"/>
    <xf numFmtId="42" fontId="3" fillId="2" borderId="0" xfId="3" applyNumberFormat="1" applyFont="1" applyFill="1" applyBorder="1" applyAlignment="1"/>
    <xf numFmtId="41" fontId="5" fillId="2" borderId="0" xfId="1" applyNumberFormat="1" applyFont="1" applyFill="1" applyBorder="1" applyAlignment="1"/>
    <xf numFmtId="41" fontId="1" fillId="2" borderId="0" xfId="1"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1" fontId="5"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164" fontId="1" fillId="0" borderId="0" xfId="2" applyNumberFormat="1" applyFont="1" applyFill="1" applyBorder="1" applyAlignment="1"/>
    <xf numFmtId="165" fontId="16" fillId="75" borderId="0" xfId="1" applyNumberFormat="1" applyFont="1" applyFill="1"/>
    <xf numFmtId="165" fontId="274" fillId="75" borderId="0" xfId="1" applyNumberFormat="1" applyFont="1" applyFill="1"/>
    <xf numFmtId="166" fontId="1"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5" fontId="16" fillId="2" borderId="0" xfId="1" applyNumberFormat="1" applyFont="1" applyFill="1"/>
    <xf numFmtId="42" fontId="3"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61" fillId="75" borderId="0" xfId="0" applyFont="1" applyFill="1"/>
    <xf numFmtId="0" fontId="261" fillId="2" borderId="0" xfId="0" applyFont="1" applyFill="1" applyBorder="1"/>
    <xf numFmtId="164" fontId="261" fillId="75" borderId="0" xfId="0" applyNumberFormat="1" applyFont="1" applyFill="1"/>
    <xf numFmtId="165" fontId="261" fillId="2" borderId="0" xfId="1" applyNumberFormat="1" applyFont="1" applyFill="1"/>
    <xf numFmtId="165" fontId="261" fillId="0" borderId="0" xfId="1" applyNumberFormat="1" applyFont="1" applyFill="1"/>
    <xf numFmtId="165" fontId="1" fillId="75" borderId="0" xfId="1" applyNumberFormat="1" applyFont="1" applyFill="1" applyBorder="1" applyAlignment="1"/>
    <xf numFmtId="165" fontId="1" fillId="75" borderId="0" xfId="1" quotePrefix="1" applyNumberFormat="1" applyFont="1" applyFill="1" applyBorder="1" applyAlignment="1">
      <alignment horizontal="center"/>
    </xf>
    <xf numFmtId="0" fontId="1" fillId="75" borderId="0" xfId="5" applyFont="1" applyFill="1"/>
    <xf numFmtId="0" fontId="1" fillId="75" borderId="0" xfId="5" applyFont="1" applyFill="1" applyBorder="1"/>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0" xfId="1" applyNumberFormat="1" applyFont="1" applyFill="1" applyBorder="1" applyAlignment="1">
      <alignment horizontal="right"/>
    </xf>
    <xf numFmtId="164" fontId="1" fillId="0" borderId="0" xfId="2" applyNumberFormat="1" applyFont="1" applyFill="1" applyBorder="1" applyAlignment="1">
      <alignment horizontal="center"/>
    </xf>
    <xf numFmtId="165" fontId="261" fillId="75" borderId="0" xfId="1" applyNumberFormat="1" applyFont="1" applyFill="1" applyBorder="1" applyAlignment="1">
      <alignment horizontal="right" wrapText="1"/>
    </xf>
    <xf numFmtId="166" fontId="260" fillId="75" borderId="0" xfId="3" applyNumberFormat="1" applyFont="1" applyFill="1" applyBorder="1" applyAlignment="1">
      <alignment horizontal="right" wrapText="1"/>
    </xf>
    <xf numFmtId="164" fontId="261" fillId="75" borderId="0" xfId="2" applyNumberFormat="1" applyFont="1" applyFill="1" applyBorder="1" applyAlignment="1">
      <alignment horizontal="right" wrapText="1"/>
    </xf>
    <xf numFmtId="0" fontId="3" fillId="0" borderId="0" xfId="0" applyFont="1" applyFill="1" applyAlignment="1">
      <alignment horizontal="left" wrapText="1"/>
    </xf>
    <xf numFmtId="164" fontId="1" fillId="75" borderId="0" xfId="8" applyNumberFormat="1" applyFont="1" applyFill="1" applyBorder="1" applyAlignment="1">
      <alignment horizontal="center"/>
    </xf>
    <xf numFmtId="164" fontId="1" fillId="75" borderId="0" xfId="2" applyNumberFormat="1" applyFont="1" applyFill="1" applyBorder="1" applyAlignment="1"/>
    <xf numFmtId="167" fontId="1" fillId="75" borderId="0" xfId="6" quotePrefix="1" applyNumberFormat="1" applyFont="1" applyFill="1" applyBorder="1" applyAlignment="1"/>
    <xf numFmtId="167" fontId="1" fillId="0" borderId="0" xfId="6" quotePrefix="1" applyNumberFormat="1" applyFont="1" applyFill="1" applyBorder="1" applyAlignment="1">
      <alignment horizontal="right"/>
    </xf>
    <xf numFmtId="167" fontId="1" fillId="75" borderId="0" xfId="6" quotePrefix="1" applyNumberFormat="1" applyFont="1" applyFill="1" applyBorder="1" applyAlignment="1">
      <alignment horizontal="right"/>
    </xf>
    <xf numFmtId="1" fontId="1" fillId="75" borderId="0" xfId="10" applyNumberFormat="1" applyFont="1" applyFill="1" applyBorder="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Fill="1" applyBorder="1" applyAlignment="1">
      <alignment horizontal="center" wrapText="1"/>
    </xf>
    <xf numFmtId="0" fontId="3" fillId="75" borderId="81" xfId="8" applyFont="1" applyFill="1" applyBorder="1" applyAlignment="1">
      <alignment horizontal="center" wrapText="1"/>
    </xf>
    <xf numFmtId="164" fontId="1" fillId="75" borderId="15" xfId="2" applyNumberFormat="1" applyFont="1" applyFill="1" applyBorder="1" applyAlignment="1"/>
    <xf numFmtId="0" fontId="1" fillId="75" borderId="12" xfId="8" applyFont="1" applyFill="1" applyBorder="1" applyAlignment="1">
      <alignment horizontal="center"/>
    </xf>
    <xf numFmtId="44" fontId="1" fillId="0" borderId="0" xfId="2" applyFont="1" applyFill="1" applyBorder="1" applyAlignment="1"/>
    <xf numFmtId="164" fontId="3" fillId="75" borderId="0" xfId="10" applyNumberFormat="1" applyFont="1" applyFill="1" applyBorder="1" applyAlignment="1">
      <alignment horizontal="right"/>
    </xf>
    <xf numFmtId="165" fontId="1" fillId="75" borderId="0" xfId="6" applyNumberFormat="1" applyFont="1" applyFill="1" applyBorder="1" applyAlignment="1">
      <alignment horizontal="right"/>
    </xf>
    <xf numFmtId="164" fontId="3" fillId="75" borderId="12" xfId="8" applyNumberFormat="1" applyFont="1" applyFill="1" applyBorder="1" applyAlignment="1">
      <alignment horizontal="center" wrapText="1"/>
    </xf>
    <xf numFmtId="164" fontId="3" fillId="0" borderId="12" xfId="8" applyNumberFormat="1" applyFont="1" applyFill="1" applyBorder="1" applyAlignment="1">
      <alignment horizontal="center" wrapText="1"/>
    </xf>
    <xf numFmtId="164" fontId="3" fillId="0" borderId="81"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applyAlignment="1"/>
    <xf numFmtId="0" fontId="3" fillId="75" borderId="11" xfId="8" applyNumberFormat="1" applyFont="1" applyFill="1" applyBorder="1" applyAlignment="1"/>
    <xf numFmtId="164" fontId="1" fillId="75" borderId="12" xfId="8" applyNumberFormat="1" applyFont="1" applyFill="1" applyBorder="1" applyAlignment="1">
      <alignment horizontal="center"/>
    </xf>
    <xf numFmtId="9" fontId="1" fillId="75" borderId="0" xfId="3" applyFont="1" applyFill="1" applyBorder="1" applyAlignment="1"/>
    <xf numFmtId="0" fontId="1" fillId="0" borderId="0" xfId="0" applyFont="1" applyFill="1" applyBorder="1" applyAlignment="1">
      <alignment horizontal="left" vertical="top"/>
    </xf>
    <xf numFmtId="0" fontId="280" fillId="0" borderId="0" xfId="0" applyFont="1" applyFill="1" applyAlignment="1">
      <alignment readingOrder="1"/>
    </xf>
    <xf numFmtId="0" fontId="0" fillId="0" borderId="0" xfId="0" applyFont="1" applyFill="1" applyAlignment="1"/>
    <xf numFmtId="0" fontId="281" fillId="0" borderId="0" xfId="0" applyFont="1" applyFill="1" applyAlignment="1">
      <alignment readingOrder="1"/>
    </xf>
    <xf numFmtId="0" fontId="281" fillId="0" borderId="0" xfId="0" applyFont="1" applyFill="1" applyAlignment="1">
      <alignment horizontal="left" wrapText="1" readingOrder="1"/>
    </xf>
    <xf numFmtId="0" fontId="0" fillId="0" borderId="0" xfId="0" applyFont="1" applyFill="1" applyAlignment="1">
      <alignment wrapText="1" readingOrder="1"/>
    </xf>
    <xf numFmtId="0" fontId="281" fillId="0" borderId="0" xfId="0" applyFont="1" applyFill="1" applyAlignment="1">
      <alignment horizontal="left" indent="5" readingOrder="1"/>
    </xf>
    <xf numFmtId="0" fontId="281" fillId="0" borderId="0" xfId="0" applyFont="1" applyFill="1" applyAlignment="1">
      <alignment horizontal="left" vertical="top" wrapText="1" readingOrder="1"/>
    </xf>
    <xf numFmtId="0" fontId="0" fillId="0" borderId="0" xfId="0" applyFont="1" applyFill="1" applyAlignment="1">
      <alignment vertical="top"/>
    </xf>
    <xf numFmtId="0" fontId="280" fillId="0" borderId="0" xfId="0" applyFont="1" applyFill="1" applyAlignment="1">
      <alignment horizontal="left" vertical="top" readingOrder="1"/>
    </xf>
    <xf numFmtId="0" fontId="281" fillId="0" borderId="0" xfId="0" applyFont="1" applyFill="1" applyAlignment="1">
      <alignment horizontal="left" vertical="top" readingOrder="1"/>
    </xf>
    <xf numFmtId="165" fontId="261" fillId="2" borderId="0" xfId="0" applyNumberFormat="1" applyFont="1" applyFill="1" applyBorder="1"/>
    <xf numFmtId="0" fontId="283" fillId="0" borderId="0" xfId="0" applyFont="1" applyFill="1" applyAlignment="1">
      <alignment vertical="top"/>
    </xf>
    <xf numFmtId="42" fontId="3" fillId="0" borderId="0" xfId="3" applyNumberFormat="1" applyFont="1" applyFill="1" applyBorder="1" applyAlignment="1"/>
    <xf numFmtId="41" fontId="1" fillId="0" borderId="0" xfId="3" applyNumberFormat="1" applyFont="1" applyFill="1" applyBorder="1" applyAlignment="1"/>
    <xf numFmtId="44" fontId="3" fillId="0" borderId="0" xfId="2" applyFont="1" applyFill="1" applyBorder="1"/>
    <xf numFmtId="10" fontId="6" fillId="0" borderId="0" xfId="3" applyNumberFormat="1" applyFont="1" applyFill="1" applyBorder="1" applyAlignment="1"/>
    <xf numFmtId="164" fontId="1" fillId="0" borderId="0" xfId="2"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0" fontId="1" fillId="0" borderId="0" xfId="11" applyFont="1" applyFill="1" applyAlignment="1">
      <alignment horizontal="left" vertical="top" wrapText="1"/>
    </xf>
    <xf numFmtId="1" fontId="262" fillId="0" borderId="0" xfId="8" applyNumberFormat="1" applyFont="1" applyFill="1" applyBorder="1" applyAlignment="1">
      <alignment horizontal="center" vertical="top"/>
    </xf>
    <xf numFmtId="165" fontId="1" fillId="75" borderId="74" xfId="1" quotePrefix="1" applyNumberFormat="1" applyFont="1" applyFill="1" applyBorder="1" applyAlignment="1">
      <alignment horizontal="center"/>
    </xf>
    <xf numFmtId="165" fontId="1" fillId="75" borderId="74" xfId="1" applyNumberFormat="1" applyFont="1" applyFill="1" applyBorder="1" applyAlignment="1">
      <alignment horizontal="center"/>
    </xf>
    <xf numFmtId="165" fontId="261" fillId="75" borderId="74" xfId="1" applyNumberFormat="1" applyFont="1" applyFill="1" applyBorder="1" applyAlignment="1">
      <alignment horizontal="right" wrapText="1"/>
    </xf>
    <xf numFmtId="0" fontId="262" fillId="2" borderId="0" xfId="0" applyFont="1" applyFill="1" applyAlignment="1">
      <alignment vertical="top"/>
    </xf>
    <xf numFmtId="0" fontId="18" fillId="0" borderId="0" xfId="0" applyFont="1" applyFill="1" applyAlignment="1">
      <alignment horizontal="left" indent="5" readingOrder="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0" fillId="0" borderId="0" xfId="0" applyFont="1" applyFill="1" applyAlignment="1">
      <alignment vertical="top"/>
    </xf>
    <xf numFmtId="0" fontId="1" fillId="0" borderId="0" xfId="11" applyFont="1" applyFill="1" applyAlignment="1">
      <alignment horizontal="left" vertical="top" wrapText="1"/>
    </xf>
    <xf numFmtId="0" fontId="288" fillId="0" borderId="0" xfId="0" applyFont="1" applyFill="1" applyBorder="1" applyAlignment="1">
      <alignment horizontal="center"/>
    </xf>
    <xf numFmtId="0" fontId="288" fillId="0" borderId="0" xfId="0" applyFont="1" applyFill="1" applyBorder="1" applyAlignment="1">
      <alignment horizontal="left"/>
    </xf>
    <xf numFmtId="42" fontId="288" fillId="0" borderId="0" xfId="0" applyNumberFormat="1" applyFont="1" applyFill="1" applyBorder="1" applyAlignment="1"/>
    <xf numFmtId="0" fontId="286" fillId="0" borderId="0" xfId="0" applyFont="1" applyFill="1" applyBorder="1" applyAlignment="1">
      <alignment horizontal="left" indent="1"/>
    </xf>
    <xf numFmtId="41" fontId="286" fillId="0" borderId="0" xfId="0" applyNumberFormat="1" applyFont="1" applyFill="1" applyBorder="1" applyAlignment="1"/>
    <xf numFmtId="41" fontId="286" fillId="0" borderId="0" xfId="3" applyNumberFormat="1" applyFont="1" applyFill="1" applyBorder="1" applyAlignment="1"/>
    <xf numFmtId="0" fontId="286" fillId="0" borderId="0" xfId="0" applyFont="1" applyFill="1" applyBorder="1" applyAlignment="1"/>
    <xf numFmtId="41" fontId="289" fillId="0" borderId="0" xfId="1" applyNumberFormat="1" applyFont="1" applyFill="1" applyBorder="1" applyAlignment="1"/>
    <xf numFmtId="0" fontId="288" fillId="0" borderId="0" xfId="0" applyFont="1" applyFill="1" applyBorder="1" applyAlignment="1">
      <alignment vertical="top"/>
    </xf>
    <xf numFmtId="41" fontId="288" fillId="0" borderId="0" xfId="0" applyNumberFormat="1" applyFont="1" applyFill="1" applyBorder="1" applyAlignment="1">
      <alignment horizontal="left"/>
    </xf>
    <xf numFmtId="41" fontId="288" fillId="0" borderId="0" xfId="0" applyNumberFormat="1" applyFont="1" applyFill="1" applyBorder="1" applyAlignment="1"/>
    <xf numFmtId="41" fontId="288" fillId="0" borderId="0" xfId="1" applyNumberFormat="1" applyFont="1" applyFill="1" applyBorder="1" applyAlignment="1"/>
    <xf numFmtId="0" fontId="286" fillId="0" borderId="0" xfId="0" applyFont="1" applyFill="1" applyBorder="1" applyAlignment="1">
      <alignment horizontal="left"/>
    </xf>
    <xf numFmtId="0" fontId="286" fillId="0" borderId="0" xfId="0" applyFont="1" applyFill="1" applyBorder="1" applyAlignment="1">
      <alignment vertical="top"/>
    </xf>
    <xf numFmtId="41" fontId="286" fillId="0" borderId="0" xfId="0" applyNumberFormat="1" applyFont="1" applyFill="1" applyBorder="1" applyAlignment="1">
      <alignment horizontal="left"/>
    </xf>
    <xf numFmtId="41" fontId="286" fillId="0" borderId="0" xfId="1" applyNumberFormat="1" applyFont="1" applyFill="1" applyBorder="1" applyAlignment="1"/>
    <xf numFmtId="166" fontId="286" fillId="0" borderId="0" xfId="3" applyNumberFormat="1" applyFont="1" applyFill="1" applyBorder="1" applyAlignment="1"/>
    <xf numFmtId="166" fontId="289" fillId="0" borderId="0" xfId="3" applyNumberFormat="1" applyFont="1" applyFill="1" applyBorder="1" applyAlignment="1"/>
    <xf numFmtId="166" fontId="288" fillId="0" borderId="0" xfId="3" applyNumberFormat="1" applyFont="1" applyFill="1" applyBorder="1" applyAlignment="1"/>
    <xf numFmtId="166" fontId="290" fillId="0" borderId="0" xfId="3" applyNumberFormat="1" applyFont="1" applyFill="1" applyBorder="1" applyAlignment="1"/>
    <xf numFmtId="0" fontId="0" fillId="2" borderId="0" xfId="0" applyFont="1" applyFill="1" applyBorder="1"/>
    <xf numFmtId="0" fontId="3" fillId="2" borderId="0" xfId="0" applyFont="1" applyFill="1" applyBorder="1"/>
    <xf numFmtId="44" fontId="3" fillId="0" borderId="0" xfId="0" applyNumberFormat="1" applyFont="1" applyFill="1" applyBorder="1"/>
    <xf numFmtId="0" fontId="11" fillId="2" borderId="0" xfId="0" applyFont="1" applyFill="1" applyBorder="1"/>
    <xf numFmtId="44" fontId="270" fillId="0" borderId="0" xfId="0" applyNumberFormat="1" applyFont="1" applyFill="1" applyBorder="1"/>
    <xf numFmtId="0" fontId="1" fillId="2" borderId="0" xfId="0" applyFont="1" applyFill="1" applyBorder="1"/>
    <xf numFmtId="165" fontId="274" fillId="0" borderId="0" xfId="1" applyNumberFormat="1" applyFont="1" applyFill="1" applyBorder="1"/>
    <xf numFmtId="165" fontId="16" fillId="2" borderId="0" xfId="1" applyNumberFormat="1" applyFont="1" applyFill="1" applyBorder="1"/>
    <xf numFmtId="0" fontId="273" fillId="2" borderId="0" xfId="0" applyFont="1" applyFill="1" applyBorder="1"/>
    <xf numFmtId="0" fontId="2" fillId="2" borderId="0" xfId="0" applyFont="1" applyFill="1" applyBorder="1" applyAlignment="1">
      <alignment vertical="top"/>
    </xf>
    <xf numFmtId="0" fontId="24" fillId="0" borderId="0" xfId="0" applyFont="1" applyFill="1" applyBorder="1"/>
    <xf numFmtId="0" fontId="0" fillId="0" borderId="0" xfId="0" applyFont="1" applyFill="1" applyBorder="1"/>
    <xf numFmtId="0" fontId="3" fillId="2" borderId="0" xfId="3388" applyFont="1" applyFill="1" applyBorder="1" applyAlignment="1"/>
    <xf numFmtId="0" fontId="3" fillId="2" borderId="0" xfId="3388" applyFont="1" applyFill="1" applyBorder="1"/>
    <xf numFmtId="0" fontId="287" fillId="0" borderId="0" xfId="0" applyFont="1" applyFill="1" applyBorder="1"/>
    <xf numFmtId="0" fontId="288" fillId="0" borderId="0" xfId="3388" applyFont="1" applyFill="1" applyBorder="1" applyAlignment="1"/>
    <xf numFmtId="0" fontId="288" fillId="0" borderId="0" xfId="3388" applyFont="1" applyFill="1" applyBorder="1"/>
    <xf numFmtId="0" fontId="288" fillId="0" borderId="0" xfId="0" applyFont="1" applyFill="1" applyBorder="1" applyAlignment="1"/>
    <xf numFmtId="0" fontId="286" fillId="0" borderId="0" xfId="0" applyFont="1" applyFill="1" applyBorder="1"/>
    <xf numFmtId="42" fontId="0" fillId="2" borderId="0" xfId="0" applyNumberFormat="1" applyFill="1" applyBorder="1"/>
    <xf numFmtId="166" fontId="0" fillId="2" borderId="0" xfId="0" applyNumberFormat="1" applyFill="1" applyBorder="1"/>
    <xf numFmtId="0" fontId="1" fillId="3" borderId="0" xfId="0" applyNumberFormat="1" applyFont="1" applyFill="1" applyBorder="1" applyAlignment="1"/>
    <xf numFmtId="0" fontId="1" fillId="2" borderId="0" xfId="0" applyNumberFormat="1" applyFont="1" applyFill="1" applyBorder="1" applyAlignment="1"/>
    <xf numFmtId="0" fontId="3" fillId="0" borderId="0" xfId="3" applyNumberFormat="1" applyFont="1" applyFill="1" applyBorder="1" applyAlignment="1"/>
    <xf numFmtId="0" fontId="1" fillId="2" borderId="0" xfId="0" applyNumberFormat="1" applyFont="1" applyFill="1" applyBorder="1" applyAlignment="1">
      <alignment horizontal="left"/>
    </xf>
    <xf numFmtId="0" fontId="1" fillId="2" borderId="0" xfId="0" applyNumberFormat="1" applyFont="1" applyFill="1" applyBorder="1" applyAlignment="1">
      <alignment horizontal="left" indent="1"/>
    </xf>
    <xf numFmtId="0" fontId="1" fillId="0" borderId="0" xfId="3" applyNumberFormat="1" applyFont="1" applyFill="1" applyBorder="1" applyAlignment="1"/>
    <xf numFmtId="0" fontId="262" fillId="2" borderId="0" xfId="0" applyFont="1" applyFill="1" applyBorder="1" applyAlignment="1">
      <alignment horizontal="right"/>
    </xf>
    <xf numFmtId="0" fontId="261" fillId="0" borderId="0" xfId="0" applyFont="1" applyFill="1" applyBorder="1"/>
    <xf numFmtId="164" fontId="1" fillId="0" borderId="0" xfId="5" applyNumberFormat="1" applyFont="1" applyFill="1"/>
    <xf numFmtId="165" fontId="286" fillId="0" borderId="0" xfId="1" applyNumberFormat="1" applyFont="1" applyFill="1" applyBorder="1" applyAlignment="1">
      <alignment horizontal="center"/>
    </xf>
    <xf numFmtId="164" fontId="261" fillId="75" borderId="0" xfId="0" applyNumberFormat="1" applyFont="1" applyFill="1" applyBorder="1"/>
    <xf numFmtId="164" fontId="3" fillId="0" borderId="0" xfId="2" applyNumberFormat="1" applyFont="1" applyFill="1" applyBorder="1"/>
    <xf numFmtId="0" fontId="262" fillId="0" borderId="0" xfId="0" applyFont="1" applyFill="1" applyBorder="1" applyAlignment="1">
      <alignment vertical="top"/>
    </xf>
    <xf numFmtId="164" fontId="1" fillId="0" borderId="74" xfId="2" applyNumberFormat="1" applyFont="1" applyFill="1" applyBorder="1"/>
    <xf numFmtId="44" fontId="1" fillId="0" borderId="74" xfId="2" applyNumberFormat="1" applyFont="1" applyFill="1" applyBorder="1"/>
    <xf numFmtId="44" fontId="1" fillId="0" borderId="16" xfId="2" applyNumberFormat="1" applyFont="1" applyFill="1" applyBorder="1"/>
    <xf numFmtId="0" fontId="3" fillId="0" borderId="12" xfId="8" applyNumberFormat="1" applyFont="1" applyFill="1" applyBorder="1" applyAlignment="1">
      <alignment horizontal="center" wrapText="1"/>
    </xf>
    <xf numFmtId="0" fontId="3" fillId="0" borderId="81" xfId="8" applyNumberFormat="1" applyFont="1" applyFill="1" applyBorder="1" applyAlignment="1">
      <alignment horizontal="center" wrapText="1"/>
    </xf>
    <xf numFmtId="164" fontId="1" fillId="75" borderId="13" xfId="10" applyNumberFormat="1" applyFont="1" applyFill="1" applyBorder="1" applyAlignment="1">
      <alignment horizontal="left"/>
    </xf>
    <xf numFmtId="0" fontId="292" fillId="0" borderId="0" xfId="0" applyFont="1" applyFill="1" applyBorder="1" applyAlignment="1">
      <alignment vertical="top"/>
    </xf>
    <xf numFmtId="0" fontId="293" fillId="0" borderId="0" xfId="0" applyFont="1" applyFill="1" applyAlignment="1"/>
    <xf numFmtId="0" fontId="294" fillId="0" borderId="0" xfId="0" applyFont="1" applyFill="1"/>
    <xf numFmtId="0" fontId="295" fillId="0" borderId="0" xfId="0" applyFont="1" applyFill="1" applyBorder="1" applyAlignment="1">
      <alignment horizontal="center"/>
    </xf>
    <xf numFmtId="0" fontId="295" fillId="0" borderId="1" xfId="0" applyFont="1" applyFill="1" applyBorder="1" applyAlignment="1">
      <alignment horizontal="center"/>
    </xf>
    <xf numFmtId="0" fontId="295" fillId="0" borderId="0" xfId="0" applyFont="1" applyFill="1" applyBorder="1" applyAlignment="1">
      <alignment horizontal="left"/>
    </xf>
    <xf numFmtId="42" fontId="295" fillId="0" borderId="0" xfId="0" applyNumberFormat="1" applyFont="1" applyFill="1" applyBorder="1" applyAlignment="1"/>
    <xf numFmtId="42" fontId="295" fillId="0" borderId="0" xfId="3" applyNumberFormat="1" applyFont="1" applyFill="1" applyBorder="1" applyAlignment="1"/>
    <xf numFmtId="0" fontId="293" fillId="0" borderId="0" xfId="0" applyFont="1" applyFill="1" applyBorder="1" applyAlignment="1">
      <alignment horizontal="left" indent="1"/>
    </xf>
    <xf numFmtId="41" fontId="293" fillId="0" borderId="0" xfId="0" applyNumberFormat="1" applyFont="1" applyFill="1" applyBorder="1" applyAlignment="1"/>
    <xf numFmtId="41" fontId="293" fillId="0" borderId="0" xfId="3" applyNumberFormat="1" applyFont="1" applyFill="1" applyBorder="1" applyAlignment="1"/>
    <xf numFmtId="0" fontId="293" fillId="0" borderId="0" xfId="0" applyFont="1" applyFill="1" applyBorder="1" applyAlignment="1"/>
    <xf numFmtId="41" fontId="296" fillId="0" borderId="0" xfId="1" applyNumberFormat="1" applyFont="1" applyFill="1" applyBorder="1" applyAlignment="1"/>
    <xf numFmtId="0" fontId="295" fillId="0" borderId="0" xfId="0" applyFont="1" applyFill="1" applyBorder="1" applyAlignment="1">
      <alignment vertical="top"/>
    </xf>
    <xf numFmtId="41" fontId="295" fillId="0" borderId="0" xfId="0" applyNumberFormat="1" applyFont="1" applyFill="1" applyBorder="1" applyAlignment="1">
      <alignment horizontal="left"/>
    </xf>
    <xf numFmtId="41" fontId="295" fillId="0" borderId="0" xfId="0" applyNumberFormat="1" applyFont="1" applyFill="1" applyBorder="1" applyAlignment="1"/>
    <xf numFmtId="41" fontId="295" fillId="0" borderId="0" xfId="1" applyNumberFormat="1" applyFont="1" applyFill="1" applyBorder="1" applyAlignment="1"/>
    <xf numFmtId="0" fontId="293" fillId="0" borderId="0" xfId="0" applyFont="1" applyFill="1" applyBorder="1" applyAlignment="1">
      <alignment horizontal="left"/>
    </xf>
    <xf numFmtId="0" fontId="293" fillId="0" borderId="0" xfId="0" applyFont="1" applyFill="1" applyBorder="1" applyAlignment="1">
      <alignment vertical="top"/>
    </xf>
    <xf numFmtId="41" fontId="293" fillId="0" borderId="0" xfId="0" applyNumberFormat="1" applyFont="1" applyFill="1" applyBorder="1" applyAlignment="1">
      <alignment horizontal="left"/>
    </xf>
    <xf numFmtId="41" fontId="293" fillId="0" borderId="0" xfId="1" applyNumberFormat="1" applyFont="1" applyFill="1" applyBorder="1" applyAlignment="1"/>
    <xf numFmtId="42" fontId="297" fillId="0" borderId="0" xfId="0" applyNumberFormat="1" applyFont="1" applyFill="1" applyBorder="1" applyAlignment="1"/>
    <xf numFmtId="164" fontId="293" fillId="0" borderId="0" xfId="2" applyNumberFormat="1" applyFont="1" applyFill="1" applyBorder="1" applyAlignment="1"/>
    <xf numFmtId="0" fontId="295" fillId="0" borderId="0" xfId="3388" applyFont="1" applyFill="1" applyAlignment="1"/>
    <xf numFmtId="44" fontId="295" fillId="0" borderId="0" xfId="2" applyFont="1" applyFill="1" applyBorder="1"/>
    <xf numFmtId="0" fontId="295" fillId="0" borderId="0" xfId="3388" applyFont="1" applyFill="1"/>
    <xf numFmtId="44" fontId="295" fillId="0" borderId="0" xfId="3388" applyNumberFormat="1" applyFont="1" applyFill="1"/>
    <xf numFmtId="0" fontId="295" fillId="0" borderId="0" xfId="0" applyFont="1" applyFill="1" applyAlignment="1"/>
    <xf numFmtId="0" fontId="293" fillId="0" borderId="0" xfId="0" applyFont="1" applyFill="1"/>
    <xf numFmtId="0" fontId="298" fillId="0" borderId="0" xfId="0" applyFont="1" applyFill="1"/>
    <xf numFmtId="166" fontId="293" fillId="0" borderId="0" xfId="3" applyNumberFormat="1" applyFont="1" applyFill="1" applyBorder="1" applyAlignment="1"/>
    <xf numFmtId="166" fontId="296" fillId="0" borderId="0" xfId="3" applyNumberFormat="1" applyFont="1" applyFill="1" applyBorder="1" applyAlignment="1"/>
    <xf numFmtId="166" fontId="295" fillId="0" borderId="0" xfId="3" applyNumberFormat="1" applyFont="1" applyFill="1" applyBorder="1" applyAlignment="1"/>
    <xf numFmtId="166" fontId="297" fillId="0" borderId="0" xfId="3" applyNumberFormat="1" applyFont="1" applyFill="1" applyBorder="1" applyAlignment="1"/>
    <xf numFmtId="0" fontId="293" fillId="0" borderId="0" xfId="0" applyFont="1" applyFill="1" applyAlignment="1">
      <alignment vertical="top"/>
    </xf>
    <xf numFmtId="0" fontId="295" fillId="0" borderId="0" xfId="0" applyFont="1" applyFill="1" applyBorder="1" applyAlignment="1">
      <alignment horizontal="center" vertical="top"/>
    </xf>
    <xf numFmtId="0" fontId="299" fillId="0" borderId="0" xfId="0" applyFont="1" applyFill="1"/>
    <xf numFmtId="0" fontId="295" fillId="0" borderId="0" xfId="0" quotePrefix="1" applyFont="1" applyFill="1" applyBorder="1" applyAlignment="1">
      <alignment horizontal="center" vertical="top"/>
    </xf>
    <xf numFmtId="0" fontId="300" fillId="0" borderId="0" xfId="0" applyFont="1" applyFill="1"/>
    <xf numFmtId="164" fontId="293" fillId="0" borderId="0" xfId="0" applyNumberFormat="1" applyFont="1" applyFill="1" applyBorder="1" applyAlignment="1"/>
    <xf numFmtId="0" fontId="295" fillId="0" borderId="0" xfId="0" applyFont="1" applyFill="1" applyAlignment="1">
      <alignment horizontal="center"/>
    </xf>
    <xf numFmtId="0" fontId="295" fillId="0" borderId="0" xfId="0" applyFont="1" applyFill="1" applyBorder="1" applyAlignment="1"/>
    <xf numFmtId="42" fontId="295" fillId="0" borderId="0" xfId="0" applyNumberFormat="1" applyFont="1" applyFill="1" applyBorder="1"/>
    <xf numFmtId="0" fontId="293" fillId="0" borderId="0" xfId="0" applyFont="1" applyFill="1" applyBorder="1"/>
    <xf numFmtId="0" fontId="295" fillId="0" borderId="0" xfId="5" applyFont="1" applyFill="1" applyBorder="1"/>
    <xf numFmtId="0" fontId="293" fillId="0" borderId="0" xfId="5" applyFont="1" applyFill="1" applyBorder="1" applyAlignment="1">
      <alignment horizontal="center"/>
    </xf>
    <xf numFmtId="165" fontId="293" fillId="0" borderId="0" xfId="6" applyNumberFormat="1" applyFont="1" applyFill="1" applyBorder="1" applyAlignment="1">
      <alignment horizontal="center"/>
    </xf>
    <xf numFmtId="0" fontId="293" fillId="0" borderId="0" xfId="5" applyFont="1" applyFill="1" applyBorder="1"/>
    <xf numFmtId="165" fontId="293" fillId="0" borderId="1" xfId="1" applyNumberFormat="1" applyFont="1" applyFill="1" applyBorder="1"/>
    <xf numFmtId="164" fontId="293" fillId="0" borderId="5" xfId="2" quotePrefix="1" applyNumberFormat="1" applyFont="1" applyFill="1" applyBorder="1" applyAlignment="1">
      <alignment horizontal="center"/>
    </xf>
    <xf numFmtId="165" fontId="293" fillId="0" borderId="0" xfId="1" applyNumberFormat="1" applyFont="1" applyFill="1" applyBorder="1"/>
    <xf numFmtId="9" fontId="1" fillId="0" borderId="0" xfId="7" applyFont="1" applyFill="1" applyBorder="1" applyAlignment="1">
      <alignment horizontal="center"/>
    </xf>
    <xf numFmtId="0" fontId="295" fillId="0" borderId="0" xfId="0" applyFont="1" applyFill="1" applyAlignment="1">
      <alignment horizontal="left"/>
    </xf>
    <xf numFmtId="0" fontId="293" fillId="0" borderId="0" xfId="0" applyFont="1" applyFill="1" applyBorder="1" applyAlignment="1">
      <alignment wrapText="1"/>
    </xf>
    <xf numFmtId="0" fontId="293" fillId="0" borderId="0" xfId="0" applyFont="1" applyFill="1" applyAlignment="1">
      <alignment horizontal="left"/>
    </xf>
    <xf numFmtId="165" fontId="293" fillId="0" borderId="0" xfId="1" applyNumberFormat="1" applyFont="1" applyFill="1" applyAlignment="1">
      <alignment horizontal="right" wrapText="1"/>
    </xf>
    <xf numFmtId="165" fontId="293" fillId="0" borderId="1" xfId="1" applyNumberFormat="1" applyFont="1" applyFill="1" applyBorder="1" applyAlignment="1">
      <alignment horizontal="right" wrapText="1"/>
    </xf>
    <xf numFmtId="164" fontId="293" fillId="0" borderId="5" xfId="2" applyNumberFormat="1" applyFont="1" applyFill="1" applyBorder="1" applyAlignment="1">
      <alignment horizontal="right" wrapText="1"/>
    </xf>
    <xf numFmtId="165" fontId="293" fillId="0" borderId="0" xfId="1" applyNumberFormat="1" applyFont="1" applyFill="1" applyBorder="1" applyAlignment="1">
      <alignment horizontal="right" wrapText="1"/>
    </xf>
    <xf numFmtId="164" fontId="293" fillId="0" borderId="0" xfId="2" applyNumberFormat="1" applyFont="1" applyFill="1" applyBorder="1" applyAlignment="1">
      <alignment horizontal="right" wrapText="1"/>
    </xf>
    <xf numFmtId="164" fontId="293" fillId="0" borderId="13" xfId="10" applyNumberFormat="1" applyFont="1" applyFill="1" applyBorder="1" applyAlignment="1">
      <alignment horizontal="left"/>
    </xf>
    <xf numFmtId="164" fontId="293" fillId="0" borderId="0" xfId="10" applyNumberFormat="1" applyFont="1" applyFill="1" applyBorder="1"/>
    <xf numFmtId="1" fontId="301" fillId="0" borderId="0" xfId="8" applyNumberFormat="1" applyFont="1" applyFill="1" applyBorder="1" applyAlignment="1">
      <alignment horizontal="center"/>
    </xf>
    <xf numFmtId="164" fontId="293" fillId="0" borderId="0" xfId="2" applyNumberFormat="1" applyFont="1" applyFill="1" applyBorder="1"/>
    <xf numFmtId="164" fontId="293" fillId="0" borderId="15" xfId="2" applyNumberFormat="1" applyFont="1" applyFill="1" applyBorder="1"/>
    <xf numFmtId="164" fontId="293" fillId="0" borderId="0" xfId="10" applyNumberFormat="1" applyFont="1" applyFill="1" applyBorder="1" applyAlignment="1">
      <alignment horizontal="left"/>
    </xf>
    <xf numFmtId="44" fontId="293" fillId="0" borderId="0" xfId="2" applyFont="1" applyFill="1" applyBorder="1"/>
    <xf numFmtId="44" fontId="293" fillId="0" borderId="15" xfId="2" applyFont="1" applyFill="1" applyBorder="1"/>
    <xf numFmtId="0" fontId="300" fillId="0" borderId="0" xfId="0" applyFont="1" applyFill="1" applyBorder="1"/>
    <xf numFmtId="44" fontId="295" fillId="0" borderId="0" xfId="3388" applyNumberFormat="1" applyFont="1" applyFill="1" applyBorder="1"/>
    <xf numFmtId="9" fontId="293" fillId="0" borderId="0" xfId="7" applyFont="1" applyFill="1" applyBorder="1" applyAlignment="1">
      <alignment horizontal="center"/>
    </xf>
    <xf numFmtId="165" fontId="293" fillId="0" borderId="0" xfId="1" applyNumberFormat="1" applyFont="1" applyFill="1" applyBorder="1" applyAlignment="1">
      <alignment horizontal="center"/>
    </xf>
    <xf numFmtId="0" fontId="1" fillId="2" borderId="0" xfId="0" applyFont="1" applyFill="1" applyAlignment="1">
      <alignment horizontal="lef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5" fontId="261" fillId="75" borderId="0" xfId="1" applyNumberFormat="1" applyFont="1" applyFill="1" applyAlignment="1">
      <alignment horizontal="center" wrapText="1"/>
    </xf>
    <xf numFmtId="44" fontId="17" fillId="0" borderId="0" xfId="3388" applyNumberFormat="1" applyFont="1" applyFill="1"/>
    <xf numFmtId="44" fontId="1" fillId="0" borderId="0" xfId="2" applyFont="1" applyFill="1" applyBorder="1"/>
    <xf numFmtId="44" fontId="1" fillId="0" borderId="15" xfId="2" applyFont="1" applyFill="1" applyBorder="1"/>
    <xf numFmtId="0" fontId="4" fillId="2" borderId="0" xfId="0" applyFont="1" applyFill="1"/>
    <xf numFmtId="6" fontId="261" fillId="75" borderId="0" xfId="0" applyNumberFormat="1" applyFont="1" applyFill="1"/>
    <xf numFmtId="3" fontId="261" fillId="75" borderId="0" xfId="0" applyNumberFormat="1" applyFont="1" applyFill="1"/>
    <xf numFmtId="0" fontId="1" fillId="2" borderId="0" xfId="0" applyFont="1" applyFill="1" applyAlignment="1">
      <alignment horizontal="left" vertical="top"/>
    </xf>
    <xf numFmtId="164" fontId="293" fillId="0" borderId="5" xfId="2" applyNumberFormat="1"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0" xfId="8" applyNumberFormat="1" applyFont="1" applyFill="1" applyBorder="1" applyAlignment="1">
      <alignment horizontal="left"/>
    </xf>
    <xf numFmtId="0" fontId="3" fillId="75" borderId="0" xfId="8" applyFont="1" applyFill="1" applyBorder="1" applyAlignment="1">
      <alignment horizontal="center"/>
    </xf>
    <xf numFmtId="164" fontId="1" fillId="0" borderId="0" xfId="2" applyNumberFormat="1" applyFont="1" applyFill="1"/>
    <xf numFmtId="165" fontId="1" fillId="0" borderId="74" xfId="1" quotePrefix="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0" fontId="8" fillId="0" borderId="0" xfId="0" applyFont="1" applyFill="1"/>
    <xf numFmtId="0" fontId="281" fillId="0" borderId="0" xfId="0" applyFont="1" applyFill="1"/>
    <xf numFmtId="42" fontId="1" fillId="0" borderId="0" xfId="3" applyNumberFormat="1" applyFont="1" applyFill="1" applyBorder="1" applyAlignment="1"/>
    <xf numFmtId="41" fontId="6" fillId="0" borderId="0" xfId="0" applyNumberFormat="1" applyFont="1" applyFill="1" applyBorder="1" applyAlignment="1"/>
    <xf numFmtId="41" fontId="1" fillId="0" borderId="0" xfId="2" applyNumberFormat="1" applyFont="1" applyFill="1" applyBorder="1" applyAlignment="1"/>
    <xf numFmtId="42" fontId="3" fillId="0" borderId="0" xfId="1" applyNumberFormat="1" applyFont="1" applyFill="1" applyBorder="1" applyAlignment="1"/>
    <xf numFmtId="42" fontId="6" fillId="0" borderId="0" xfId="3" applyNumberFormat="1" applyFont="1" applyFill="1" applyBorder="1" applyAlignment="1"/>
    <xf numFmtId="164" fontId="0" fillId="2" borderId="0" xfId="0" applyNumberFormat="1" applyFill="1"/>
    <xf numFmtId="165" fontId="3" fillId="0" borderId="0" xfId="0" applyNumberFormat="1" applyFont="1" applyFill="1" applyBorder="1"/>
    <xf numFmtId="10" fontId="3" fillId="0" borderId="0" xfId="0" applyNumberFormat="1" applyFont="1" applyFill="1" applyBorder="1"/>
    <xf numFmtId="10" fontId="0" fillId="2" borderId="0" xfId="0" applyNumberFormat="1" applyFill="1"/>
    <xf numFmtId="44" fontId="264" fillId="0" borderId="0" xfId="0" applyNumberFormat="1" applyFont="1" applyFill="1" applyBorder="1"/>
    <xf numFmtId="0" fontId="16" fillId="0" borderId="0" xfId="1" applyNumberFormat="1" applyFont="1" applyFill="1" applyBorder="1"/>
    <xf numFmtId="44" fontId="16" fillId="0" borderId="0" xfId="1" applyNumberFormat="1" applyFont="1" applyFill="1" applyBorder="1"/>
    <xf numFmtId="165" fontId="22" fillId="0" borderId="0" xfId="0" applyNumberFormat="1" applyFont="1" applyFill="1" applyBorder="1"/>
    <xf numFmtId="43" fontId="0" fillId="2" borderId="0" xfId="0" applyNumberFormat="1" applyFill="1"/>
    <xf numFmtId="166" fontId="21" fillId="0" borderId="0" xfId="0" applyNumberFormat="1" applyFont="1" applyFill="1" applyBorder="1"/>
    <xf numFmtId="166" fontId="3" fillId="0" borderId="0" xfId="0" applyNumberFormat="1" applyFont="1" applyFill="1" applyBorder="1" applyAlignment="1">
      <alignment horizontal="center"/>
    </xf>
    <xf numFmtId="41" fontId="6" fillId="0" borderId="0" xfId="3" applyNumberFormat="1" applyFont="1" applyFill="1" applyBorder="1" applyAlignment="1"/>
    <xf numFmtId="41" fontId="3" fillId="0" borderId="0" xfId="2" applyNumberFormat="1" applyFont="1" applyFill="1" applyBorder="1"/>
    <xf numFmtId="42" fontId="3" fillId="0" borderId="0" xfId="0" applyNumberFormat="1" applyFont="1" applyFill="1" applyBorder="1"/>
    <xf numFmtId="164" fontId="3" fillId="0" borderId="0" xfId="0" applyNumberFormat="1" applyFont="1" applyFill="1" applyBorder="1"/>
    <xf numFmtId="44" fontId="16" fillId="2" borderId="0" xfId="1" applyNumberFormat="1" applyFont="1" applyFill="1" applyBorder="1"/>
    <xf numFmtId="44" fontId="3" fillId="0" borderId="0" xfId="0" applyNumberFormat="1" applyFont="1" applyFill="1" applyBorder="1" applyAlignment="1">
      <alignment horizontal="center"/>
    </xf>
    <xf numFmtId="165" fontId="1" fillId="0" borderId="0" xfId="0" applyNumberFormat="1" applyFont="1" applyFill="1" applyBorder="1"/>
    <xf numFmtId="41" fontId="0" fillId="2" borderId="0" xfId="0" applyNumberFormat="1" applyFill="1" applyBorder="1"/>
    <xf numFmtId="41" fontId="3" fillId="0" borderId="0" xfId="3388" applyNumberFormat="1" applyFont="1" applyFill="1" applyBorder="1"/>
    <xf numFmtId="42" fontId="287" fillId="0" borderId="0" xfId="0" applyNumberFormat="1" applyFont="1" applyFill="1" applyBorder="1"/>
    <xf numFmtId="44" fontId="288" fillId="0" borderId="0" xfId="0" applyNumberFormat="1" applyFont="1" applyFill="1" applyBorder="1" applyAlignment="1">
      <alignment horizontal="center"/>
    </xf>
    <xf numFmtId="44" fontId="288" fillId="0" borderId="0" xfId="3" applyNumberFormat="1" applyFont="1" applyFill="1" applyBorder="1" applyAlignment="1"/>
    <xf numFmtId="2" fontId="288" fillId="0" borderId="0" xfId="3" applyNumberFormat="1" applyFont="1" applyFill="1" applyBorder="1" applyAlignment="1"/>
    <xf numFmtId="0" fontId="288" fillId="0" borderId="0" xfId="3" applyNumberFormat="1" applyFont="1" applyFill="1" applyBorder="1" applyAlignment="1"/>
    <xf numFmtId="0" fontId="286" fillId="0" borderId="0" xfId="3" applyNumberFormat="1" applyFont="1" applyFill="1" applyBorder="1" applyAlignment="1"/>
    <xf numFmtId="42" fontId="286" fillId="0" borderId="0" xfId="3" applyNumberFormat="1" applyFont="1" applyFill="1" applyBorder="1" applyAlignment="1"/>
    <xf numFmtId="41" fontId="290" fillId="0" borderId="0" xfId="0" applyNumberFormat="1" applyFont="1" applyFill="1" applyBorder="1" applyAlignment="1"/>
    <xf numFmtId="41" fontId="286" fillId="0" borderId="0" xfId="2" applyNumberFormat="1" applyFont="1" applyFill="1" applyBorder="1" applyAlignment="1"/>
    <xf numFmtId="41" fontId="287" fillId="0" borderId="0" xfId="0" applyNumberFormat="1" applyFont="1" applyFill="1" applyBorder="1"/>
    <xf numFmtId="41" fontId="288" fillId="0" borderId="0" xfId="2" applyNumberFormat="1" applyFont="1" applyFill="1" applyBorder="1"/>
    <xf numFmtId="41" fontId="288" fillId="0" borderId="0" xfId="3388" applyNumberFormat="1" applyFont="1" applyFill="1" applyBorder="1"/>
    <xf numFmtId="164" fontId="286" fillId="0" borderId="0" xfId="0" applyNumberFormat="1" applyFont="1" applyFill="1" applyBorder="1"/>
    <xf numFmtId="44" fontId="286" fillId="0" borderId="0" xfId="0" applyNumberFormat="1" applyFont="1" applyFill="1" applyBorder="1"/>
    <xf numFmtId="42" fontId="21" fillId="2" borderId="0" xfId="0" applyNumberFormat="1" applyFont="1" applyFill="1"/>
    <xf numFmtId="43" fontId="21" fillId="2" borderId="0" xfId="1" applyFont="1" applyFill="1" applyBorder="1"/>
    <xf numFmtId="44" fontId="17" fillId="0" borderId="0" xfId="0" applyNumberFormat="1" applyFont="1" applyFill="1" applyBorder="1"/>
    <xf numFmtId="0" fontId="21" fillId="75" borderId="0" xfId="0" applyFont="1" applyFill="1" applyBorder="1"/>
    <xf numFmtId="165" fontId="16" fillId="75" borderId="0" xfId="1" applyNumberFormat="1" applyFont="1" applyFill="1" applyBorder="1"/>
    <xf numFmtId="165" fontId="274" fillId="75" borderId="0" xfId="1" applyNumberFormat="1" applyFont="1" applyFill="1" applyBorder="1"/>
    <xf numFmtId="0" fontId="22" fillId="75" borderId="0" xfId="0" applyFont="1" applyFill="1" applyBorder="1"/>
    <xf numFmtId="0" fontId="22" fillId="2" borderId="0" xfId="0" applyFont="1" applyFill="1" applyBorder="1"/>
    <xf numFmtId="0" fontId="21" fillId="2" borderId="0" xfId="0" applyFont="1" applyFill="1" applyBorder="1"/>
    <xf numFmtId="0" fontId="16" fillId="2" borderId="0" xfId="0" applyFont="1" applyFill="1" applyBorder="1"/>
    <xf numFmtId="0" fontId="272" fillId="2" borderId="0" xfId="0" applyFont="1" applyFill="1" applyBorder="1"/>
    <xf numFmtId="44" fontId="17" fillId="75" borderId="0" xfId="0" applyNumberFormat="1" applyFont="1" applyFill="1" applyBorder="1"/>
    <xf numFmtId="165" fontId="22" fillId="75" borderId="0" xfId="0" applyNumberFormat="1" applyFont="1" applyFill="1" applyBorder="1"/>
    <xf numFmtId="10" fontId="22" fillId="2" borderId="0" xfId="3" applyNumberFormat="1" applyFont="1" applyFill="1" applyBorder="1"/>
    <xf numFmtId="44" fontId="17" fillId="75" borderId="0" xfId="3388" applyNumberFormat="1" applyFont="1" applyFill="1" applyBorder="1"/>
    <xf numFmtId="44" fontId="17" fillId="0" borderId="0" xfId="3388" applyNumberFormat="1" applyFont="1" applyFill="1" applyBorder="1"/>
    <xf numFmtId="0" fontId="299" fillId="0" borderId="0" xfId="0" applyFont="1" applyFill="1" applyBorder="1"/>
    <xf numFmtId="42" fontId="21" fillId="2" borderId="0" xfId="0" applyNumberFormat="1" applyFont="1" applyFill="1" applyBorder="1"/>
    <xf numFmtId="165" fontId="261" fillId="0" borderId="0" xfId="4372" applyNumberFormat="1" applyFont="1" applyFill="1" applyBorder="1"/>
    <xf numFmtId="165" fontId="279" fillId="0" borderId="0" xfId="4372" applyNumberFormat="1" applyBorder="1"/>
    <xf numFmtId="165" fontId="260" fillId="0" borderId="0" xfId="0" applyNumberFormat="1" applyFont="1" applyFill="1" applyBorder="1"/>
    <xf numFmtId="165" fontId="261" fillId="0" borderId="0" xfId="0" applyNumberFormat="1" applyFont="1" applyFill="1" applyBorder="1"/>
    <xf numFmtId="42" fontId="279" fillId="0" borderId="0" xfId="4372" applyNumberFormat="1" applyBorder="1"/>
    <xf numFmtId="165" fontId="1" fillId="0" borderId="0" xfId="5" applyNumberFormat="1" applyFont="1" applyFill="1"/>
    <xf numFmtId="165" fontId="1" fillId="0" borderId="0" xfId="2" applyNumberFormat="1" applyFont="1" applyFill="1" applyBorder="1"/>
    <xf numFmtId="9" fontId="1" fillId="0" borderId="0" xfId="1" applyNumberFormat="1" applyFont="1" applyFill="1" applyBorder="1"/>
    <xf numFmtId="9" fontId="1" fillId="0" borderId="0" xfId="5" applyNumberFormat="1" applyFont="1" applyFill="1"/>
    <xf numFmtId="165" fontId="1" fillId="0" borderId="0" xfId="3" applyNumberFormat="1" applyFont="1" applyFill="1" applyBorder="1"/>
    <xf numFmtId="164" fontId="1" fillId="0" borderId="0" xfId="1" applyNumberFormat="1" applyFont="1" applyFill="1" applyBorder="1"/>
    <xf numFmtId="166" fontId="1" fillId="0" borderId="0" xfId="1" applyNumberFormat="1" applyFont="1" applyFill="1" applyBorder="1"/>
    <xf numFmtId="166" fontId="1" fillId="0" borderId="0" xfId="5" applyNumberFormat="1" applyFont="1" applyFill="1"/>
    <xf numFmtId="165" fontId="1" fillId="75" borderId="0" xfId="2" applyNumberFormat="1" applyFont="1" applyFill="1" applyBorder="1"/>
    <xf numFmtId="165" fontId="1" fillId="75" borderId="0" xfId="5" applyNumberFormat="1" applyFont="1" applyFill="1"/>
    <xf numFmtId="164" fontId="262" fillId="75" borderId="0" xfId="5" applyNumberFormat="1" applyFont="1" applyFill="1" applyBorder="1" applyAlignment="1">
      <alignment vertical="top"/>
    </xf>
    <xf numFmtId="165" fontId="286" fillId="0" borderId="0" xfId="7" applyNumberFormat="1" applyFont="1" applyFill="1" applyBorder="1" applyAlignment="1">
      <alignment horizontal="center"/>
    </xf>
    <xf numFmtId="9" fontId="286" fillId="0" borderId="0" xfId="1" applyNumberFormat="1" applyFont="1" applyFill="1" applyBorder="1" applyAlignment="1">
      <alignment horizontal="center"/>
    </xf>
    <xf numFmtId="9" fontId="1" fillId="75" borderId="0" xfId="5" applyNumberFormat="1" applyFont="1" applyFill="1"/>
    <xf numFmtId="165" fontId="286" fillId="0" borderId="0" xfId="2" applyNumberFormat="1" applyFont="1" applyFill="1" applyBorder="1" applyAlignment="1">
      <alignment horizontal="center"/>
    </xf>
    <xf numFmtId="166" fontId="261" fillId="75" borderId="0" xfId="0" applyNumberFormat="1" applyFont="1" applyFill="1"/>
    <xf numFmtId="164" fontId="261" fillId="75" borderId="0" xfId="1" applyNumberFormat="1" applyFont="1" applyFill="1" applyBorder="1" applyAlignment="1">
      <alignment horizontal="right" wrapText="1"/>
    </xf>
    <xf numFmtId="164" fontId="22" fillId="0" borderId="0" xfId="0" applyNumberFormat="1" applyFont="1" applyFill="1" applyBorder="1"/>
    <xf numFmtId="165" fontId="3" fillId="0" borderId="0" xfId="2" applyNumberFormat="1" applyFont="1" applyFill="1" applyBorder="1"/>
    <xf numFmtId="165" fontId="261" fillId="0" borderId="0" xfId="2" applyNumberFormat="1" applyFont="1" applyFill="1" applyAlignment="1">
      <alignment horizontal="right"/>
    </xf>
    <xf numFmtId="164" fontId="261" fillId="0" borderId="0" xfId="1" applyNumberFormat="1" applyFont="1" applyFill="1" applyAlignment="1"/>
    <xf numFmtId="164" fontId="293" fillId="0" borderId="0" xfId="2" quotePrefix="1" applyNumberFormat="1" applyFont="1" applyFill="1" applyBorder="1" applyAlignment="1">
      <alignment horizontal="center"/>
    </xf>
    <xf numFmtId="0" fontId="1" fillId="2" borderId="0" xfId="0" applyFont="1" applyFill="1" applyAlignment="1">
      <alignment horizontal="lef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0" xfId="10" applyNumberFormat="1" applyFont="1" applyFill="1" applyBorder="1" applyAlignment="1">
      <alignment horizontal="left"/>
    </xf>
    <xf numFmtId="0" fontId="3" fillId="75" borderId="0" xfId="8" applyFont="1" applyFill="1" applyBorder="1" applyAlignment="1">
      <alignment horizontal="center"/>
    </xf>
    <xf numFmtId="0" fontId="294" fillId="0" borderId="0" xfId="0" applyFont="1" applyFill="1" applyBorder="1"/>
    <xf numFmtId="0" fontId="261" fillId="0" borderId="0" xfId="1" applyNumberFormat="1" applyFont="1" applyFill="1" applyBorder="1"/>
    <xf numFmtId="0" fontId="261" fillId="2" borderId="0" xfId="1" applyNumberFormat="1" applyFont="1" applyFill="1" applyBorder="1"/>
    <xf numFmtId="0" fontId="260" fillId="0" borderId="0" xfId="1" applyNumberFormat="1" applyFont="1" applyFill="1" applyBorder="1"/>
    <xf numFmtId="42" fontId="261" fillId="0" borderId="0" xfId="1" applyNumberFormat="1" applyFont="1" applyFill="1" applyBorder="1"/>
    <xf numFmtId="165" fontId="288" fillId="0" borderId="0" xfId="0" applyNumberFormat="1" applyFont="1" applyFill="1" applyBorder="1"/>
    <xf numFmtId="42" fontId="1" fillId="0" borderId="0" xfId="0" applyNumberFormat="1" applyFont="1" applyFill="1" applyBorder="1"/>
    <xf numFmtId="166" fontId="1" fillId="0" borderId="0" xfId="2" applyNumberFormat="1" applyFont="1" applyFill="1" applyBorder="1" applyAlignment="1">
      <alignment horizontal="center"/>
    </xf>
    <xf numFmtId="164" fontId="1" fillId="0" borderId="0" xfId="1" applyNumberFormat="1" applyFont="1" applyFill="1" applyBorder="1" applyAlignment="1">
      <alignment horizontal="center"/>
    </xf>
    <xf numFmtId="0" fontId="260" fillId="75" borderId="0" xfId="3" applyNumberFormat="1" applyFont="1" applyFill="1" applyBorder="1" applyAlignment="1">
      <alignment horizontal="right" wrapText="1"/>
    </xf>
    <xf numFmtId="0" fontId="261" fillId="75" borderId="0" xfId="1" applyNumberFormat="1" applyFont="1" applyFill="1" applyAlignment="1"/>
    <xf numFmtId="0" fontId="261" fillId="0" borderId="0" xfId="1" applyNumberFormat="1" applyFont="1" applyFill="1" applyAlignment="1"/>
    <xf numFmtId="44" fontId="293" fillId="0" borderId="0" xfId="2" applyNumberFormat="1" applyFont="1" applyFill="1" applyBorder="1"/>
    <xf numFmtId="164" fontId="1" fillId="75" borderId="82" xfId="4" applyNumberFormat="1" applyFont="1" applyFill="1" applyBorder="1"/>
    <xf numFmtId="0" fontId="1" fillId="75" borderId="82" xfId="9" applyFont="1" applyFill="1" applyBorder="1"/>
    <xf numFmtId="164" fontId="1" fillId="75" borderId="82" xfId="8" applyNumberFormat="1" applyFont="1" applyFill="1" applyBorder="1"/>
    <xf numFmtId="164" fontId="1" fillId="75" borderId="82" xfId="10" applyNumberFormat="1" applyFont="1" applyFill="1" applyBorder="1" applyAlignment="1">
      <alignment horizontal="left"/>
    </xf>
    <xf numFmtId="164" fontId="293" fillId="0" borderId="82" xfId="10" applyNumberFormat="1" applyFont="1" applyFill="1" applyBorder="1" applyAlignment="1">
      <alignment horizontal="left"/>
    </xf>
    <xf numFmtId="0" fontId="1" fillId="0" borderId="0" xfId="8" applyFont="1" applyFill="1" applyBorder="1" applyAlignment="1">
      <alignment horizontal="right"/>
    </xf>
    <xf numFmtId="0" fontId="3" fillId="0" borderId="0" xfId="0" applyFont="1" applyFill="1" applyAlignment="1">
      <alignment horizontal="center"/>
    </xf>
    <xf numFmtId="0" fontId="3" fillId="0" borderId="0" xfId="0" applyFont="1" applyFill="1" applyAlignment="1">
      <alignment horizontal="left" wrapText="1"/>
    </xf>
    <xf numFmtId="165" fontId="1" fillId="0" borderId="0" xfId="0" applyNumberFormat="1" applyFont="1" applyFill="1"/>
    <xf numFmtId="0" fontId="260" fillId="0" borderId="0" xfId="0" applyFont="1" applyFill="1" applyAlignment="1">
      <alignment horizontal="center"/>
    </xf>
    <xf numFmtId="165" fontId="260" fillId="0" borderId="0" xfId="0" applyNumberFormat="1" applyFont="1" applyFill="1" applyAlignment="1">
      <alignment horizontal="center"/>
    </xf>
    <xf numFmtId="218" fontId="260" fillId="0" borderId="2" xfId="0" applyNumberFormat="1" applyFont="1" applyFill="1" applyBorder="1" applyAlignment="1">
      <alignment horizontal="center"/>
    </xf>
    <xf numFmtId="164" fontId="260" fillId="0" borderId="0" xfId="2" applyNumberFormat="1" applyFont="1" applyFill="1" applyBorder="1"/>
    <xf numFmtId="165" fontId="261" fillId="0" borderId="0" xfId="0" applyNumberFormat="1" applyFont="1" applyFill="1"/>
    <xf numFmtId="42" fontId="261" fillId="0" borderId="0" xfId="0" applyNumberFormat="1" applyFont="1" applyFill="1"/>
    <xf numFmtId="44" fontId="260" fillId="0" borderId="0" xfId="2" applyFont="1" applyFill="1"/>
    <xf numFmtId="0" fontId="1" fillId="0" borderId="0" xfId="0" applyFont="1" applyFill="1" applyAlignment="1">
      <alignment horizontal="left"/>
    </xf>
    <xf numFmtId="43" fontId="261" fillId="0" borderId="0" xfId="1" applyFont="1" applyFill="1"/>
    <xf numFmtId="43" fontId="261" fillId="0" borderId="1" xfId="1" applyFont="1" applyFill="1" applyBorder="1"/>
    <xf numFmtId="44" fontId="260" fillId="0" borderId="74" xfId="2" applyFont="1" applyFill="1" applyBorder="1"/>
    <xf numFmtId="0" fontId="262" fillId="0" borderId="0" xfId="0" applyFont="1" applyFill="1" applyAlignment="1"/>
    <xf numFmtId="0" fontId="261" fillId="0" borderId="0" xfId="0" applyFont="1" applyFill="1" applyAlignment="1"/>
    <xf numFmtId="0" fontId="262" fillId="0" borderId="0" xfId="0" applyFont="1" applyFill="1" applyAlignment="1">
      <alignment vertical="top"/>
    </xf>
    <xf numFmtId="0" fontId="1" fillId="0" borderId="0" xfId="0" applyFont="1" applyFill="1" applyAlignment="1">
      <alignment horizontal="left" vertical="top" wrapText="1" readingOrder="1"/>
    </xf>
    <xf numFmtId="0" fontId="277" fillId="0" borderId="0" xfId="0" applyFont="1" applyFill="1" applyAlignment="1">
      <alignment vertical="top"/>
    </xf>
    <xf numFmtId="0" fontId="1" fillId="0" borderId="0" xfId="0" applyFont="1" applyFill="1" applyAlignment="1">
      <alignment vertical="top"/>
    </xf>
    <xf numFmtId="0" fontId="281" fillId="0" borderId="0" xfId="0" applyFont="1" applyFill="1" applyAlignment="1">
      <alignment horizontal="left" vertical="top" wrapText="1" readingOrder="1"/>
    </xf>
    <xf numFmtId="0" fontId="0" fillId="0" borderId="0" xfId="0" applyFont="1" applyAlignment="1">
      <alignment vertical="top" wrapText="1"/>
    </xf>
    <xf numFmtId="0" fontId="0" fillId="0" borderId="0" xfId="0" applyFont="1" applyFill="1" applyAlignment="1">
      <alignment vertical="top"/>
    </xf>
    <xf numFmtId="0" fontId="0" fillId="0" borderId="0" xfId="0" applyFont="1" applyFill="1" applyAlignment="1">
      <alignment vertical="top" readingOrder="1"/>
    </xf>
    <xf numFmtId="0" fontId="1" fillId="0" borderId="0" xfId="0" applyFont="1" applyFill="1" applyAlignment="1">
      <alignment horizontal="left" vertical="top" wrapText="1"/>
    </xf>
    <xf numFmtId="0" fontId="3" fillId="0" borderId="0" xfId="0" applyFont="1" applyFill="1" applyAlignment="1">
      <alignment horizontal="left" wrapText="1"/>
    </xf>
    <xf numFmtId="0" fontId="3" fillId="0" borderId="0" xfId="0" applyFont="1" applyFill="1" applyAlignment="1">
      <alignment horizontal="center"/>
    </xf>
    <xf numFmtId="165" fontId="260" fillId="0" borderId="2" xfId="0" applyNumberFormat="1" applyFont="1" applyFill="1" applyBorder="1" applyAlignment="1">
      <alignment horizontal="center"/>
    </xf>
    <xf numFmtId="0" fontId="3" fillId="2" borderId="0" xfId="0" applyFont="1" applyFill="1" applyAlignment="1">
      <alignment horizontal="center"/>
    </xf>
    <xf numFmtId="0" fontId="1" fillId="2" borderId="0" xfId="0" applyFont="1" applyFill="1" applyBorder="1" applyAlignment="1">
      <alignment horizontal="left" wrapText="1"/>
    </xf>
    <xf numFmtId="0" fontId="286" fillId="0" borderId="0" xfId="0" applyFont="1" applyFill="1" applyBorder="1" applyAlignment="1">
      <alignment horizontal="left" wrapText="1"/>
    </xf>
    <xf numFmtId="0" fontId="293" fillId="0" borderId="0" xfId="0" applyFont="1" applyFill="1" applyBorder="1" applyAlignment="1">
      <alignment horizontal="left"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2" borderId="0" xfId="0" applyFont="1" applyFill="1" applyAlignment="1">
      <alignment horizontal="left" wrapText="1"/>
    </xf>
    <xf numFmtId="0" fontId="1" fillId="0" borderId="0" xfId="0" applyFont="1" applyFill="1" applyBorder="1" applyAlignment="1">
      <alignment wrapText="1"/>
    </xf>
    <xf numFmtId="0" fontId="1" fillId="75" borderId="0" xfId="5" applyFont="1" applyFill="1" applyAlignment="1">
      <alignment horizontal="left" vertical="top" wrapText="1"/>
    </xf>
    <xf numFmtId="0" fontId="3" fillId="75" borderId="0" xfId="5" applyFont="1" applyFill="1" applyAlignment="1">
      <alignment horizontal="center"/>
    </xf>
    <xf numFmtId="0" fontId="1" fillId="75" borderId="0" xfId="5" applyFont="1" applyFill="1" applyBorder="1" applyAlignment="1">
      <alignment wrapText="1"/>
    </xf>
    <xf numFmtId="0" fontId="1" fillId="75" borderId="0" xfId="5" applyFont="1" applyFill="1" applyBorder="1" applyAlignment="1">
      <alignment horizontal="left" wrapText="1"/>
    </xf>
    <xf numFmtId="0" fontId="1" fillId="75" borderId="0" xfId="5" applyFont="1" applyFill="1" applyBorder="1" applyAlignment="1">
      <alignment horizontal="left" vertical="top" wrapText="1"/>
    </xf>
    <xf numFmtId="0" fontId="260" fillId="75" borderId="0" xfId="0" applyFont="1" applyFill="1" applyAlignment="1">
      <alignment horizontal="center"/>
    </xf>
    <xf numFmtId="0" fontId="1" fillId="0" borderId="0" xfId="0" applyFont="1" applyFill="1" applyBorder="1" applyAlignment="1">
      <alignment horizontal="left" vertical="top" wrapText="1"/>
    </xf>
    <xf numFmtId="0" fontId="260" fillId="75" borderId="0" xfId="0" applyNumberFormat="1" applyFont="1" applyFill="1" applyAlignment="1">
      <alignment horizontal="center"/>
    </xf>
    <xf numFmtId="0" fontId="261" fillId="75" borderId="0" xfId="0" applyFont="1" applyFill="1" applyAlignment="1">
      <alignment horizontal="left" vertical="top" wrapText="1"/>
    </xf>
    <xf numFmtId="0" fontId="260" fillId="75" borderId="0" xfId="0" applyFont="1" applyFill="1" applyBorder="1" applyAlignment="1">
      <alignment horizontal="center"/>
    </xf>
    <xf numFmtId="0" fontId="260" fillId="75" borderId="75" xfId="0" applyNumberFormat="1" applyFont="1" applyFill="1" applyBorder="1" applyAlignment="1">
      <alignment horizontal="center" vertical="center"/>
    </xf>
    <xf numFmtId="0" fontId="1" fillId="0" borderId="0" xfId="11" applyFont="1" applyFill="1" applyAlignment="1">
      <alignment horizontal="left" wrapText="1"/>
    </xf>
    <xf numFmtId="0" fontId="1" fillId="75" borderId="0" xfId="11" applyFont="1" applyFill="1" applyAlignment="1">
      <alignment horizontal="left" vertical="top" wrapText="1"/>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3" fillId="75" borderId="0" xfId="8" applyFont="1" applyFill="1" applyBorder="1" applyAlignment="1">
      <alignment horizontal="center"/>
    </xf>
    <xf numFmtId="164" fontId="1" fillId="75" borderId="13" xfId="8" applyNumberFormat="1" applyFont="1" applyFill="1" applyBorder="1" applyAlignment="1">
      <alignment horizontal="left"/>
    </xf>
    <xf numFmtId="164" fontId="1" fillId="75" borderId="0" xfId="8" applyNumberFormat="1" applyFont="1" applyFill="1" applyBorder="1" applyAlignment="1">
      <alignment horizontal="left"/>
    </xf>
    <xf numFmtId="0" fontId="1" fillId="0" borderId="0" xfId="11" applyFont="1" applyFill="1" applyAlignment="1">
      <alignment horizontal="left" vertical="top" wrapText="1"/>
    </xf>
    <xf numFmtId="164" fontId="1" fillId="75" borderId="82" xfId="10" applyNumberFormat="1" applyFont="1" applyFill="1" applyBorder="1" applyAlignment="1">
      <alignment horizontal="left"/>
    </xf>
    <xf numFmtId="164" fontId="1" fillId="75" borderId="82" xfId="8" applyNumberFormat="1" applyFont="1" applyFill="1" applyBorder="1" applyAlignment="1">
      <alignment horizontal="left"/>
    </xf>
  </cellXfs>
  <cellStyles count="4383">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ustomBuiltin="1"/>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26" xfId="4359"/>
    <cellStyle name="Normal 27" xfId="4361"/>
    <cellStyle name="Normal 28" xfId="4366"/>
    <cellStyle name="Normal 29" xfId="4362"/>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30" xfId="4365"/>
    <cellStyle name="Normal 31" xfId="4363"/>
    <cellStyle name="Normal 32" xfId="4364"/>
    <cellStyle name="Normal 33" xfId="4367"/>
    <cellStyle name="Normal 34" xfId="4380"/>
    <cellStyle name="Normal 35" xfId="4368"/>
    <cellStyle name="Normal 36" xfId="4379"/>
    <cellStyle name="Normal 37" xfId="4369"/>
    <cellStyle name="Normal 38" xfId="4378"/>
    <cellStyle name="Normal 39" xfId="4370"/>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40" xfId="4377"/>
    <cellStyle name="Normal 41" xfId="4371"/>
    <cellStyle name="Normal 42" xfId="4376"/>
    <cellStyle name="Normal 43" xfId="4372"/>
    <cellStyle name="Normal 44" xfId="4375"/>
    <cellStyle name="Normal 45" xfId="4373"/>
    <cellStyle name="Normal 46" xfId="4374"/>
    <cellStyle name="Normal 47" xfId="4381"/>
    <cellStyle name="Normal 48" xfId="4382"/>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OBI_ColHeader" xfId="4358"/>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12 2" xfId="4360"/>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5">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S35"/>
  <sheetViews>
    <sheetView showGridLines="0" zoomScaleNormal="100" zoomScaleSheetLayoutView="100" workbookViewId="0">
      <selection activeCell="A22" sqref="A22:R22"/>
    </sheetView>
  </sheetViews>
  <sheetFormatPr defaultColWidth="9.28515625" defaultRowHeight="12.75"/>
  <cols>
    <col min="1" max="16384" width="9.28515625" style="127"/>
  </cols>
  <sheetData>
    <row r="3" spans="1:18" ht="48.75">
      <c r="A3" s="192" t="s">
        <v>30</v>
      </c>
      <c r="N3" s="193"/>
    </row>
    <row r="4" spans="1:18" ht="12" customHeight="1">
      <c r="A4" s="192"/>
      <c r="N4" s="193"/>
    </row>
    <row r="5" spans="1:18" ht="13.5" thickBot="1">
      <c r="A5" s="194"/>
      <c r="B5" s="194"/>
      <c r="C5" s="194"/>
      <c r="D5" s="194"/>
      <c r="E5" s="194"/>
      <c r="F5" s="194"/>
      <c r="G5" s="194"/>
      <c r="H5" s="194"/>
      <c r="I5" s="194"/>
      <c r="J5" s="194"/>
      <c r="K5" s="194"/>
      <c r="L5" s="194"/>
      <c r="M5" s="194"/>
      <c r="N5" s="194"/>
      <c r="O5" s="194"/>
      <c r="P5" s="194"/>
      <c r="Q5" s="194"/>
      <c r="R5" s="194"/>
    </row>
    <row r="6" spans="1:18" ht="6" customHeight="1">
      <c r="A6" s="196"/>
      <c r="B6" s="195"/>
      <c r="C6" s="195"/>
      <c r="D6" s="195"/>
      <c r="E6" s="195"/>
      <c r="F6" s="195"/>
      <c r="G6" s="195"/>
      <c r="H6" s="195"/>
      <c r="I6" s="195"/>
      <c r="J6" s="195"/>
      <c r="K6" s="195"/>
      <c r="L6" s="195"/>
      <c r="M6" s="195"/>
      <c r="N6" s="195"/>
      <c r="O6" s="195"/>
    </row>
    <row r="7" spans="1:18" ht="13.5">
      <c r="A7" s="444" t="s">
        <v>196</v>
      </c>
      <c r="B7" s="445"/>
      <c r="C7" s="445"/>
      <c r="D7" s="445"/>
      <c r="E7" s="445"/>
      <c r="F7" s="445"/>
      <c r="G7" s="445"/>
      <c r="H7" s="445"/>
      <c r="I7" s="445"/>
      <c r="J7" s="445"/>
      <c r="K7" s="445"/>
      <c r="L7" s="445"/>
      <c r="M7" s="445"/>
      <c r="N7" s="445"/>
      <c r="O7" s="445"/>
      <c r="P7" s="335"/>
      <c r="Q7" s="335"/>
      <c r="R7" s="335"/>
    </row>
    <row r="8" spans="1:18" ht="55.5" customHeight="1">
      <c r="A8" s="765" t="s">
        <v>197</v>
      </c>
      <c r="B8" s="768"/>
      <c r="C8" s="768"/>
      <c r="D8" s="768"/>
      <c r="E8" s="768"/>
      <c r="F8" s="768"/>
      <c r="G8" s="768"/>
      <c r="H8" s="768"/>
      <c r="I8" s="768"/>
      <c r="J8" s="768"/>
      <c r="K8" s="768"/>
      <c r="L8" s="768"/>
      <c r="M8" s="768"/>
      <c r="N8" s="768"/>
      <c r="O8" s="768"/>
      <c r="P8" s="768"/>
      <c r="Q8" s="768"/>
      <c r="R8" s="768"/>
    </row>
    <row r="9" spans="1:18" ht="6" customHeight="1">
      <c r="A9" s="446"/>
      <c r="B9" s="445"/>
      <c r="C9" s="445"/>
      <c r="D9" s="445"/>
      <c r="E9" s="445"/>
      <c r="F9" s="445"/>
      <c r="G9" s="445"/>
      <c r="H9" s="445"/>
      <c r="I9" s="445"/>
      <c r="J9" s="445"/>
      <c r="K9" s="445"/>
      <c r="L9" s="445"/>
      <c r="M9" s="445"/>
      <c r="N9" s="445"/>
      <c r="O9" s="445"/>
      <c r="P9" s="335"/>
      <c r="Q9" s="335"/>
      <c r="R9" s="335"/>
    </row>
    <row r="10" spans="1:18" ht="71.25" customHeight="1">
      <c r="A10" s="765" t="s">
        <v>213</v>
      </c>
      <c r="B10" s="768"/>
      <c r="C10" s="768"/>
      <c r="D10" s="768"/>
      <c r="E10" s="768"/>
      <c r="F10" s="768"/>
      <c r="G10" s="768"/>
      <c r="H10" s="768"/>
      <c r="I10" s="768"/>
      <c r="J10" s="768"/>
      <c r="K10" s="768"/>
      <c r="L10" s="768"/>
      <c r="M10" s="768"/>
      <c r="N10" s="768"/>
      <c r="O10" s="768"/>
      <c r="P10" s="768"/>
      <c r="Q10" s="768"/>
      <c r="R10" s="768"/>
    </row>
    <row r="11" spans="1:18" ht="13.5">
      <c r="A11" s="447"/>
      <c r="B11" s="448"/>
      <c r="C11" s="448"/>
      <c r="D11" s="448"/>
      <c r="E11" s="448"/>
      <c r="F11" s="448"/>
      <c r="G11" s="448"/>
      <c r="H11" s="448"/>
      <c r="I11" s="448"/>
      <c r="J11" s="448"/>
      <c r="K11" s="448"/>
      <c r="L11" s="448"/>
      <c r="M11" s="448"/>
      <c r="N11" s="448"/>
      <c r="O11" s="448"/>
      <c r="P11" s="335"/>
      <c r="Q11" s="335"/>
      <c r="R11" s="335"/>
    </row>
    <row r="12" spans="1:18" ht="13.5">
      <c r="A12" s="449" t="s">
        <v>283</v>
      </c>
      <c r="B12" s="335"/>
      <c r="C12" s="335"/>
      <c r="D12" s="335"/>
      <c r="E12" s="335"/>
      <c r="F12" s="335"/>
      <c r="G12" s="335"/>
      <c r="H12" s="335"/>
      <c r="I12" s="335"/>
      <c r="J12" s="335"/>
      <c r="K12" s="335"/>
      <c r="L12" s="335"/>
      <c r="M12" s="335"/>
      <c r="N12" s="335"/>
      <c r="O12" s="335"/>
      <c r="P12" s="335"/>
      <c r="Q12" s="335"/>
      <c r="R12" s="335"/>
    </row>
    <row r="13" spans="1:18" ht="13.5">
      <c r="A13" s="449" t="s">
        <v>132</v>
      </c>
      <c r="B13" s="335"/>
      <c r="C13" s="335"/>
      <c r="D13" s="335"/>
      <c r="E13" s="335"/>
      <c r="F13" s="335"/>
      <c r="G13" s="335"/>
      <c r="H13" s="335"/>
      <c r="I13" s="335"/>
      <c r="J13" s="335"/>
      <c r="K13" s="335"/>
      <c r="L13" s="335"/>
      <c r="M13" s="335"/>
      <c r="N13" s="335"/>
      <c r="O13" s="335"/>
      <c r="P13" s="335"/>
      <c r="Q13" s="335"/>
      <c r="R13" s="335"/>
    </row>
    <row r="14" spans="1:18" ht="15.75">
      <c r="A14" s="470" t="s">
        <v>215</v>
      </c>
    </row>
    <row r="15" spans="1:18" ht="13.5">
      <c r="A15" s="470" t="s">
        <v>347</v>
      </c>
    </row>
    <row r="16" spans="1:18" ht="13.5">
      <c r="A16" s="470"/>
      <c r="B16" s="634" t="s">
        <v>259</v>
      </c>
    </row>
    <row r="17" spans="1:19" ht="13.5">
      <c r="A17" s="470" t="s">
        <v>260</v>
      </c>
      <c r="B17" s="633"/>
    </row>
    <row r="18" spans="1:19" ht="13.5">
      <c r="A18" s="449" t="s">
        <v>310</v>
      </c>
      <c r="B18" s="335"/>
    </row>
    <row r="19" spans="1:19" ht="13.5">
      <c r="A19" s="449" t="s">
        <v>239</v>
      </c>
      <c r="B19" s="335"/>
      <c r="C19" s="335"/>
      <c r="D19" s="335"/>
      <c r="E19" s="335"/>
      <c r="F19" s="335"/>
      <c r="G19" s="335"/>
      <c r="H19" s="335"/>
      <c r="I19" s="335"/>
      <c r="J19" s="335"/>
      <c r="K19" s="335"/>
      <c r="L19" s="335"/>
      <c r="M19" s="335"/>
      <c r="N19" s="335"/>
      <c r="O19" s="335"/>
      <c r="P19" s="335"/>
      <c r="Q19" s="335"/>
      <c r="R19" s="335"/>
    </row>
    <row r="20" spans="1:19" ht="13.5">
      <c r="A20" s="335"/>
      <c r="B20" s="634" t="s">
        <v>240</v>
      </c>
      <c r="C20" s="335"/>
      <c r="D20" s="335"/>
      <c r="E20" s="335"/>
      <c r="F20" s="335"/>
      <c r="G20" s="335"/>
      <c r="H20" s="335"/>
      <c r="I20" s="335"/>
      <c r="J20" s="335"/>
      <c r="K20" s="335"/>
      <c r="L20" s="335"/>
      <c r="M20" s="335"/>
      <c r="N20" s="335"/>
      <c r="O20" s="335"/>
      <c r="P20" s="335"/>
      <c r="Q20" s="335"/>
      <c r="R20" s="335"/>
    </row>
    <row r="21" spans="1:19" ht="12" customHeight="1">
      <c r="A21" s="446"/>
      <c r="B21" s="445"/>
      <c r="C21" s="445"/>
      <c r="D21" s="445"/>
      <c r="E21" s="445"/>
      <c r="F21" s="445"/>
      <c r="G21" s="445"/>
      <c r="H21" s="445"/>
      <c r="I21" s="445"/>
      <c r="J21" s="445"/>
      <c r="K21" s="445"/>
      <c r="L21" s="445"/>
      <c r="M21" s="445"/>
      <c r="N21" s="445"/>
      <c r="O21" s="445"/>
      <c r="P21" s="335"/>
      <c r="Q21" s="335"/>
      <c r="R21" s="335"/>
    </row>
    <row r="22" spans="1:19" ht="194.65" customHeight="1">
      <c r="A22" s="765" t="s">
        <v>198</v>
      </c>
      <c r="B22" s="767"/>
      <c r="C22" s="767"/>
      <c r="D22" s="767"/>
      <c r="E22" s="767"/>
      <c r="F22" s="767"/>
      <c r="G22" s="767"/>
      <c r="H22" s="767"/>
      <c r="I22" s="767"/>
      <c r="J22" s="767"/>
      <c r="K22" s="767"/>
      <c r="L22" s="767"/>
      <c r="M22" s="767"/>
      <c r="N22" s="767"/>
      <c r="O22" s="767"/>
      <c r="P22" s="767"/>
      <c r="Q22" s="767"/>
      <c r="R22" s="767"/>
    </row>
    <row r="23" spans="1:19" ht="6" customHeight="1">
      <c r="A23" s="446"/>
      <c r="B23" s="445"/>
      <c r="C23" s="445"/>
      <c r="D23" s="445"/>
      <c r="E23" s="445"/>
      <c r="F23" s="445"/>
      <c r="G23" s="445"/>
      <c r="H23" s="445"/>
      <c r="I23" s="445"/>
      <c r="J23" s="445"/>
      <c r="K23" s="445"/>
      <c r="L23" s="445"/>
      <c r="M23" s="445"/>
      <c r="N23" s="445"/>
      <c r="O23" s="445"/>
      <c r="P23" s="335"/>
      <c r="Q23" s="335"/>
      <c r="R23" s="335"/>
    </row>
    <row r="24" spans="1:19" ht="34.5" customHeight="1">
      <c r="A24" s="765" t="s">
        <v>116</v>
      </c>
      <c r="B24" s="767"/>
      <c r="C24" s="767"/>
      <c r="D24" s="767"/>
      <c r="E24" s="767"/>
      <c r="F24" s="767"/>
      <c r="G24" s="767"/>
      <c r="H24" s="767"/>
      <c r="I24" s="767"/>
      <c r="J24" s="767"/>
      <c r="K24" s="767"/>
      <c r="L24" s="767"/>
      <c r="M24" s="767"/>
      <c r="N24" s="767"/>
      <c r="O24" s="767"/>
      <c r="P24" s="767"/>
      <c r="Q24" s="767"/>
      <c r="R24" s="767"/>
    </row>
    <row r="25" spans="1:19" ht="6" customHeight="1">
      <c r="A25" s="446"/>
      <c r="B25" s="445"/>
      <c r="C25" s="445"/>
      <c r="D25" s="445"/>
      <c r="E25" s="445"/>
      <c r="F25" s="445"/>
      <c r="G25" s="445"/>
      <c r="H25" s="445"/>
      <c r="I25" s="445"/>
      <c r="J25" s="445"/>
      <c r="K25" s="445"/>
      <c r="L25" s="445"/>
      <c r="M25" s="445"/>
      <c r="N25" s="445"/>
      <c r="O25" s="445"/>
      <c r="P25" s="335"/>
      <c r="Q25" s="335"/>
      <c r="R25" s="335"/>
    </row>
    <row r="26" spans="1:19">
      <c r="A26" s="765" t="s">
        <v>204</v>
      </c>
      <c r="B26" s="767"/>
      <c r="C26" s="767"/>
      <c r="D26" s="767"/>
      <c r="E26" s="767"/>
      <c r="F26" s="767"/>
      <c r="G26" s="767"/>
      <c r="H26" s="767"/>
      <c r="I26" s="767"/>
      <c r="J26" s="767"/>
      <c r="K26" s="767"/>
      <c r="L26" s="767"/>
      <c r="M26" s="767"/>
      <c r="N26" s="767"/>
      <c r="O26" s="767"/>
      <c r="P26" s="767"/>
      <c r="Q26" s="767"/>
      <c r="R26" s="767"/>
      <c r="S26" s="455"/>
    </row>
    <row r="27" spans="1:19" ht="5.25" customHeight="1">
      <c r="A27" s="450"/>
      <c r="B27" s="451"/>
      <c r="C27" s="451"/>
      <c r="D27" s="451"/>
      <c r="E27" s="451"/>
      <c r="F27" s="451"/>
      <c r="G27" s="451"/>
      <c r="H27" s="451"/>
      <c r="I27" s="451"/>
      <c r="J27" s="451"/>
      <c r="K27" s="451"/>
      <c r="L27" s="451"/>
      <c r="M27" s="451"/>
      <c r="N27" s="451"/>
      <c r="O27" s="451"/>
      <c r="P27" s="451"/>
      <c r="Q27" s="451"/>
      <c r="R27" s="451"/>
    </row>
    <row r="28" spans="1:19">
      <c r="A28" s="765" t="s">
        <v>89</v>
      </c>
      <c r="B28" s="767"/>
      <c r="C28" s="767"/>
      <c r="D28" s="767"/>
      <c r="E28" s="767"/>
      <c r="F28" s="767"/>
      <c r="G28" s="767"/>
      <c r="H28" s="767"/>
      <c r="I28" s="767"/>
      <c r="J28" s="767"/>
      <c r="K28" s="767"/>
      <c r="L28" s="767"/>
      <c r="M28" s="767"/>
      <c r="N28" s="767"/>
      <c r="O28" s="767"/>
      <c r="P28" s="767"/>
      <c r="Q28" s="767"/>
      <c r="R28" s="767"/>
    </row>
    <row r="29" spans="1:19" ht="13.5">
      <c r="A29" s="450"/>
      <c r="B29" s="451"/>
      <c r="C29" s="451"/>
      <c r="D29" s="451"/>
      <c r="E29" s="451"/>
      <c r="F29" s="451"/>
      <c r="G29" s="451"/>
      <c r="H29" s="451"/>
      <c r="I29" s="451"/>
      <c r="J29" s="451"/>
      <c r="K29" s="451"/>
      <c r="L29" s="451"/>
      <c r="M29" s="451"/>
      <c r="N29" s="451"/>
      <c r="O29" s="451"/>
      <c r="P29" s="451"/>
      <c r="Q29" s="451"/>
      <c r="R29" s="451"/>
    </row>
    <row r="30" spans="1:19" ht="13.5">
      <c r="A30" s="452" t="s">
        <v>199</v>
      </c>
      <c r="B30" s="475"/>
      <c r="C30" s="475"/>
      <c r="D30" s="475"/>
      <c r="E30" s="475"/>
      <c r="F30" s="475"/>
      <c r="G30" s="475"/>
      <c r="H30" s="475"/>
      <c r="I30" s="475"/>
      <c r="J30" s="475"/>
      <c r="K30" s="475"/>
      <c r="L30" s="475"/>
      <c r="M30" s="475"/>
      <c r="N30" s="475"/>
      <c r="O30" s="475"/>
      <c r="P30" s="475"/>
      <c r="Q30" s="475"/>
      <c r="R30" s="475"/>
    </row>
    <row r="31" spans="1:19" ht="159" customHeight="1">
      <c r="A31" s="765" t="s">
        <v>318</v>
      </c>
      <c r="B31" s="766"/>
      <c r="C31" s="766"/>
      <c r="D31" s="766"/>
      <c r="E31" s="766"/>
      <c r="F31" s="766"/>
      <c r="G31" s="766"/>
      <c r="H31" s="766"/>
      <c r="I31" s="766"/>
      <c r="J31" s="766"/>
      <c r="K31" s="766"/>
      <c r="L31" s="766"/>
      <c r="M31" s="766"/>
      <c r="N31" s="766"/>
      <c r="O31" s="766"/>
      <c r="P31" s="766"/>
      <c r="Q31" s="766"/>
      <c r="R31" s="766"/>
    </row>
    <row r="32" spans="1:19" ht="5.25" customHeight="1">
      <c r="A32" s="453"/>
      <c r="B32" s="451"/>
      <c r="C32" s="451"/>
      <c r="D32" s="451"/>
      <c r="E32" s="451"/>
      <c r="F32" s="451"/>
      <c r="G32" s="451"/>
      <c r="H32" s="451"/>
      <c r="I32" s="451"/>
      <c r="J32" s="451"/>
      <c r="K32" s="451"/>
      <c r="L32" s="451"/>
      <c r="M32" s="451"/>
      <c r="N32" s="451"/>
      <c r="O32" s="451"/>
      <c r="P32" s="451"/>
      <c r="Q32" s="451"/>
      <c r="R32" s="451"/>
    </row>
    <row r="33" spans="1:18" s="197" customFormat="1">
      <c r="A33" s="762" t="s">
        <v>200</v>
      </c>
      <c r="B33" s="763"/>
      <c r="C33" s="763"/>
      <c r="D33" s="763"/>
      <c r="E33" s="763"/>
      <c r="F33" s="763"/>
      <c r="G33" s="763"/>
      <c r="H33" s="763"/>
      <c r="I33" s="763"/>
      <c r="J33" s="763"/>
      <c r="K33" s="763"/>
      <c r="L33" s="763"/>
      <c r="M33" s="763"/>
      <c r="N33" s="763"/>
      <c r="O33" s="763"/>
      <c r="P33" s="763"/>
      <c r="Q33" s="763"/>
      <c r="R33" s="763"/>
    </row>
    <row r="34" spans="1:18">
      <c r="A34" s="762" t="s">
        <v>120</v>
      </c>
      <c r="B34" s="764"/>
      <c r="C34" s="764"/>
      <c r="D34" s="764"/>
      <c r="E34" s="764"/>
      <c r="F34" s="764"/>
      <c r="G34" s="764"/>
      <c r="H34" s="764"/>
      <c r="I34" s="764"/>
      <c r="J34" s="764"/>
      <c r="K34" s="764"/>
      <c r="L34" s="764"/>
      <c r="M34" s="764"/>
      <c r="N34" s="764"/>
      <c r="O34" s="764"/>
      <c r="P34" s="764"/>
      <c r="Q34" s="764"/>
      <c r="R34" s="764"/>
    </row>
    <row r="35" spans="1:18" ht="39" customHeight="1">
      <c r="A35" s="762" t="s">
        <v>216</v>
      </c>
      <c r="B35" s="764"/>
      <c r="C35" s="764"/>
      <c r="D35" s="764"/>
      <c r="E35" s="764"/>
      <c r="F35" s="764"/>
      <c r="G35" s="764"/>
      <c r="H35" s="764"/>
      <c r="I35" s="764"/>
      <c r="J35" s="764"/>
      <c r="K35" s="764"/>
      <c r="L35" s="764"/>
      <c r="M35" s="764"/>
      <c r="N35" s="764"/>
      <c r="O35" s="764"/>
      <c r="P35" s="764"/>
      <c r="Q35" s="764"/>
      <c r="R35" s="764"/>
    </row>
  </sheetData>
  <mergeCells count="10">
    <mergeCell ref="A8:R8"/>
    <mergeCell ref="A10:R10"/>
    <mergeCell ref="A22:R22"/>
    <mergeCell ref="A24:R24"/>
    <mergeCell ref="A26:R26"/>
    <mergeCell ref="A33:R33"/>
    <mergeCell ref="A34:R34"/>
    <mergeCell ref="A35:R35"/>
    <mergeCell ref="A31:R31"/>
    <mergeCell ref="A28:R28"/>
  </mergeCells>
  <phoneticPr fontId="14" type="noConversion"/>
  <pageMargins left="0.7" right="0.7" top="0.25" bottom="0.44" header="0.3" footer="0.3"/>
  <pageSetup scale="62"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I134"/>
  <sheetViews>
    <sheetView showGridLines="0" zoomScaleNormal="100" zoomScaleSheetLayoutView="90" workbookViewId="0">
      <pane xSplit="2" ySplit="7" topLeftCell="C20" activePane="bottomRight" state="frozen"/>
      <selection sqref="A1:S1"/>
      <selection pane="topRight" sqref="A1:S1"/>
      <selection pane="bottomLeft" sqref="A1:S1"/>
      <selection pane="bottomRight" activeCell="B53" sqref="B53:N53"/>
    </sheetView>
  </sheetViews>
  <sheetFormatPr defaultColWidth="9.28515625" defaultRowHeight="12"/>
  <cols>
    <col min="1" max="1" width="6.5703125" style="167" customWidth="1"/>
    <col min="2" max="2" width="45.7109375" style="167" customWidth="1"/>
    <col min="3" max="14" width="9.7109375" style="174" customWidth="1"/>
    <col min="15" max="15" width="1.7109375" style="167" customWidth="1"/>
    <col min="16" max="16384" width="9.28515625" style="167"/>
  </cols>
  <sheetData>
    <row r="1" spans="1:35" collapsed="1">
      <c r="A1" s="771" t="s">
        <v>32</v>
      </c>
      <c r="B1" s="771"/>
      <c r="C1" s="771"/>
      <c r="D1" s="771"/>
      <c r="E1" s="771"/>
      <c r="F1" s="771"/>
      <c r="G1" s="771"/>
      <c r="H1" s="771"/>
      <c r="I1" s="771"/>
      <c r="J1" s="771"/>
      <c r="K1" s="771"/>
      <c r="L1" s="771"/>
      <c r="M1" s="771"/>
      <c r="N1" s="771"/>
      <c r="O1" s="771"/>
      <c r="P1" s="144"/>
      <c r="Q1" s="144"/>
      <c r="R1" s="144"/>
      <c r="S1" s="144"/>
      <c r="T1" s="144"/>
      <c r="U1" s="144"/>
      <c r="V1" s="144"/>
      <c r="W1" s="144"/>
      <c r="X1" s="144"/>
      <c r="Y1" s="144"/>
      <c r="Z1" s="144"/>
      <c r="AA1" s="144"/>
      <c r="AB1" s="144"/>
      <c r="AC1" s="144"/>
      <c r="AD1" s="144"/>
      <c r="AE1" s="144"/>
      <c r="AF1" s="144"/>
      <c r="AG1" s="144"/>
      <c r="AH1" s="144"/>
      <c r="AI1" s="144"/>
    </row>
    <row r="2" spans="1:35">
      <c r="A2" s="771" t="s">
        <v>25</v>
      </c>
      <c r="B2" s="771"/>
      <c r="C2" s="771"/>
      <c r="D2" s="771"/>
      <c r="E2" s="771"/>
      <c r="F2" s="771"/>
      <c r="G2" s="771"/>
      <c r="H2" s="771"/>
      <c r="I2" s="771"/>
      <c r="J2" s="771"/>
      <c r="K2" s="771"/>
      <c r="L2" s="771"/>
      <c r="M2" s="771"/>
      <c r="N2" s="771"/>
      <c r="O2" s="771"/>
      <c r="P2" s="144"/>
      <c r="Q2" s="144"/>
      <c r="R2" s="144"/>
      <c r="S2" s="144"/>
      <c r="T2" s="144"/>
      <c r="U2" s="144"/>
      <c r="V2" s="144"/>
      <c r="W2" s="144"/>
      <c r="X2" s="144"/>
      <c r="Y2" s="144"/>
      <c r="Z2" s="144"/>
      <c r="AA2" s="144"/>
      <c r="AB2" s="144"/>
      <c r="AC2" s="144"/>
      <c r="AD2" s="144"/>
      <c r="AE2" s="144"/>
      <c r="AF2" s="144"/>
      <c r="AG2" s="144"/>
      <c r="AH2" s="144"/>
      <c r="AI2" s="144"/>
    </row>
    <row r="3" spans="1:35">
      <c r="A3" s="771" t="s">
        <v>24</v>
      </c>
      <c r="B3" s="771"/>
      <c r="C3" s="771"/>
      <c r="D3" s="771"/>
      <c r="E3" s="771"/>
      <c r="F3" s="771"/>
      <c r="G3" s="771"/>
      <c r="H3" s="771"/>
      <c r="I3" s="771"/>
      <c r="J3" s="771"/>
      <c r="K3" s="771"/>
      <c r="L3" s="771"/>
      <c r="M3" s="771"/>
      <c r="N3" s="771"/>
      <c r="O3" s="771"/>
      <c r="P3" s="144"/>
      <c r="Q3" s="144"/>
      <c r="R3" s="144"/>
      <c r="S3" s="144"/>
      <c r="T3" s="144"/>
      <c r="U3" s="144"/>
      <c r="V3" s="144"/>
      <c r="W3" s="144"/>
      <c r="X3" s="144"/>
      <c r="Y3" s="144"/>
      <c r="Z3" s="144"/>
      <c r="AA3" s="144"/>
      <c r="AB3" s="144"/>
      <c r="AC3" s="144"/>
      <c r="AD3" s="144"/>
      <c r="AE3" s="144"/>
      <c r="AF3" s="144"/>
      <c r="AG3" s="144"/>
      <c r="AH3" s="144"/>
      <c r="AI3" s="144"/>
    </row>
    <row r="4" spans="1:35">
      <c r="A4" s="168"/>
      <c r="B4" s="169"/>
      <c r="C4" s="170"/>
      <c r="D4" s="170"/>
      <c r="E4" s="170"/>
      <c r="F4" s="170"/>
      <c r="G4" s="170"/>
      <c r="H4" s="170"/>
      <c r="I4" s="170"/>
      <c r="J4" s="170"/>
      <c r="K4" s="170"/>
      <c r="L4" s="170"/>
      <c r="M4" s="170"/>
      <c r="N4" s="170"/>
    </row>
    <row r="5" spans="1:35">
      <c r="B5" s="171"/>
      <c r="C5" s="129" t="s">
        <v>5</v>
      </c>
      <c r="D5" s="129" t="s">
        <v>6</v>
      </c>
      <c r="E5" s="129" t="s">
        <v>3</v>
      </c>
      <c r="F5" s="129" t="s">
        <v>4</v>
      </c>
      <c r="G5" s="129" t="s">
        <v>5</v>
      </c>
      <c r="H5" s="129" t="s">
        <v>6</v>
      </c>
      <c r="I5" s="129" t="s">
        <v>3</v>
      </c>
      <c r="J5" s="129" t="s">
        <v>4</v>
      </c>
      <c r="K5" s="129" t="s">
        <v>5</v>
      </c>
      <c r="L5" s="129" t="s">
        <v>6</v>
      </c>
      <c r="M5" s="129" t="s">
        <v>3</v>
      </c>
      <c r="N5" s="129" t="s">
        <v>4</v>
      </c>
    </row>
    <row r="6" spans="1:35">
      <c r="A6" s="171" t="s">
        <v>7</v>
      </c>
      <c r="B6" s="171"/>
      <c r="C6" s="130" t="s">
        <v>119</v>
      </c>
      <c r="D6" s="130" t="s">
        <v>119</v>
      </c>
      <c r="E6" s="130" t="s">
        <v>124</v>
      </c>
      <c r="F6" s="130" t="s">
        <v>124</v>
      </c>
      <c r="G6" s="130" t="s">
        <v>124</v>
      </c>
      <c r="H6" s="130" t="s">
        <v>124</v>
      </c>
      <c r="I6" s="130" t="s">
        <v>134</v>
      </c>
      <c r="J6" s="130" t="s">
        <v>134</v>
      </c>
      <c r="K6" s="130" t="s">
        <v>134</v>
      </c>
      <c r="L6" s="130" t="s">
        <v>134</v>
      </c>
      <c r="M6" s="130" t="s">
        <v>266</v>
      </c>
      <c r="N6" s="130" t="s">
        <v>266</v>
      </c>
    </row>
    <row r="7" spans="1:35" ht="5.25" customHeight="1">
      <c r="B7" s="172"/>
      <c r="C7" s="173"/>
      <c r="D7" s="173"/>
      <c r="E7" s="173"/>
      <c r="F7" s="173"/>
      <c r="G7" s="173"/>
      <c r="H7" s="173"/>
      <c r="I7" s="173"/>
      <c r="J7" s="173"/>
      <c r="K7" s="173"/>
      <c r="L7" s="173"/>
      <c r="M7" s="173"/>
      <c r="N7" s="173"/>
    </row>
    <row r="8" spans="1:35">
      <c r="B8" s="167" t="s">
        <v>13</v>
      </c>
      <c r="C8" s="173"/>
      <c r="D8" s="173"/>
      <c r="E8" s="173"/>
      <c r="F8" s="173"/>
      <c r="G8" s="173"/>
      <c r="H8" s="173"/>
      <c r="I8" s="173"/>
      <c r="J8" s="173"/>
      <c r="K8" s="173"/>
      <c r="L8" s="173"/>
      <c r="M8" s="173"/>
      <c r="N8" s="173"/>
    </row>
    <row r="9" spans="1:35">
      <c r="B9" s="167" t="s">
        <v>36</v>
      </c>
      <c r="C9" s="261">
        <v>3805</v>
      </c>
      <c r="D9" s="261">
        <v>4848</v>
      </c>
      <c r="E9" s="261">
        <v>4465</v>
      </c>
      <c r="F9" s="261">
        <v>4416</v>
      </c>
      <c r="G9" s="261">
        <v>4365</v>
      </c>
      <c r="H9" s="261">
        <v>1823</v>
      </c>
      <c r="I9" s="261">
        <v>2872</v>
      </c>
      <c r="J9" s="261">
        <v>2271</v>
      </c>
      <c r="K9" s="261">
        <v>4029</v>
      </c>
      <c r="L9" s="261">
        <v>3245</v>
      </c>
      <c r="M9" s="261">
        <v>3248</v>
      </c>
      <c r="N9" s="261">
        <v>3278</v>
      </c>
    </row>
    <row r="10" spans="1:35">
      <c r="B10" s="167" t="s">
        <v>37</v>
      </c>
      <c r="C10" s="285">
        <v>689</v>
      </c>
      <c r="D10" s="285">
        <v>659</v>
      </c>
      <c r="E10" s="285">
        <v>208</v>
      </c>
      <c r="F10" s="285">
        <v>201</v>
      </c>
      <c r="G10" s="285">
        <v>503</v>
      </c>
      <c r="H10" s="285">
        <v>679</v>
      </c>
      <c r="I10" s="285">
        <v>383</v>
      </c>
      <c r="J10" s="285">
        <v>462</v>
      </c>
      <c r="K10" s="412">
        <v>446</v>
      </c>
      <c r="L10" s="412">
        <v>732</v>
      </c>
      <c r="M10" s="412">
        <v>344</v>
      </c>
      <c r="N10" s="412">
        <v>360</v>
      </c>
    </row>
    <row r="11" spans="1:35">
      <c r="B11" s="167" t="s">
        <v>98</v>
      </c>
      <c r="C11" s="285">
        <v>222</v>
      </c>
      <c r="D11" s="285">
        <v>123</v>
      </c>
      <c r="E11" s="285">
        <v>102</v>
      </c>
      <c r="F11" s="285">
        <v>117</v>
      </c>
      <c r="G11" s="285">
        <v>238</v>
      </c>
      <c r="H11" s="285">
        <v>128</v>
      </c>
      <c r="I11" s="285">
        <v>103</v>
      </c>
      <c r="J11" s="285">
        <v>94</v>
      </c>
      <c r="K11" s="412">
        <v>131</v>
      </c>
      <c r="L11" s="412">
        <v>49</v>
      </c>
      <c r="M11" s="412">
        <v>48</v>
      </c>
      <c r="N11" s="412">
        <v>51</v>
      </c>
    </row>
    <row r="12" spans="1:35">
      <c r="B12" s="167" t="s">
        <v>38</v>
      </c>
      <c r="C12" s="285">
        <v>445</v>
      </c>
      <c r="D12" s="285">
        <v>452</v>
      </c>
      <c r="E12" s="285">
        <v>358</v>
      </c>
      <c r="F12" s="285">
        <v>338</v>
      </c>
      <c r="G12" s="285">
        <v>342</v>
      </c>
      <c r="H12" s="285">
        <v>336</v>
      </c>
      <c r="I12" s="285">
        <v>296</v>
      </c>
      <c r="J12" s="285">
        <v>287</v>
      </c>
      <c r="K12" s="412">
        <v>414</v>
      </c>
      <c r="L12" s="412">
        <v>412</v>
      </c>
      <c r="M12" s="412">
        <v>370</v>
      </c>
      <c r="N12" s="412">
        <v>349</v>
      </c>
    </row>
    <row r="13" spans="1:35">
      <c r="B13" s="167" t="s">
        <v>303</v>
      </c>
      <c r="C13" s="285">
        <v>394</v>
      </c>
      <c r="D13" s="285">
        <v>368</v>
      </c>
      <c r="E13" s="285">
        <v>365</v>
      </c>
      <c r="F13" s="285">
        <v>346</v>
      </c>
      <c r="G13" s="285">
        <v>373</v>
      </c>
      <c r="H13" s="285">
        <v>0</v>
      </c>
      <c r="I13" s="285">
        <v>0</v>
      </c>
      <c r="J13" s="285">
        <v>0</v>
      </c>
      <c r="K13" s="412">
        <v>0</v>
      </c>
      <c r="L13" s="412">
        <v>0</v>
      </c>
      <c r="M13" s="412">
        <v>0</v>
      </c>
      <c r="N13" s="412">
        <v>0</v>
      </c>
    </row>
    <row r="14" spans="1:35" s="171" customFormat="1">
      <c r="B14" s="167" t="s">
        <v>301</v>
      </c>
      <c r="C14" s="298">
        <v>402</v>
      </c>
      <c r="D14" s="298">
        <v>459</v>
      </c>
      <c r="E14" s="298">
        <v>365</v>
      </c>
      <c r="F14" s="298">
        <v>633</v>
      </c>
      <c r="G14" s="298">
        <v>488</v>
      </c>
      <c r="H14" s="298">
        <v>421</v>
      </c>
      <c r="I14" s="298">
        <v>354</v>
      </c>
      <c r="J14" s="298">
        <v>306</v>
      </c>
      <c r="K14" s="298">
        <v>314</v>
      </c>
      <c r="L14" s="298">
        <v>392</v>
      </c>
      <c r="M14" s="298">
        <v>346</v>
      </c>
      <c r="N14" s="298">
        <v>314</v>
      </c>
    </row>
    <row r="15" spans="1:35">
      <c r="B15" s="171" t="s">
        <v>12</v>
      </c>
      <c r="C15" s="347">
        <f>SUM(C9:C14)</f>
        <v>5957</v>
      </c>
      <c r="D15" s="347">
        <f t="shared" ref="D15:K15" si="0">SUM(D9:D14)</f>
        <v>6909</v>
      </c>
      <c r="E15" s="347">
        <f t="shared" si="0"/>
        <v>5863</v>
      </c>
      <c r="F15" s="347">
        <f t="shared" si="0"/>
        <v>6051</v>
      </c>
      <c r="G15" s="347">
        <f t="shared" si="0"/>
        <v>6309</v>
      </c>
      <c r="H15" s="347">
        <f t="shared" si="0"/>
        <v>3387</v>
      </c>
      <c r="I15" s="347">
        <f t="shared" si="0"/>
        <v>4008</v>
      </c>
      <c r="J15" s="347">
        <f t="shared" si="0"/>
        <v>3420</v>
      </c>
      <c r="K15" s="347">
        <f t="shared" si="0"/>
        <v>5334</v>
      </c>
      <c r="L15" s="347">
        <f t="shared" ref="L15:M15" si="1">SUM(L9:L14)</f>
        <v>4830</v>
      </c>
      <c r="M15" s="347">
        <f t="shared" si="1"/>
        <v>4356</v>
      </c>
      <c r="N15" s="347">
        <f t="shared" ref="N15" si="2">SUM(N9:N14)</f>
        <v>4352</v>
      </c>
    </row>
    <row r="16" spans="1:35">
      <c r="C16" s="285"/>
      <c r="D16" s="285"/>
      <c r="E16" s="285"/>
      <c r="F16" s="285"/>
      <c r="G16" s="285"/>
      <c r="H16" s="285"/>
      <c r="I16" s="285"/>
      <c r="J16" s="285"/>
      <c r="K16" s="412"/>
      <c r="L16" s="412"/>
      <c r="M16" s="412"/>
      <c r="N16" s="412"/>
    </row>
    <row r="17" spans="1:14">
      <c r="B17" s="167" t="s">
        <v>109</v>
      </c>
      <c r="C17" s="285">
        <v>0</v>
      </c>
      <c r="D17" s="285">
        <v>0</v>
      </c>
      <c r="E17" s="285">
        <v>0</v>
      </c>
      <c r="F17" s="285">
        <v>0</v>
      </c>
      <c r="G17" s="285">
        <v>0</v>
      </c>
      <c r="H17" s="285">
        <v>3561</v>
      </c>
      <c r="I17" s="285">
        <v>0</v>
      </c>
      <c r="J17" s="285">
        <v>0</v>
      </c>
      <c r="K17" s="412">
        <v>0</v>
      </c>
      <c r="L17" s="412">
        <v>0</v>
      </c>
      <c r="M17" s="412">
        <v>0</v>
      </c>
      <c r="N17" s="412">
        <v>0</v>
      </c>
    </row>
    <row r="18" spans="1:14" s="171" customFormat="1">
      <c r="B18" s="167" t="s">
        <v>38</v>
      </c>
      <c r="C18" s="285">
        <v>78</v>
      </c>
      <c r="D18" s="285">
        <v>20</v>
      </c>
      <c r="E18" s="285">
        <v>46</v>
      </c>
      <c r="F18" s="285">
        <v>80</v>
      </c>
      <c r="G18" s="285">
        <v>73</v>
      </c>
      <c r="H18" s="285">
        <v>80</v>
      </c>
      <c r="I18" s="285">
        <v>114</v>
      </c>
      <c r="J18" s="285">
        <v>150</v>
      </c>
      <c r="K18" s="412">
        <v>64</v>
      </c>
      <c r="L18" s="412">
        <v>54</v>
      </c>
      <c r="M18" s="412">
        <v>74</v>
      </c>
      <c r="N18" s="412">
        <v>104</v>
      </c>
    </row>
    <row r="19" spans="1:14" s="171" customFormat="1">
      <c r="B19" s="167" t="s">
        <v>14</v>
      </c>
      <c r="C19" s="285">
        <v>162</v>
      </c>
      <c r="D19" s="285">
        <v>157</v>
      </c>
      <c r="E19" s="285">
        <v>158</v>
      </c>
      <c r="F19" s="285">
        <v>179</v>
      </c>
      <c r="G19" s="285">
        <v>200</v>
      </c>
      <c r="H19" s="285">
        <v>189</v>
      </c>
      <c r="I19" s="285">
        <v>246</v>
      </c>
      <c r="J19" s="285">
        <v>260</v>
      </c>
      <c r="K19" s="412">
        <v>258</v>
      </c>
      <c r="L19" s="412">
        <v>258</v>
      </c>
      <c r="M19" s="412">
        <v>245</v>
      </c>
      <c r="N19" s="412">
        <v>246</v>
      </c>
    </row>
    <row r="20" spans="1:14" s="171" customFormat="1">
      <c r="B20" s="167" t="s">
        <v>303</v>
      </c>
      <c r="C20" s="285">
        <v>0</v>
      </c>
      <c r="D20" s="285">
        <v>0</v>
      </c>
      <c r="E20" s="285">
        <v>0</v>
      </c>
      <c r="F20" s="285">
        <v>0</v>
      </c>
      <c r="G20" s="285">
        <v>0</v>
      </c>
      <c r="H20" s="285">
        <v>275</v>
      </c>
      <c r="I20" s="285">
        <v>362</v>
      </c>
      <c r="J20" s="285">
        <v>405</v>
      </c>
      <c r="K20" s="412">
        <v>485</v>
      </c>
      <c r="L20" s="412">
        <v>283</v>
      </c>
      <c r="M20" s="412">
        <v>371</v>
      </c>
      <c r="N20" s="412">
        <v>398</v>
      </c>
    </row>
    <row r="21" spans="1:14" s="171" customFormat="1">
      <c r="B21" s="167" t="s">
        <v>9</v>
      </c>
      <c r="C21" s="285">
        <v>99</v>
      </c>
      <c r="D21" s="285">
        <v>112</v>
      </c>
      <c r="E21" s="285">
        <v>165</v>
      </c>
      <c r="F21" s="285">
        <v>162</v>
      </c>
      <c r="G21" s="285">
        <v>180</v>
      </c>
      <c r="H21" s="285">
        <v>182</v>
      </c>
      <c r="I21" s="285">
        <v>316</v>
      </c>
      <c r="J21" s="285">
        <v>320</v>
      </c>
      <c r="K21" s="412">
        <v>382</v>
      </c>
      <c r="L21" s="412">
        <v>401</v>
      </c>
      <c r="M21" s="412">
        <v>439</v>
      </c>
      <c r="N21" s="412">
        <v>466</v>
      </c>
    </row>
    <row r="22" spans="1:14" s="171" customFormat="1">
      <c r="B22" s="167" t="s">
        <v>302</v>
      </c>
      <c r="C22" s="285">
        <v>471</v>
      </c>
      <c r="D22" s="285">
        <v>462</v>
      </c>
      <c r="E22" s="285">
        <v>461</v>
      </c>
      <c r="F22" s="285">
        <v>459</v>
      </c>
      <c r="G22" s="285">
        <v>457</v>
      </c>
      <c r="H22" s="285">
        <v>482</v>
      </c>
      <c r="I22" s="285">
        <v>2484</v>
      </c>
      <c r="J22" s="285">
        <v>2281</v>
      </c>
      <c r="K22" s="412">
        <v>2070</v>
      </c>
      <c r="L22" s="412">
        <v>1858</v>
      </c>
      <c r="M22" s="412">
        <v>1673</v>
      </c>
      <c r="N22" s="412">
        <v>1479</v>
      </c>
    </row>
    <row r="23" spans="1:14">
      <c r="B23" s="167" t="s">
        <v>8</v>
      </c>
      <c r="C23" s="298">
        <v>7088</v>
      </c>
      <c r="D23" s="298">
        <v>7086</v>
      </c>
      <c r="E23" s="298">
        <v>7084</v>
      </c>
      <c r="F23" s="298">
        <v>7084</v>
      </c>
      <c r="G23" s="298">
        <v>7083</v>
      </c>
      <c r="H23" s="298">
        <v>7095</v>
      </c>
      <c r="I23" s="298">
        <v>9772</v>
      </c>
      <c r="J23" s="298">
        <v>9771</v>
      </c>
      <c r="K23" s="298">
        <v>9787</v>
      </c>
      <c r="L23" s="298">
        <v>9768</v>
      </c>
      <c r="M23" s="298">
        <v>9763</v>
      </c>
      <c r="N23" s="298">
        <v>9763</v>
      </c>
    </row>
    <row r="24" spans="1:14" ht="12.75" thickBot="1">
      <c r="B24" s="171" t="s">
        <v>19</v>
      </c>
      <c r="C24" s="349">
        <f t="shared" ref="C24:H24" si="3">SUM(C15:C23)</f>
        <v>13855</v>
      </c>
      <c r="D24" s="349">
        <f t="shared" si="3"/>
        <v>14746</v>
      </c>
      <c r="E24" s="349">
        <f t="shared" si="3"/>
        <v>13777</v>
      </c>
      <c r="F24" s="349">
        <f t="shared" si="3"/>
        <v>14015</v>
      </c>
      <c r="G24" s="349">
        <f t="shared" si="3"/>
        <v>14302</v>
      </c>
      <c r="H24" s="349">
        <f t="shared" si="3"/>
        <v>15251</v>
      </c>
      <c r="I24" s="349">
        <f t="shared" ref="I24:M24" si="4">SUM(I15:I23)</f>
        <v>17302</v>
      </c>
      <c r="J24" s="349">
        <f t="shared" si="4"/>
        <v>16607</v>
      </c>
      <c r="K24" s="349">
        <f t="shared" si="4"/>
        <v>18380</v>
      </c>
      <c r="L24" s="349">
        <f t="shared" si="4"/>
        <v>17452</v>
      </c>
      <c r="M24" s="349">
        <f t="shared" si="4"/>
        <v>16921</v>
      </c>
      <c r="N24" s="349">
        <f>SUM(N15:N23)</f>
        <v>16808</v>
      </c>
    </row>
    <row r="25" spans="1:14" ht="12.75" thickTop="1">
      <c r="B25" s="171"/>
      <c r="C25" s="347"/>
      <c r="D25" s="347"/>
      <c r="E25" s="347"/>
      <c r="F25" s="347"/>
      <c r="G25" s="347"/>
      <c r="H25" s="347"/>
      <c r="I25" s="347"/>
      <c r="J25" s="347"/>
      <c r="K25" s="347"/>
      <c r="L25" s="347"/>
      <c r="M25" s="347"/>
      <c r="N25" s="347"/>
    </row>
    <row r="26" spans="1:14">
      <c r="A26" s="171" t="s">
        <v>15</v>
      </c>
      <c r="B26" s="171"/>
      <c r="C26" s="285"/>
      <c r="D26" s="285"/>
      <c r="E26" s="285"/>
      <c r="F26" s="285"/>
      <c r="G26" s="285"/>
      <c r="H26" s="285"/>
      <c r="I26" s="285"/>
      <c r="J26" s="285"/>
      <c r="K26" s="412"/>
      <c r="L26" s="412"/>
      <c r="M26" s="412"/>
      <c r="N26" s="412"/>
    </row>
    <row r="27" spans="1:14">
      <c r="B27" s="171"/>
      <c r="C27" s="285"/>
      <c r="D27" s="285"/>
      <c r="E27" s="285"/>
      <c r="F27" s="285"/>
      <c r="G27" s="285"/>
      <c r="H27" s="285"/>
      <c r="I27" s="285"/>
      <c r="J27" s="285"/>
      <c r="K27" s="412"/>
      <c r="L27" s="412"/>
      <c r="M27" s="412"/>
      <c r="N27" s="412"/>
    </row>
    <row r="28" spans="1:14">
      <c r="B28" s="167" t="s">
        <v>16</v>
      </c>
      <c r="C28" s="285"/>
      <c r="D28" s="285"/>
      <c r="E28" s="285"/>
      <c r="F28" s="285"/>
      <c r="G28" s="285"/>
      <c r="H28" s="285"/>
      <c r="I28" s="285"/>
      <c r="J28" s="285"/>
      <c r="K28" s="412"/>
      <c r="L28" s="412"/>
      <c r="M28" s="412"/>
      <c r="N28" s="412"/>
    </row>
    <row r="29" spans="1:14">
      <c r="B29" s="167" t="s">
        <v>39</v>
      </c>
      <c r="C29" s="261">
        <v>266</v>
      </c>
      <c r="D29" s="261">
        <v>325</v>
      </c>
      <c r="E29" s="261">
        <v>123</v>
      </c>
      <c r="F29" s="261">
        <v>198</v>
      </c>
      <c r="G29" s="261">
        <v>309</v>
      </c>
      <c r="H29" s="261">
        <v>284</v>
      </c>
      <c r="I29" s="261">
        <v>150</v>
      </c>
      <c r="J29" s="261">
        <v>176</v>
      </c>
      <c r="K29" s="261">
        <v>211</v>
      </c>
      <c r="L29" s="261">
        <v>222</v>
      </c>
      <c r="M29" s="261">
        <v>150</v>
      </c>
      <c r="N29" s="261">
        <v>163</v>
      </c>
    </row>
    <row r="30" spans="1:14" s="171" customFormat="1">
      <c r="B30" s="167" t="s">
        <v>40</v>
      </c>
      <c r="C30" s="285">
        <v>1305</v>
      </c>
      <c r="D30" s="285">
        <v>1797</v>
      </c>
      <c r="E30" s="285">
        <v>1161</v>
      </c>
      <c r="F30" s="285">
        <v>837</v>
      </c>
      <c r="G30" s="285">
        <v>907</v>
      </c>
      <c r="H30" s="285">
        <v>1702</v>
      </c>
      <c r="I30" s="285">
        <v>1207</v>
      </c>
      <c r="J30" s="285">
        <v>1238</v>
      </c>
      <c r="K30" s="412">
        <v>1320</v>
      </c>
      <c r="L30" s="412">
        <v>1628</v>
      </c>
      <c r="M30" s="412">
        <v>1153</v>
      </c>
      <c r="N30" s="412">
        <v>940</v>
      </c>
    </row>
    <row r="31" spans="1:14" s="171" customFormat="1">
      <c r="B31" s="167" t="s">
        <v>41</v>
      </c>
      <c r="C31" s="285">
        <v>541</v>
      </c>
      <c r="D31" s="285">
        <v>592</v>
      </c>
      <c r="E31" s="285">
        <v>615</v>
      </c>
      <c r="F31" s="285">
        <v>510</v>
      </c>
      <c r="G31" s="285">
        <v>394</v>
      </c>
      <c r="H31" s="285">
        <v>625</v>
      </c>
      <c r="I31" s="285">
        <v>901</v>
      </c>
      <c r="J31" s="285">
        <v>721</v>
      </c>
      <c r="K31" s="412">
        <v>689</v>
      </c>
      <c r="L31" s="412">
        <v>806</v>
      </c>
      <c r="M31" s="412">
        <v>936</v>
      </c>
      <c r="N31" s="412">
        <v>662</v>
      </c>
    </row>
    <row r="32" spans="1:14" s="171" customFormat="1">
      <c r="B32" s="167" t="s">
        <v>211</v>
      </c>
      <c r="C32" s="298">
        <v>0</v>
      </c>
      <c r="D32" s="298">
        <v>0</v>
      </c>
      <c r="E32" s="298">
        <v>0</v>
      </c>
      <c r="F32" s="298">
        <v>0</v>
      </c>
      <c r="G32" s="298">
        <v>0</v>
      </c>
      <c r="H32" s="298">
        <v>0</v>
      </c>
      <c r="I32" s="298">
        <v>64</v>
      </c>
      <c r="J32" s="298">
        <v>56</v>
      </c>
      <c r="K32" s="298">
        <v>1481</v>
      </c>
      <c r="L32" s="298">
        <v>0</v>
      </c>
      <c r="M32" s="298">
        <v>0</v>
      </c>
      <c r="N32" s="298">
        <v>0</v>
      </c>
    </row>
    <row r="33" spans="2:14">
      <c r="B33" s="171" t="s">
        <v>20</v>
      </c>
      <c r="C33" s="347">
        <f>SUM(C29:C32)</f>
        <v>2112</v>
      </c>
      <c r="D33" s="347">
        <f t="shared" ref="D33" si="5">SUM(D29:D32)</f>
        <v>2714</v>
      </c>
      <c r="E33" s="347">
        <f t="shared" ref="E33:F33" si="6">SUM(E29:E32)</f>
        <v>1899</v>
      </c>
      <c r="F33" s="347">
        <f t="shared" si="6"/>
        <v>1545</v>
      </c>
      <c r="G33" s="347">
        <f t="shared" ref="G33:L33" si="7">SUM(G29:G32)</f>
        <v>1610</v>
      </c>
      <c r="H33" s="347">
        <f t="shared" si="7"/>
        <v>2611</v>
      </c>
      <c r="I33" s="347">
        <f t="shared" si="7"/>
        <v>2322</v>
      </c>
      <c r="J33" s="347">
        <f t="shared" si="7"/>
        <v>2191</v>
      </c>
      <c r="K33" s="347">
        <f t="shared" si="7"/>
        <v>3701</v>
      </c>
      <c r="L33" s="347">
        <f t="shared" si="7"/>
        <v>2656</v>
      </c>
      <c r="M33" s="347">
        <f t="shared" ref="M33:N33" si="8">SUM(M29:M32)</f>
        <v>2239</v>
      </c>
      <c r="N33" s="347">
        <f t="shared" si="8"/>
        <v>1765</v>
      </c>
    </row>
    <row r="34" spans="2:14">
      <c r="C34" s="285"/>
      <c r="D34" s="285"/>
      <c r="E34" s="285"/>
      <c r="F34" s="285"/>
      <c r="G34" s="285"/>
      <c r="H34" s="285"/>
      <c r="I34" s="285"/>
      <c r="J34" s="285"/>
      <c r="K34" s="412"/>
      <c r="L34" s="412"/>
      <c r="M34" s="412"/>
      <c r="N34" s="412"/>
    </row>
    <row r="35" spans="2:14">
      <c r="B35" s="167" t="s">
        <v>110</v>
      </c>
      <c r="C35" s="285">
        <v>4322</v>
      </c>
      <c r="D35" s="285">
        <v>4324</v>
      </c>
      <c r="E35" s="285">
        <v>4075</v>
      </c>
      <c r="F35" s="285">
        <v>4077</v>
      </c>
      <c r="G35" s="285">
        <v>4078</v>
      </c>
      <c r="H35" s="285">
        <v>4079</v>
      </c>
      <c r="I35" s="285">
        <v>5777</v>
      </c>
      <c r="J35" s="285">
        <v>4977</v>
      </c>
      <c r="K35" s="412">
        <v>4881</v>
      </c>
      <c r="L35" s="412">
        <v>4887</v>
      </c>
      <c r="M35" s="412">
        <v>4393</v>
      </c>
      <c r="N35" s="412">
        <v>4387</v>
      </c>
    </row>
    <row r="36" spans="2:14" s="171" customFormat="1">
      <c r="B36" s="167" t="s">
        <v>303</v>
      </c>
      <c r="C36" s="285">
        <v>82</v>
      </c>
      <c r="D36" s="285">
        <v>114</v>
      </c>
      <c r="E36" s="285">
        <v>124</v>
      </c>
      <c r="F36" s="285">
        <v>126</v>
      </c>
      <c r="G36" s="285">
        <v>110</v>
      </c>
      <c r="H36" s="285">
        <v>10</v>
      </c>
      <c r="I36" s="285">
        <v>57</v>
      </c>
      <c r="J36" s="285">
        <v>50</v>
      </c>
      <c r="K36" s="412">
        <v>43</v>
      </c>
      <c r="L36" s="412">
        <v>44</v>
      </c>
      <c r="M36" s="412">
        <v>41</v>
      </c>
      <c r="N36" s="412">
        <v>38</v>
      </c>
    </row>
    <row r="37" spans="2:14">
      <c r="B37" s="167" t="s">
        <v>10</v>
      </c>
      <c r="C37" s="298">
        <v>347</v>
      </c>
      <c r="D37" s="298">
        <v>361</v>
      </c>
      <c r="E37" s="298">
        <v>441</v>
      </c>
      <c r="F37" s="298">
        <v>466</v>
      </c>
      <c r="G37" s="298">
        <v>515</v>
      </c>
      <c r="H37" s="298">
        <v>483</v>
      </c>
      <c r="I37" s="298">
        <v>798</v>
      </c>
      <c r="J37" s="298">
        <v>835</v>
      </c>
      <c r="K37" s="298">
        <v>937</v>
      </c>
      <c r="L37" s="298">
        <v>746</v>
      </c>
      <c r="M37" s="298">
        <v>812</v>
      </c>
      <c r="N37" s="298">
        <v>903</v>
      </c>
    </row>
    <row r="38" spans="2:14">
      <c r="B38" s="171" t="s">
        <v>17</v>
      </c>
      <c r="C38" s="347">
        <f t="shared" ref="C38:D38" si="9">SUM(C33:C37)</f>
        <v>6863</v>
      </c>
      <c r="D38" s="347">
        <f t="shared" si="9"/>
        <v>7513</v>
      </c>
      <c r="E38" s="347">
        <f t="shared" ref="E38:F38" si="10">SUM(E33:E37)</f>
        <v>6539</v>
      </c>
      <c r="F38" s="347">
        <f t="shared" si="10"/>
        <v>6214</v>
      </c>
      <c r="G38" s="347">
        <f t="shared" ref="G38:H38" si="11">SUM(G33:G37)</f>
        <v>6313</v>
      </c>
      <c r="H38" s="347">
        <f t="shared" si="11"/>
        <v>7183</v>
      </c>
      <c r="I38" s="347">
        <f t="shared" ref="I38:J38" si="12">SUM(I33:I37)</f>
        <v>8954</v>
      </c>
      <c r="J38" s="347">
        <f t="shared" si="12"/>
        <v>8053</v>
      </c>
      <c r="K38" s="347">
        <f t="shared" ref="K38:L38" si="13">SUM(K33:K37)</f>
        <v>9562</v>
      </c>
      <c r="L38" s="347">
        <f t="shared" si="13"/>
        <v>8333</v>
      </c>
      <c r="M38" s="347">
        <f t="shared" ref="M38" si="14">SUM(M33:M37)</f>
        <v>7485</v>
      </c>
      <c r="N38" s="347">
        <f>SUM(N33:N37)</f>
        <v>7093</v>
      </c>
    </row>
    <row r="39" spans="2:14">
      <c r="C39" s="285"/>
      <c r="D39" s="285"/>
      <c r="E39" s="285"/>
      <c r="F39" s="285"/>
      <c r="G39" s="285"/>
      <c r="H39" s="285"/>
      <c r="I39" s="285"/>
      <c r="J39" s="285"/>
      <c r="K39" s="412"/>
      <c r="L39" s="412"/>
      <c r="M39" s="412"/>
      <c r="N39" s="412"/>
    </row>
    <row r="40" spans="2:14">
      <c r="B40" s="167" t="s">
        <v>18</v>
      </c>
      <c r="C40" s="285">
        <v>0</v>
      </c>
      <c r="D40" s="285">
        <v>0</v>
      </c>
      <c r="E40" s="285">
        <v>0</v>
      </c>
      <c r="F40" s="285">
        <v>0</v>
      </c>
      <c r="G40" s="285">
        <v>0</v>
      </c>
      <c r="H40" s="285">
        <v>0</v>
      </c>
      <c r="I40" s="285">
        <v>0</v>
      </c>
      <c r="J40" s="285">
        <v>0</v>
      </c>
      <c r="K40" s="412">
        <v>0</v>
      </c>
      <c r="L40" s="412">
        <v>0</v>
      </c>
      <c r="M40" s="412">
        <v>0</v>
      </c>
      <c r="N40" s="412">
        <v>0</v>
      </c>
    </row>
    <row r="41" spans="2:14" ht="13.5">
      <c r="B41" s="167" t="s">
        <v>304</v>
      </c>
      <c r="C41" s="285">
        <v>9900</v>
      </c>
      <c r="D41" s="285">
        <v>9924</v>
      </c>
      <c r="E41" s="285">
        <v>9968</v>
      </c>
      <c r="F41" s="285">
        <v>10163</v>
      </c>
      <c r="G41" s="285">
        <v>10209</v>
      </c>
      <c r="H41" s="285">
        <v>10242</v>
      </c>
      <c r="I41" s="412">
        <f>10343-27</f>
        <v>10316</v>
      </c>
      <c r="J41" s="412">
        <f>10425-51</f>
        <v>10374</v>
      </c>
      <c r="K41" s="412">
        <v>10427</v>
      </c>
      <c r="L41" s="412">
        <v>10442</v>
      </c>
      <c r="M41" s="412">
        <v>10555</v>
      </c>
      <c r="N41" s="412">
        <v>10606</v>
      </c>
    </row>
    <row r="42" spans="2:14">
      <c r="B42" s="167" t="s">
        <v>42</v>
      </c>
      <c r="C42" s="285">
        <v>-5764</v>
      </c>
      <c r="D42" s="285">
        <v>-5762</v>
      </c>
      <c r="E42" s="285">
        <v>-5709</v>
      </c>
      <c r="F42" s="285">
        <v>-5627</v>
      </c>
      <c r="G42" s="285">
        <v>-5613</v>
      </c>
      <c r="H42" s="285">
        <v>-5637</v>
      </c>
      <c r="I42" s="285">
        <v>-5591</v>
      </c>
      <c r="J42" s="285">
        <v>-5588</v>
      </c>
      <c r="K42" s="412">
        <v>-5572</v>
      </c>
      <c r="L42" s="412">
        <v>-5563</v>
      </c>
      <c r="M42" s="412">
        <v>-5563</v>
      </c>
      <c r="N42" s="412">
        <v>-5563</v>
      </c>
    </row>
    <row r="43" spans="2:14" ht="13.5">
      <c r="B43" s="167" t="s">
        <v>305</v>
      </c>
      <c r="C43" s="285">
        <v>3013</v>
      </c>
      <c r="D43" s="285">
        <v>3374</v>
      </c>
      <c r="E43" s="285">
        <v>3598</v>
      </c>
      <c r="F43" s="285">
        <v>3810</v>
      </c>
      <c r="G43" s="285">
        <v>3937</v>
      </c>
      <c r="H43" s="285">
        <v>4096</v>
      </c>
      <c r="I43" s="412">
        <f>4239+27</f>
        <v>4266</v>
      </c>
      <c r="J43" s="412">
        <f>4366+51</f>
        <v>4417</v>
      </c>
      <c r="K43" s="412">
        <v>4616</v>
      </c>
      <c r="L43" s="412">
        <v>4869</v>
      </c>
      <c r="M43" s="412">
        <v>5069</v>
      </c>
      <c r="N43" s="412">
        <v>5312</v>
      </c>
    </row>
    <row r="44" spans="2:14">
      <c r="B44" s="167" t="s">
        <v>88</v>
      </c>
      <c r="C44" s="285">
        <v>-157</v>
      </c>
      <c r="D44" s="285">
        <v>-303</v>
      </c>
      <c r="E44" s="285">
        <v>-619</v>
      </c>
      <c r="F44" s="285">
        <v>-545</v>
      </c>
      <c r="G44" s="285">
        <v>-544</v>
      </c>
      <c r="H44" s="285">
        <v>-633</v>
      </c>
      <c r="I44" s="285">
        <v>-643</v>
      </c>
      <c r="J44" s="285">
        <v>-649</v>
      </c>
      <c r="K44" s="412">
        <v>-653</v>
      </c>
      <c r="L44" s="412">
        <v>-629</v>
      </c>
      <c r="M44" s="412">
        <v>-625</v>
      </c>
      <c r="N44" s="412">
        <v>-640</v>
      </c>
    </row>
    <row r="45" spans="2:14">
      <c r="B45" s="171" t="s">
        <v>21</v>
      </c>
      <c r="C45" s="348">
        <f>SUM(C40:C44)</f>
        <v>6992</v>
      </c>
      <c r="D45" s="348">
        <f t="shared" ref="D45" si="15">SUM(D40:D44)</f>
        <v>7233</v>
      </c>
      <c r="E45" s="348">
        <f t="shared" ref="E45:F45" si="16">SUM(E40:E44)</f>
        <v>7238</v>
      </c>
      <c r="F45" s="348">
        <f t="shared" si="16"/>
        <v>7801</v>
      </c>
      <c r="G45" s="348">
        <f t="shared" ref="G45:L45" si="17">SUM(G40:G44)</f>
        <v>7989</v>
      </c>
      <c r="H45" s="348">
        <f t="shared" si="17"/>
        <v>8068</v>
      </c>
      <c r="I45" s="348">
        <f t="shared" si="17"/>
        <v>8348</v>
      </c>
      <c r="J45" s="348">
        <f t="shared" si="17"/>
        <v>8554</v>
      </c>
      <c r="K45" s="348">
        <f t="shared" si="17"/>
        <v>8818</v>
      </c>
      <c r="L45" s="348">
        <f t="shared" si="17"/>
        <v>9119</v>
      </c>
      <c r="M45" s="348">
        <f t="shared" ref="M45:N45" si="18">SUM(M40:M44)</f>
        <v>9436</v>
      </c>
      <c r="N45" s="348">
        <f t="shared" si="18"/>
        <v>9715</v>
      </c>
    </row>
    <row r="46" spans="2:14">
      <c r="B46" s="171"/>
      <c r="C46" s="348"/>
      <c r="D46" s="348"/>
      <c r="E46" s="348"/>
      <c r="F46" s="348"/>
      <c r="G46" s="348"/>
      <c r="H46" s="348"/>
      <c r="I46" s="348"/>
      <c r="J46" s="348"/>
      <c r="K46" s="348"/>
      <c r="L46" s="348"/>
      <c r="M46" s="348"/>
      <c r="N46" s="348"/>
    </row>
    <row r="47" spans="2:14" ht="12.75" thickBot="1">
      <c r="B47" s="171" t="s">
        <v>288</v>
      </c>
      <c r="C47" s="349">
        <f t="shared" ref="C47:D47" si="19">C38+C45</f>
        <v>13855</v>
      </c>
      <c r="D47" s="349">
        <f t="shared" si="19"/>
        <v>14746</v>
      </c>
      <c r="E47" s="349">
        <f t="shared" ref="E47:F47" si="20">E38+E45</f>
        <v>13777</v>
      </c>
      <c r="F47" s="349">
        <f t="shared" si="20"/>
        <v>14015</v>
      </c>
      <c r="G47" s="349">
        <f t="shared" ref="G47:H47" si="21">G38+G45</f>
        <v>14302</v>
      </c>
      <c r="H47" s="349">
        <f t="shared" si="21"/>
        <v>15251</v>
      </c>
      <c r="I47" s="349">
        <f t="shared" ref="I47:J47" si="22">I38+I45</f>
        <v>17302</v>
      </c>
      <c r="J47" s="349">
        <f t="shared" si="22"/>
        <v>16607</v>
      </c>
      <c r="K47" s="349">
        <f t="shared" ref="K47:L47" si="23">K38+K45</f>
        <v>18380</v>
      </c>
      <c r="L47" s="349">
        <f t="shared" si="23"/>
        <v>17452</v>
      </c>
      <c r="M47" s="349">
        <f t="shared" ref="M47" si="24">M38+M45</f>
        <v>16921</v>
      </c>
      <c r="N47" s="349">
        <f>N38+N45</f>
        <v>16808</v>
      </c>
    </row>
    <row r="48" spans="2:14" ht="12.75" thickTop="1">
      <c r="C48" s="251"/>
      <c r="D48" s="251"/>
      <c r="E48" s="251"/>
      <c r="F48" s="251"/>
      <c r="G48" s="251"/>
      <c r="H48" s="251"/>
      <c r="I48" s="251"/>
      <c r="J48" s="251"/>
      <c r="K48" s="251"/>
      <c r="L48" s="251"/>
      <c r="M48" s="251"/>
      <c r="N48" s="251"/>
    </row>
    <row r="50" spans="1:14" ht="13.5">
      <c r="A50" s="255">
        <v>1</v>
      </c>
      <c r="B50" s="443" t="s">
        <v>191</v>
      </c>
    </row>
    <row r="51" spans="1:14">
      <c r="B51" s="443" t="s">
        <v>192</v>
      </c>
    </row>
    <row r="52" spans="1:14">
      <c r="B52" s="443" t="s">
        <v>193</v>
      </c>
    </row>
    <row r="53" spans="1:14" ht="48.6" customHeight="1">
      <c r="A53" s="530">
        <v>2</v>
      </c>
      <c r="B53" s="787" t="s">
        <v>265</v>
      </c>
      <c r="C53" s="787"/>
      <c r="D53" s="787"/>
      <c r="E53" s="787"/>
      <c r="F53" s="787"/>
      <c r="G53" s="787"/>
      <c r="H53" s="787"/>
      <c r="I53" s="787"/>
      <c r="J53" s="787"/>
      <c r="K53" s="787"/>
      <c r="L53" s="787"/>
      <c r="M53" s="787"/>
      <c r="N53" s="787"/>
    </row>
    <row r="55" spans="1:14">
      <c r="C55" s="261"/>
      <c r="D55" s="261"/>
      <c r="E55" s="261"/>
      <c r="F55" s="261"/>
      <c r="G55" s="261"/>
      <c r="H55" s="261"/>
      <c r="I55" s="261"/>
      <c r="J55" s="261"/>
      <c r="K55" s="714"/>
      <c r="L55" s="714"/>
    </row>
    <row r="56" spans="1:14">
      <c r="C56" s="412"/>
      <c r="D56" s="412"/>
      <c r="E56" s="412"/>
      <c r="F56" s="412"/>
      <c r="G56" s="412"/>
      <c r="H56" s="412"/>
      <c r="I56" s="412"/>
      <c r="J56" s="412"/>
      <c r="K56" s="647"/>
      <c r="L56" s="647"/>
    </row>
    <row r="57" spans="1:14">
      <c r="C57" s="412"/>
      <c r="D57" s="412"/>
      <c r="E57" s="412"/>
      <c r="F57" s="412"/>
      <c r="G57" s="412"/>
      <c r="H57" s="412"/>
      <c r="I57" s="412"/>
      <c r="J57" s="412"/>
      <c r="K57" s="647"/>
      <c r="L57" s="647"/>
    </row>
    <row r="58" spans="1:14">
      <c r="C58" s="702"/>
      <c r="D58" s="702"/>
      <c r="E58" s="702"/>
      <c r="F58" s="702"/>
      <c r="G58" s="702"/>
      <c r="H58" s="702"/>
      <c r="I58" s="702"/>
      <c r="J58" s="702"/>
      <c r="K58" s="714"/>
      <c r="L58" s="714"/>
      <c r="M58" s="714"/>
    </row>
    <row r="59" spans="1:14">
      <c r="C59" s="412"/>
      <c r="D59" s="412"/>
      <c r="E59" s="412"/>
      <c r="F59" s="412"/>
      <c r="G59" s="412"/>
      <c r="H59" s="412"/>
      <c r="I59" s="412"/>
      <c r="J59" s="412"/>
      <c r="K59" s="647"/>
      <c r="L59" s="647"/>
      <c r="M59" s="647"/>
    </row>
    <row r="60" spans="1:14">
      <c r="C60" s="412"/>
      <c r="D60" s="412"/>
      <c r="E60" s="412"/>
      <c r="F60" s="412"/>
      <c r="G60" s="412"/>
      <c r="H60" s="412"/>
      <c r="I60" s="412"/>
      <c r="J60" s="412"/>
      <c r="K60" s="647"/>
      <c r="L60" s="647"/>
      <c r="M60" s="647"/>
    </row>
    <row r="61" spans="1:14">
      <c r="C61" s="412"/>
      <c r="D61" s="412"/>
      <c r="E61" s="412"/>
      <c r="F61" s="412"/>
      <c r="G61" s="412"/>
      <c r="H61" s="412"/>
      <c r="I61" s="412"/>
      <c r="J61" s="412"/>
      <c r="K61" s="647"/>
      <c r="L61" s="647"/>
      <c r="M61" s="647"/>
    </row>
    <row r="62" spans="1:14">
      <c r="C62" s="347"/>
      <c r="D62" s="347"/>
      <c r="E62" s="347"/>
      <c r="F62" s="347"/>
      <c r="G62" s="347"/>
      <c r="H62" s="347"/>
      <c r="I62" s="347"/>
      <c r="J62" s="347"/>
      <c r="K62" s="647"/>
      <c r="L62" s="647"/>
      <c r="M62" s="647"/>
    </row>
    <row r="63" spans="1:14">
      <c r="C63" s="412"/>
      <c r="D63" s="412"/>
      <c r="E63" s="412"/>
      <c r="F63" s="412"/>
      <c r="G63" s="412"/>
      <c r="H63" s="412"/>
      <c r="I63" s="412"/>
      <c r="J63" s="412"/>
      <c r="K63" s="647"/>
      <c r="L63" s="647"/>
      <c r="M63" s="647"/>
    </row>
    <row r="64" spans="1:14">
      <c r="C64" s="412"/>
      <c r="D64" s="412"/>
      <c r="E64" s="412"/>
      <c r="F64" s="412"/>
      <c r="G64" s="412"/>
      <c r="H64" s="412"/>
      <c r="I64" s="412"/>
      <c r="J64" s="412"/>
      <c r="K64" s="647"/>
      <c r="L64" s="647"/>
      <c r="M64" s="647"/>
    </row>
    <row r="65" spans="3:13">
      <c r="C65" s="412"/>
      <c r="D65" s="412"/>
      <c r="E65" s="412"/>
      <c r="F65" s="412"/>
      <c r="G65" s="412"/>
      <c r="H65" s="412"/>
      <c r="I65" s="412"/>
      <c r="J65" s="412"/>
      <c r="K65" s="647"/>
      <c r="L65" s="647"/>
      <c r="M65" s="647"/>
    </row>
    <row r="66" spans="3:13">
      <c r="C66" s="412"/>
      <c r="D66" s="412"/>
      <c r="E66" s="412"/>
      <c r="F66" s="412"/>
      <c r="G66" s="412"/>
      <c r="H66" s="412"/>
      <c r="I66" s="412"/>
      <c r="J66" s="412"/>
      <c r="K66" s="647"/>
      <c r="L66" s="647"/>
      <c r="M66" s="647"/>
    </row>
    <row r="67" spans="3:13">
      <c r="C67" s="412"/>
      <c r="D67" s="412"/>
      <c r="E67" s="412"/>
      <c r="F67" s="412"/>
      <c r="G67" s="412"/>
      <c r="H67" s="412"/>
      <c r="I67" s="412"/>
      <c r="J67" s="412"/>
      <c r="K67" s="647"/>
      <c r="L67" s="647"/>
      <c r="M67" s="647"/>
    </row>
    <row r="68" spans="3:13">
      <c r="C68" s="412"/>
      <c r="D68" s="412"/>
      <c r="E68" s="412"/>
      <c r="F68" s="412"/>
      <c r="G68" s="412"/>
      <c r="H68" s="412"/>
      <c r="I68" s="412"/>
      <c r="J68" s="412"/>
      <c r="K68" s="647"/>
      <c r="L68" s="647"/>
      <c r="M68" s="647"/>
    </row>
    <row r="69" spans="3:13">
      <c r="C69" s="412"/>
      <c r="D69" s="412"/>
      <c r="E69" s="412"/>
      <c r="F69" s="412"/>
      <c r="G69" s="412"/>
      <c r="H69" s="412"/>
      <c r="I69" s="412"/>
      <c r="J69" s="412"/>
      <c r="K69" s="647"/>
      <c r="L69" s="647"/>
      <c r="M69" s="647"/>
    </row>
    <row r="70" spans="3:13">
      <c r="C70" s="412"/>
      <c r="D70" s="412"/>
      <c r="E70" s="412"/>
      <c r="F70" s="412"/>
      <c r="G70" s="412"/>
      <c r="H70" s="412"/>
      <c r="I70" s="412"/>
      <c r="J70" s="412"/>
      <c r="K70" s="647"/>
      <c r="L70" s="647"/>
      <c r="M70" s="647"/>
    </row>
    <row r="71" spans="3:13">
      <c r="C71" s="715"/>
      <c r="D71" s="715"/>
      <c r="E71" s="715"/>
      <c r="F71" s="715"/>
      <c r="G71" s="715"/>
      <c r="H71" s="715"/>
      <c r="I71" s="715"/>
      <c r="J71" s="715"/>
      <c r="K71" s="647"/>
      <c r="L71" s="647"/>
      <c r="M71" s="647"/>
    </row>
    <row r="72" spans="3:13">
      <c r="C72" s="347"/>
      <c r="D72" s="347"/>
      <c r="E72" s="347"/>
      <c r="F72" s="347"/>
      <c r="G72" s="347"/>
      <c r="H72" s="347"/>
      <c r="I72" s="347"/>
      <c r="J72" s="347"/>
      <c r="K72" s="647"/>
      <c r="L72" s="647"/>
      <c r="M72" s="647"/>
    </row>
    <row r="73" spans="3:13">
      <c r="C73" s="702"/>
      <c r="D73" s="702"/>
      <c r="E73" s="702"/>
      <c r="F73" s="702"/>
      <c r="G73" s="702"/>
      <c r="H73" s="702"/>
      <c r="I73" s="702"/>
      <c r="J73" s="702"/>
      <c r="K73" s="714"/>
      <c r="L73" s="714"/>
      <c r="M73" s="714"/>
    </row>
    <row r="74" spans="3:13">
      <c r="C74" s="412"/>
      <c r="D74" s="412"/>
      <c r="E74" s="412"/>
      <c r="F74" s="412"/>
      <c r="G74" s="412"/>
      <c r="H74" s="412"/>
      <c r="I74" s="412"/>
      <c r="J74" s="412"/>
      <c r="K74" s="647"/>
      <c r="L74" s="647"/>
      <c r="M74" s="647"/>
    </row>
    <row r="75" spans="3:13">
      <c r="C75" s="412"/>
      <c r="D75" s="412"/>
      <c r="E75" s="412"/>
      <c r="F75" s="412"/>
      <c r="G75" s="412"/>
      <c r="H75" s="412"/>
      <c r="I75" s="412"/>
      <c r="J75" s="412"/>
      <c r="K75" s="647"/>
      <c r="L75" s="647"/>
      <c r="M75" s="647"/>
    </row>
    <row r="76" spans="3:13">
      <c r="C76" s="698"/>
      <c r="D76" s="698"/>
      <c r="E76" s="698"/>
      <c r="F76" s="698"/>
      <c r="G76" s="698"/>
      <c r="H76" s="698"/>
      <c r="I76" s="698"/>
      <c r="J76" s="698"/>
      <c r="K76" s="647"/>
      <c r="L76" s="647"/>
      <c r="M76" s="647"/>
    </row>
    <row r="77" spans="3:13">
      <c r="C77" s="412"/>
      <c r="D77" s="412"/>
      <c r="E77" s="412"/>
      <c r="F77" s="412"/>
      <c r="G77" s="412"/>
      <c r="H77" s="412"/>
      <c r="I77" s="412"/>
      <c r="J77" s="412"/>
      <c r="K77" s="647"/>
      <c r="L77" s="647"/>
      <c r="M77" s="647"/>
    </row>
    <row r="78" spans="3:13">
      <c r="C78" s="702"/>
      <c r="D78" s="702"/>
      <c r="E78" s="702"/>
      <c r="F78" s="702"/>
      <c r="G78" s="702"/>
      <c r="H78" s="702"/>
      <c r="I78" s="702"/>
      <c r="J78" s="702"/>
      <c r="K78" s="714"/>
      <c r="L78" s="714"/>
      <c r="M78" s="714"/>
    </row>
    <row r="79" spans="3:13">
      <c r="C79" s="412"/>
      <c r="D79" s="412"/>
      <c r="E79" s="412"/>
      <c r="F79" s="412"/>
      <c r="G79" s="412"/>
      <c r="H79" s="412"/>
      <c r="I79" s="412"/>
      <c r="J79" s="412"/>
      <c r="K79" s="647"/>
      <c r="L79" s="647"/>
      <c r="M79" s="647"/>
    </row>
    <row r="80" spans="3:13">
      <c r="C80" s="347"/>
      <c r="D80" s="347"/>
      <c r="E80" s="347"/>
      <c r="F80" s="347"/>
      <c r="G80" s="347"/>
      <c r="H80" s="347"/>
      <c r="I80" s="347"/>
      <c r="J80" s="347"/>
      <c r="K80" s="647"/>
      <c r="L80" s="647"/>
      <c r="M80" s="647"/>
    </row>
    <row r="81" spans="3:13">
      <c r="C81" s="412"/>
      <c r="D81" s="412"/>
      <c r="E81" s="412"/>
      <c r="F81" s="412"/>
      <c r="G81" s="412"/>
      <c r="H81" s="412"/>
      <c r="I81" s="412"/>
      <c r="J81" s="412"/>
      <c r="K81" s="647"/>
      <c r="L81" s="647"/>
      <c r="M81" s="647"/>
    </row>
    <row r="82" spans="3:13">
      <c r="C82" s="412"/>
      <c r="D82" s="412"/>
      <c r="E82" s="412"/>
      <c r="F82" s="412"/>
      <c r="G82" s="412"/>
      <c r="H82" s="412"/>
      <c r="I82" s="412"/>
      <c r="J82" s="412"/>
      <c r="K82" s="647"/>
      <c r="L82" s="647"/>
      <c r="M82" s="647"/>
    </row>
    <row r="83" spans="3:13">
      <c r="C83" s="412"/>
      <c r="D83" s="412"/>
      <c r="E83" s="412"/>
      <c r="F83" s="412"/>
      <c r="G83" s="412"/>
      <c r="H83" s="412"/>
      <c r="I83" s="412"/>
      <c r="J83" s="412"/>
      <c r="K83" s="647"/>
      <c r="L83" s="647"/>
      <c r="M83" s="647"/>
    </row>
    <row r="84" spans="3:13">
      <c r="C84" s="412"/>
      <c r="D84" s="412"/>
      <c r="E84" s="412"/>
      <c r="F84" s="412"/>
      <c r="G84" s="412"/>
      <c r="H84" s="412"/>
      <c r="I84" s="412"/>
      <c r="J84" s="412"/>
      <c r="K84" s="647"/>
      <c r="L84" s="647"/>
      <c r="M84" s="647"/>
    </row>
    <row r="85" spans="3:13">
      <c r="C85" s="347"/>
      <c r="D85" s="347"/>
      <c r="E85" s="347"/>
      <c r="F85" s="347"/>
      <c r="G85" s="347"/>
      <c r="H85" s="347"/>
      <c r="I85" s="347"/>
      <c r="J85" s="347"/>
      <c r="K85" s="647"/>
      <c r="L85" s="647"/>
      <c r="M85" s="647"/>
    </row>
    <row r="86" spans="3:13">
      <c r="C86" s="412"/>
      <c r="D86" s="412"/>
      <c r="E86" s="412"/>
      <c r="F86" s="412"/>
      <c r="G86" s="412"/>
      <c r="H86" s="412"/>
      <c r="I86" s="412"/>
      <c r="J86" s="412"/>
      <c r="K86" s="647"/>
      <c r="L86" s="647"/>
      <c r="M86" s="647"/>
    </row>
    <row r="87" spans="3:13">
      <c r="C87" s="412"/>
      <c r="D87" s="412"/>
      <c r="E87" s="412"/>
      <c r="F87" s="412"/>
      <c r="G87" s="412"/>
      <c r="H87" s="412"/>
      <c r="I87" s="412"/>
      <c r="J87" s="412"/>
      <c r="K87" s="647"/>
      <c r="L87" s="647"/>
      <c r="M87" s="647"/>
    </row>
    <row r="88" spans="3:13">
      <c r="C88" s="412"/>
      <c r="D88" s="412"/>
      <c r="E88" s="412"/>
      <c r="F88" s="412"/>
      <c r="G88" s="412"/>
      <c r="H88" s="412"/>
      <c r="I88" s="412"/>
      <c r="J88" s="412"/>
      <c r="K88" s="647"/>
      <c r="L88" s="647"/>
      <c r="M88" s="647"/>
    </row>
    <row r="89" spans="3:13">
      <c r="C89" s="412"/>
      <c r="D89" s="412"/>
      <c r="E89" s="412"/>
      <c r="F89" s="412"/>
      <c r="G89" s="412"/>
      <c r="H89" s="412"/>
      <c r="I89" s="412"/>
      <c r="J89" s="412"/>
      <c r="K89" s="647"/>
      <c r="L89" s="647"/>
      <c r="M89" s="647"/>
    </row>
    <row r="90" spans="3:13">
      <c r="C90" s="412"/>
      <c r="D90" s="412"/>
      <c r="E90" s="412"/>
      <c r="F90" s="412"/>
      <c r="G90" s="412"/>
      <c r="H90" s="412"/>
      <c r="I90" s="412"/>
      <c r="J90" s="412"/>
      <c r="K90" s="647"/>
      <c r="L90" s="647"/>
      <c r="M90" s="647"/>
    </row>
    <row r="91" spans="3:13">
      <c r="C91" s="412"/>
      <c r="D91" s="412"/>
      <c r="E91" s="412"/>
      <c r="F91" s="412"/>
      <c r="G91" s="412"/>
      <c r="H91" s="412"/>
      <c r="I91" s="412"/>
      <c r="J91" s="412"/>
      <c r="K91" s="647"/>
      <c r="L91" s="647"/>
      <c r="M91" s="647"/>
    </row>
    <row r="92" spans="3:13">
      <c r="C92" s="347"/>
      <c r="D92" s="347"/>
      <c r="E92" s="347"/>
      <c r="F92" s="347"/>
      <c r="G92" s="347"/>
      <c r="H92" s="347"/>
      <c r="I92" s="347"/>
      <c r="J92" s="347"/>
      <c r="K92" s="647"/>
      <c r="L92" s="647"/>
      <c r="M92" s="647"/>
    </row>
    <row r="93" spans="3:13">
      <c r="C93" s="347"/>
      <c r="D93" s="347"/>
      <c r="E93" s="347"/>
      <c r="F93" s="347"/>
      <c r="G93" s="347"/>
      <c r="H93" s="347"/>
      <c r="I93" s="347"/>
      <c r="J93" s="347"/>
      <c r="K93" s="647"/>
      <c r="L93" s="647"/>
      <c r="M93" s="647"/>
    </row>
    <row r="94" spans="3:13">
      <c r="C94" s="715"/>
      <c r="D94" s="715"/>
      <c r="E94" s="715"/>
      <c r="F94" s="715"/>
      <c r="G94" s="715"/>
      <c r="H94" s="715"/>
      <c r="I94" s="715"/>
      <c r="J94" s="715"/>
      <c r="K94" s="647"/>
      <c r="L94" s="647"/>
      <c r="M94" s="647"/>
    </row>
    <row r="95" spans="3:13">
      <c r="C95" s="647"/>
      <c r="D95" s="647"/>
      <c r="E95" s="647"/>
      <c r="F95" s="647"/>
      <c r="G95" s="647"/>
      <c r="H95" s="647"/>
      <c r="I95" s="647"/>
      <c r="J95" s="647"/>
      <c r="K95" s="647"/>
      <c r="L95" s="647"/>
      <c r="M95" s="647"/>
    </row>
    <row r="96" spans="3:13">
      <c r="C96" s="714"/>
      <c r="D96" s="714"/>
      <c r="E96" s="714"/>
      <c r="F96" s="714"/>
      <c r="G96" s="714"/>
      <c r="H96" s="714"/>
      <c r="I96" s="714"/>
      <c r="J96" s="714"/>
      <c r="K96" s="714"/>
      <c r="L96" s="714"/>
      <c r="M96" s="714"/>
    </row>
    <row r="97" spans="13:14">
      <c r="M97" s="265"/>
      <c r="N97" s="265"/>
    </row>
    <row r="98" spans="13:14">
      <c r="M98" s="265"/>
      <c r="N98" s="265"/>
    </row>
    <row r="99" spans="13:14">
      <c r="N99" s="265"/>
    </row>
    <row r="100" spans="13:14">
      <c r="N100" s="265"/>
    </row>
    <row r="101" spans="13:14">
      <c r="N101" s="265"/>
    </row>
    <row r="102" spans="13:14">
      <c r="N102" s="265"/>
    </row>
    <row r="103" spans="13:14">
      <c r="N103" s="265"/>
    </row>
    <row r="104" spans="13:14">
      <c r="N104" s="265"/>
    </row>
    <row r="105" spans="13:14">
      <c r="N105" s="265"/>
    </row>
    <row r="106" spans="13:14">
      <c r="N106" s="265"/>
    </row>
    <row r="107" spans="13:14">
      <c r="N107" s="265"/>
    </row>
    <row r="108" spans="13:14">
      <c r="N108" s="265"/>
    </row>
    <row r="109" spans="13:14">
      <c r="N109" s="265"/>
    </row>
    <row r="110" spans="13:14">
      <c r="N110" s="265"/>
    </row>
    <row r="111" spans="13:14">
      <c r="N111" s="265"/>
    </row>
    <row r="112" spans="13:14">
      <c r="N112" s="265"/>
    </row>
    <row r="113" spans="14:14">
      <c r="N113" s="265"/>
    </row>
    <row r="114" spans="14:14">
      <c r="N114" s="265"/>
    </row>
    <row r="115" spans="14:14">
      <c r="N115" s="265"/>
    </row>
    <row r="116" spans="14:14">
      <c r="N116" s="265"/>
    </row>
    <row r="117" spans="14:14">
      <c r="N117" s="265"/>
    </row>
    <row r="118" spans="14:14">
      <c r="N118" s="265"/>
    </row>
    <row r="119" spans="14:14">
      <c r="N119" s="265"/>
    </row>
    <row r="120" spans="14:14">
      <c r="N120" s="265"/>
    </row>
    <row r="121" spans="14:14">
      <c r="N121" s="265"/>
    </row>
    <row r="122" spans="14:14">
      <c r="N122" s="265"/>
    </row>
    <row r="123" spans="14:14">
      <c r="N123" s="265"/>
    </row>
    <row r="124" spans="14:14">
      <c r="N124" s="265"/>
    </row>
    <row r="125" spans="14:14">
      <c r="N125" s="265"/>
    </row>
    <row r="126" spans="14:14">
      <c r="N126" s="265"/>
    </row>
    <row r="127" spans="14:14">
      <c r="N127" s="265"/>
    </row>
    <row r="128" spans="14:14">
      <c r="N128" s="265"/>
    </row>
    <row r="129" spans="14:14">
      <c r="N129" s="265"/>
    </row>
    <row r="130" spans="14:14">
      <c r="N130" s="265"/>
    </row>
    <row r="131" spans="14:14">
      <c r="N131" s="265"/>
    </row>
    <row r="132" spans="14:14">
      <c r="N132" s="265"/>
    </row>
    <row r="133" spans="14:14">
      <c r="N133" s="265"/>
    </row>
    <row r="134" spans="14:14">
      <c r="N134" s="265"/>
    </row>
  </sheetData>
  <mergeCells count="4">
    <mergeCell ref="A1:O1"/>
    <mergeCell ref="A2:O2"/>
    <mergeCell ref="A3:O3"/>
    <mergeCell ref="B53:N53"/>
  </mergeCells>
  <pageMargins left="0.7" right="0.7" top="0.25" bottom="0.44" header="0.3" footer="0.3"/>
  <pageSetup scale="73"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42"/>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B21" sqref="B21"/>
    </sheetView>
  </sheetViews>
  <sheetFormatPr defaultColWidth="9.28515625" defaultRowHeight="12"/>
  <cols>
    <col min="1" max="1" width="2.28515625" style="60" customWidth="1"/>
    <col min="2" max="2" width="30.7109375" style="60" customWidth="1"/>
    <col min="3" max="3" width="2.5703125" style="60" customWidth="1"/>
    <col min="4" max="11" width="8.7109375" style="60" customWidth="1"/>
    <col min="12" max="15" width="8.7109375" style="401" customWidth="1"/>
    <col min="16" max="16" width="1.28515625" style="60" customWidth="1"/>
    <col min="17" max="16384" width="9.28515625" style="60"/>
  </cols>
  <sheetData>
    <row r="1" spans="1:16" ht="15" customHeight="1">
      <c r="B1" s="788" t="s">
        <v>67</v>
      </c>
      <c r="C1" s="788"/>
      <c r="D1" s="788"/>
      <c r="E1" s="788"/>
      <c r="F1" s="788"/>
      <c r="G1" s="788"/>
      <c r="H1" s="788"/>
      <c r="I1" s="788"/>
      <c r="J1" s="788"/>
      <c r="K1" s="788"/>
      <c r="L1" s="788"/>
      <c r="M1" s="788"/>
      <c r="N1" s="788"/>
      <c r="O1" s="788"/>
      <c r="P1" s="788"/>
    </row>
    <row r="2" spans="1:16">
      <c r="B2" s="788" t="s">
        <v>104</v>
      </c>
      <c r="C2" s="788"/>
      <c r="D2" s="788"/>
      <c r="E2" s="788"/>
      <c r="F2" s="788"/>
      <c r="G2" s="788"/>
      <c r="H2" s="788"/>
      <c r="I2" s="788"/>
      <c r="J2" s="788"/>
      <c r="K2" s="788"/>
      <c r="L2" s="788"/>
      <c r="M2" s="788"/>
      <c r="N2" s="788"/>
      <c r="O2" s="788"/>
      <c r="P2" s="788"/>
    </row>
    <row r="3" spans="1:16" s="71" customFormat="1">
      <c r="B3" s="788" t="s">
        <v>45</v>
      </c>
      <c r="C3" s="788"/>
      <c r="D3" s="788"/>
      <c r="E3" s="788"/>
      <c r="F3" s="788"/>
      <c r="G3" s="788"/>
      <c r="H3" s="788"/>
      <c r="I3" s="788"/>
      <c r="J3" s="788"/>
      <c r="K3" s="788"/>
      <c r="L3" s="788"/>
      <c r="M3" s="788"/>
      <c r="N3" s="788"/>
      <c r="O3" s="788"/>
      <c r="P3" s="788"/>
    </row>
    <row r="4" spans="1:16">
      <c r="B4" s="221"/>
      <c r="C4" s="221"/>
      <c r="D4" s="233"/>
      <c r="E4" s="236"/>
      <c r="F4" s="238"/>
      <c r="G4" s="244"/>
      <c r="H4" s="246"/>
      <c r="I4" s="252"/>
      <c r="J4" s="257"/>
      <c r="K4" s="321"/>
      <c r="L4" s="471"/>
      <c r="M4" s="610"/>
      <c r="N4" s="623"/>
      <c r="O4" s="720"/>
    </row>
    <row r="5" spans="1:16">
      <c r="B5" s="61"/>
      <c r="C5" s="61"/>
      <c r="D5" s="61"/>
      <c r="E5" s="61"/>
      <c r="F5" s="61"/>
      <c r="G5" s="61"/>
      <c r="H5" s="61"/>
      <c r="I5" s="61"/>
      <c r="J5" s="61"/>
      <c r="K5" s="61"/>
      <c r="L5" s="61"/>
      <c r="M5" s="61"/>
      <c r="N5" s="61"/>
      <c r="O5" s="61"/>
    </row>
    <row r="6" spans="1:16" ht="15" customHeight="1">
      <c r="A6" s="71"/>
      <c r="B6" s="187"/>
      <c r="C6" s="222"/>
      <c r="D6" s="234"/>
      <c r="E6" s="237"/>
      <c r="F6" s="239"/>
      <c r="G6" s="245"/>
      <c r="H6" s="247"/>
      <c r="I6" s="253"/>
      <c r="J6" s="258"/>
      <c r="K6" s="322"/>
      <c r="L6" s="472"/>
      <c r="M6" s="611"/>
      <c r="N6" s="624"/>
      <c r="O6" s="721"/>
    </row>
    <row r="7" spans="1:16" ht="15" customHeight="1">
      <c r="A7" s="71"/>
      <c r="B7" s="187"/>
      <c r="C7" s="222"/>
      <c r="D7" s="19" t="s">
        <v>5</v>
      </c>
      <c r="E7" s="19" t="s">
        <v>6</v>
      </c>
      <c r="F7" s="19" t="s">
        <v>3</v>
      </c>
      <c r="G7" s="19" t="s">
        <v>4</v>
      </c>
      <c r="H7" s="19" t="s">
        <v>5</v>
      </c>
      <c r="I7" s="19" t="s">
        <v>6</v>
      </c>
      <c r="J7" s="19" t="s">
        <v>3</v>
      </c>
      <c r="K7" s="19" t="s">
        <v>4</v>
      </c>
      <c r="L7" s="19" t="s">
        <v>5</v>
      </c>
      <c r="M7" s="19" t="s">
        <v>6</v>
      </c>
      <c r="N7" s="19" t="s">
        <v>3</v>
      </c>
      <c r="O7" s="19" t="s">
        <v>4</v>
      </c>
    </row>
    <row r="8" spans="1:16" ht="12.75" thickBot="1">
      <c r="B8" s="118"/>
      <c r="C8" s="220"/>
      <c r="D8" s="40" t="s">
        <v>119</v>
      </c>
      <c r="E8" s="40" t="s">
        <v>119</v>
      </c>
      <c r="F8" s="40" t="s">
        <v>124</v>
      </c>
      <c r="G8" s="40" t="s">
        <v>124</v>
      </c>
      <c r="H8" s="40" t="s">
        <v>124</v>
      </c>
      <c r="I8" s="40" t="s">
        <v>124</v>
      </c>
      <c r="J8" s="40" t="s">
        <v>134</v>
      </c>
      <c r="K8" s="40" t="s">
        <v>134</v>
      </c>
      <c r="L8" s="40" t="s">
        <v>134</v>
      </c>
      <c r="M8" s="40" t="s">
        <v>134</v>
      </c>
      <c r="N8" s="40" t="s">
        <v>266</v>
      </c>
      <c r="O8" s="40" t="s">
        <v>266</v>
      </c>
    </row>
    <row r="9" spans="1:16">
      <c r="B9" s="119" t="s">
        <v>87</v>
      </c>
      <c r="C9" s="117"/>
      <c r="D9" s="124"/>
      <c r="E9" s="124"/>
      <c r="F9" s="124"/>
      <c r="G9" s="124"/>
      <c r="H9" s="124"/>
      <c r="I9" s="124"/>
      <c r="J9" s="124"/>
      <c r="K9" s="124"/>
      <c r="L9" s="124"/>
      <c r="M9" s="124"/>
      <c r="N9" s="124"/>
      <c r="O9" s="124"/>
    </row>
    <row r="10" spans="1:16" ht="13.5">
      <c r="B10" s="121" t="s">
        <v>225</v>
      </c>
      <c r="C10" s="117"/>
      <c r="D10" s="228">
        <v>-139</v>
      </c>
      <c r="E10" s="228">
        <v>1205</v>
      </c>
      <c r="F10" s="228">
        <v>223</v>
      </c>
      <c r="G10" s="228">
        <v>144</v>
      </c>
      <c r="H10" s="228">
        <v>-171</v>
      </c>
      <c r="I10" s="228">
        <v>1063</v>
      </c>
      <c r="J10" s="228">
        <v>337</v>
      </c>
      <c r="K10" s="228">
        <v>503</v>
      </c>
      <c r="L10" s="228">
        <v>456</v>
      </c>
      <c r="M10" s="228">
        <v>859</v>
      </c>
      <c r="N10" s="228">
        <v>411</v>
      </c>
      <c r="O10" s="228">
        <v>265</v>
      </c>
      <c r="P10" s="201"/>
    </row>
    <row r="11" spans="1:16">
      <c r="B11" s="121" t="s">
        <v>100</v>
      </c>
      <c r="C11" s="117"/>
      <c r="D11" s="229">
        <v>28</v>
      </c>
      <c r="E11" s="229">
        <v>17</v>
      </c>
      <c r="F11" s="229">
        <v>21</v>
      </c>
      <c r="G11" s="229">
        <v>28</v>
      </c>
      <c r="H11" s="229">
        <v>46</v>
      </c>
      <c r="I11" s="229">
        <v>16</v>
      </c>
      <c r="J11" s="229">
        <v>27</v>
      </c>
      <c r="K11" s="229">
        <v>44</v>
      </c>
      <c r="L11" s="229">
        <v>28</v>
      </c>
      <c r="M11" s="229">
        <v>37</v>
      </c>
      <c r="N11" s="229">
        <v>21</v>
      </c>
      <c r="O11" s="229">
        <v>31</v>
      </c>
      <c r="P11" s="201"/>
    </row>
    <row r="12" spans="1:16">
      <c r="B12" s="121" t="s">
        <v>93</v>
      </c>
      <c r="C12" s="117"/>
      <c r="D12" s="228">
        <f t="shared" ref="D12" si="0">D10-D11</f>
        <v>-167</v>
      </c>
      <c r="E12" s="228">
        <f t="shared" ref="E12:F12" si="1">E10-E11</f>
        <v>1188</v>
      </c>
      <c r="F12" s="228">
        <f t="shared" si="1"/>
        <v>202</v>
      </c>
      <c r="G12" s="228">
        <f t="shared" ref="G12" si="2">G10-G11</f>
        <v>116</v>
      </c>
      <c r="H12" s="228">
        <f t="shared" ref="H12:M12" si="3">H10-H11</f>
        <v>-217</v>
      </c>
      <c r="I12" s="228">
        <f t="shared" si="3"/>
        <v>1047</v>
      </c>
      <c r="J12" s="228">
        <f t="shared" si="3"/>
        <v>310</v>
      </c>
      <c r="K12" s="228">
        <f t="shared" si="3"/>
        <v>459</v>
      </c>
      <c r="L12" s="228">
        <f t="shared" si="3"/>
        <v>428</v>
      </c>
      <c r="M12" s="228">
        <f t="shared" si="3"/>
        <v>822</v>
      </c>
      <c r="N12" s="228">
        <f>N10-N11</f>
        <v>390</v>
      </c>
      <c r="O12" s="228">
        <f>O10-O11</f>
        <v>234</v>
      </c>
    </row>
    <row r="14" spans="1:16">
      <c r="B14" s="121" t="s">
        <v>112</v>
      </c>
      <c r="D14" s="67">
        <v>1021</v>
      </c>
      <c r="E14" s="67">
        <v>1331</v>
      </c>
      <c r="F14" s="228">
        <v>1401</v>
      </c>
      <c r="G14" s="228">
        <f t="shared" ref="G14:I15" si="4">SUM(D10:G10)</f>
        <v>1433</v>
      </c>
      <c r="H14" s="228">
        <f t="shared" ref="H14:M14" si="5">SUM(E10:H10)</f>
        <v>1401</v>
      </c>
      <c r="I14" s="228">
        <f t="shared" si="5"/>
        <v>1259</v>
      </c>
      <c r="J14" s="228">
        <f t="shared" si="5"/>
        <v>1373</v>
      </c>
      <c r="K14" s="228">
        <f t="shared" si="5"/>
        <v>1732</v>
      </c>
      <c r="L14" s="228">
        <f t="shared" si="5"/>
        <v>2359</v>
      </c>
      <c r="M14" s="228">
        <f t="shared" si="5"/>
        <v>2155</v>
      </c>
      <c r="N14" s="228">
        <f>SUM(K10:N10)</f>
        <v>2229</v>
      </c>
      <c r="O14" s="228">
        <f>SUM(L10:O10)</f>
        <v>1991</v>
      </c>
    </row>
    <row r="15" spans="1:16">
      <c r="B15" s="121" t="s">
        <v>113</v>
      </c>
      <c r="D15" s="125">
        <v>106</v>
      </c>
      <c r="E15" s="125">
        <v>107</v>
      </c>
      <c r="F15" s="229">
        <v>91</v>
      </c>
      <c r="G15" s="229">
        <f t="shared" si="4"/>
        <v>94</v>
      </c>
      <c r="H15" s="229">
        <f t="shared" si="4"/>
        <v>112</v>
      </c>
      <c r="I15" s="229">
        <f t="shared" si="4"/>
        <v>111</v>
      </c>
      <c r="J15" s="229">
        <f t="shared" ref="J15:N15" si="6">SUM(G11:J11)</f>
        <v>117</v>
      </c>
      <c r="K15" s="229">
        <f t="shared" si="6"/>
        <v>133</v>
      </c>
      <c r="L15" s="229">
        <f t="shared" si="6"/>
        <v>115</v>
      </c>
      <c r="M15" s="229">
        <f t="shared" si="6"/>
        <v>136</v>
      </c>
      <c r="N15" s="229">
        <f t="shared" si="6"/>
        <v>130</v>
      </c>
      <c r="O15" s="229">
        <f>SUM(L11:O11)</f>
        <v>117</v>
      </c>
    </row>
    <row r="16" spans="1:16">
      <c r="B16" s="121" t="s">
        <v>114</v>
      </c>
      <c r="D16" s="67">
        <f t="shared" ref="D16:G16" si="7">D14-D15</f>
        <v>915</v>
      </c>
      <c r="E16" s="67">
        <f t="shared" si="7"/>
        <v>1224</v>
      </c>
      <c r="F16" s="67">
        <f t="shared" si="7"/>
        <v>1310</v>
      </c>
      <c r="G16" s="67">
        <f t="shared" si="7"/>
        <v>1339</v>
      </c>
      <c r="H16" s="67">
        <f t="shared" ref="H16:M16" si="8">H14-H15</f>
        <v>1289</v>
      </c>
      <c r="I16" s="67">
        <f t="shared" si="8"/>
        <v>1148</v>
      </c>
      <c r="J16" s="67">
        <f t="shared" si="8"/>
        <v>1256</v>
      </c>
      <c r="K16" s="67">
        <f t="shared" si="8"/>
        <v>1599</v>
      </c>
      <c r="L16" s="67">
        <f t="shared" si="8"/>
        <v>2244</v>
      </c>
      <c r="M16" s="67">
        <f t="shared" si="8"/>
        <v>2019</v>
      </c>
      <c r="N16" s="67">
        <f t="shared" ref="N16" si="9">N14-N15</f>
        <v>2099</v>
      </c>
      <c r="O16" s="67">
        <f>O14-O15</f>
        <v>1874</v>
      </c>
    </row>
    <row r="19" spans="2:17">
      <c r="B19" s="60" t="s">
        <v>133</v>
      </c>
    </row>
    <row r="21" spans="2:17">
      <c r="B21" s="60" t="s">
        <v>107</v>
      </c>
    </row>
    <row r="22" spans="2:17" s="401" customFormat="1"/>
    <row r="23" spans="2:17" ht="40.5" customHeight="1">
      <c r="B23" s="789" t="s">
        <v>237</v>
      </c>
      <c r="C23" s="789"/>
      <c r="D23" s="789"/>
      <c r="E23" s="789"/>
      <c r="F23" s="789"/>
      <c r="G23" s="789"/>
      <c r="H23" s="789"/>
      <c r="I23" s="789"/>
      <c r="J23" s="789"/>
      <c r="K23" s="789"/>
      <c r="L23" s="789"/>
      <c r="M23" s="789"/>
      <c r="N23" s="789"/>
      <c r="O23" s="789"/>
      <c r="P23" s="789"/>
      <c r="Q23" s="789"/>
    </row>
    <row r="24" spans="2:17">
      <c r="D24" s="403"/>
      <c r="E24" s="403"/>
      <c r="F24" s="403"/>
      <c r="G24" s="403"/>
      <c r="H24" s="403"/>
      <c r="I24" s="403"/>
      <c r="J24" s="403"/>
      <c r="K24" s="403"/>
      <c r="L24" s="403"/>
      <c r="M24" s="403"/>
    </row>
    <row r="25" spans="2:17">
      <c r="D25" s="716"/>
      <c r="E25" s="716"/>
      <c r="F25" s="716"/>
      <c r="G25" s="716"/>
      <c r="H25" s="716"/>
      <c r="I25" s="716"/>
      <c r="J25" s="716"/>
      <c r="K25" s="716"/>
      <c r="L25" s="184"/>
      <c r="M25" s="184"/>
    </row>
    <row r="26" spans="2:17">
      <c r="D26" s="717"/>
      <c r="E26" s="717"/>
      <c r="F26" s="717"/>
      <c r="G26" s="717"/>
      <c r="H26" s="717"/>
      <c r="I26" s="717"/>
      <c r="J26" s="717"/>
      <c r="K26" s="717"/>
      <c r="L26" s="403"/>
      <c r="M26" s="403"/>
    </row>
    <row r="27" spans="2:17">
      <c r="D27" s="228"/>
      <c r="E27" s="228"/>
      <c r="F27" s="228"/>
      <c r="G27" s="228"/>
      <c r="H27" s="228"/>
      <c r="I27" s="228"/>
      <c r="J27" s="228"/>
      <c r="K27" s="228"/>
      <c r="L27" s="403"/>
      <c r="M27" s="403"/>
      <c r="N27" s="403"/>
    </row>
    <row r="28" spans="2:17">
      <c r="D28" s="184"/>
      <c r="E28" s="184"/>
      <c r="F28" s="184"/>
      <c r="G28" s="184"/>
      <c r="H28" s="184"/>
      <c r="I28" s="184"/>
      <c r="J28" s="184"/>
      <c r="K28" s="184"/>
      <c r="L28" s="184"/>
      <c r="M28" s="184"/>
      <c r="N28" s="184"/>
    </row>
    <row r="29" spans="2:17">
      <c r="D29" s="67"/>
      <c r="E29" s="67"/>
      <c r="F29" s="228"/>
      <c r="G29" s="228"/>
      <c r="H29" s="228"/>
      <c r="I29" s="228"/>
      <c r="J29" s="228"/>
      <c r="K29" s="228"/>
      <c r="L29" s="403"/>
      <c r="M29" s="403"/>
      <c r="N29" s="403"/>
    </row>
    <row r="30" spans="2:17">
      <c r="D30" s="736"/>
      <c r="E30" s="736"/>
      <c r="F30" s="737"/>
      <c r="G30" s="737"/>
      <c r="H30" s="737"/>
      <c r="I30" s="737"/>
      <c r="J30" s="737"/>
      <c r="K30" s="737"/>
    </row>
    <row r="31" spans="2:17">
      <c r="D31" s="67"/>
      <c r="E31" s="67"/>
      <c r="F31" s="67"/>
      <c r="G31" s="67"/>
      <c r="H31" s="67"/>
      <c r="I31" s="67"/>
      <c r="J31" s="67"/>
      <c r="K31" s="67"/>
      <c r="L31" s="403"/>
      <c r="M31" s="403"/>
      <c r="N31" s="403"/>
    </row>
    <row r="32" spans="2:17">
      <c r="D32" s="184"/>
      <c r="E32" s="184"/>
      <c r="F32" s="184"/>
      <c r="G32" s="184"/>
      <c r="H32" s="184"/>
      <c r="I32" s="184"/>
      <c r="J32" s="184"/>
      <c r="K32" s="184"/>
      <c r="L32" s="184"/>
      <c r="M32" s="184"/>
      <c r="N32" s="184"/>
    </row>
    <row r="33" spans="4:14">
      <c r="D33" s="403"/>
      <c r="E33" s="403"/>
      <c r="F33" s="403"/>
      <c r="G33" s="403"/>
      <c r="H33" s="403"/>
      <c r="I33" s="403"/>
      <c r="J33" s="403"/>
      <c r="K33" s="403"/>
      <c r="L33" s="403"/>
      <c r="M33" s="403"/>
      <c r="N33" s="403"/>
    </row>
    <row r="34" spans="4:14">
      <c r="D34" s="403"/>
      <c r="E34" s="403"/>
      <c r="F34" s="403"/>
      <c r="G34" s="403"/>
      <c r="H34" s="403"/>
      <c r="I34" s="403"/>
      <c r="J34" s="403"/>
      <c r="K34" s="403"/>
      <c r="L34" s="403"/>
      <c r="M34" s="403"/>
    </row>
    <row r="35" spans="4:14">
      <c r="D35" s="403"/>
      <c r="E35" s="403"/>
      <c r="F35" s="403"/>
      <c r="G35" s="403"/>
      <c r="H35" s="403"/>
      <c r="I35" s="403"/>
      <c r="J35" s="403"/>
      <c r="K35" s="403"/>
      <c r="L35" s="403"/>
      <c r="M35" s="403"/>
    </row>
    <row r="36" spans="4:14">
      <c r="D36" s="403"/>
      <c r="E36" s="403"/>
      <c r="F36" s="403"/>
      <c r="G36" s="403"/>
      <c r="H36" s="403"/>
      <c r="I36" s="403"/>
      <c r="J36" s="403"/>
      <c r="K36" s="403"/>
      <c r="L36" s="403"/>
      <c r="M36" s="403"/>
      <c r="N36" s="403"/>
    </row>
    <row r="37" spans="4:14">
      <c r="D37" s="403"/>
      <c r="E37" s="403"/>
      <c r="F37" s="403"/>
      <c r="G37" s="403"/>
      <c r="H37" s="403"/>
      <c r="I37" s="403"/>
      <c r="J37" s="403"/>
      <c r="K37" s="403"/>
      <c r="L37" s="403"/>
      <c r="M37" s="403"/>
      <c r="N37" s="403"/>
    </row>
    <row r="38" spans="4:14">
      <c r="D38" s="403"/>
      <c r="E38" s="403"/>
      <c r="F38" s="403"/>
      <c r="G38" s="403"/>
      <c r="H38" s="403"/>
      <c r="I38" s="403"/>
      <c r="J38" s="403"/>
      <c r="K38" s="403"/>
      <c r="L38" s="403"/>
      <c r="M38" s="403"/>
      <c r="N38" s="403"/>
    </row>
    <row r="39" spans="4:14">
      <c r="D39" s="403"/>
      <c r="E39" s="403"/>
      <c r="F39" s="403"/>
      <c r="G39" s="403"/>
      <c r="H39" s="403"/>
      <c r="I39" s="403"/>
      <c r="J39" s="403"/>
      <c r="K39" s="403"/>
      <c r="L39" s="403"/>
      <c r="M39" s="403"/>
      <c r="N39" s="403"/>
    </row>
    <row r="40" spans="4:14">
      <c r="D40" s="403"/>
      <c r="E40" s="403"/>
      <c r="F40" s="403"/>
      <c r="G40" s="403"/>
      <c r="H40" s="403"/>
      <c r="I40" s="403"/>
      <c r="J40" s="403"/>
      <c r="K40" s="403"/>
      <c r="L40" s="403"/>
      <c r="M40" s="403"/>
      <c r="N40" s="403"/>
    </row>
    <row r="41" spans="4:14">
      <c r="D41" s="403"/>
      <c r="E41" s="403"/>
      <c r="F41" s="403"/>
      <c r="G41" s="403"/>
      <c r="H41" s="403"/>
      <c r="I41" s="403"/>
      <c r="J41" s="403"/>
      <c r="K41" s="403"/>
      <c r="L41" s="403"/>
      <c r="M41" s="403"/>
      <c r="N41" s="403"/>
    </row>
    <row r="42" spans="4:14">
      <c r="D42" s="403"/>
      <c r="E42" s="403"/>
      <c r="F42" s="403"/>
      <c r="G42" s="403"/>
      <c r="H42" s="403"/>
      <c r="I42" s="403"/>
      <c r="J42" s="403"/>
      <c r="K42" s="403"/>
      <c r="L42" s="403"/>
      <c r="M42" s="403"/>
      <c r="N42" s="403"/>
    </row>
  </sheetData>
  <mergeCells count="4">
    <mergeCell ref="B1:P1"/>
    <mergeCell ref="B2:P2"/>
    <mergeCell ref="B3:P3"/>
    <mergeCell ref="B23:Q23"/>
  </mergeCells>
  <pageMargins left="0.7" right="0.7" top="0.25" bottom="0.44" header="0.3" footer="0.3"/>
  <pageSetup scale="88"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26"/>
  <sheetViews>
    <sheetView showGridLines="0" zoomScaleNormal="100" zoomScaleSheetLayoutView="100" workbookViewId="0"/>
  </sheetViews>
  <sheetFormatPr defaultColWidth="9.28515625" defaultRowHeight="12"/>
  <cols>
    <col min="1" max="1" width="2.28515625" style="60" customWidth="1"/>
    <col min="2" max="2" width="30.7109375" style="60" customWidth="1"/>
    <col min="3" max="3" width="2.28515625" style="60" customWidth="1"/>
    <col min="4" max="4" width="15.7109375" style="60" customWidth="1"/>
    <col min="5" max="5" width="2.5703125" style="60" customWidth="1"/>
    <col min="6" max="6" width="15.7109375" style="60" customWidth="1"/>
    <col min="7" max="7" width="2.5703125" style="60" customWidth="1"/>
    <col min="8" max="8" width="15.7109375" style="60" customWidth="1"/>
    <col min="9" max="16384" width="9.28515625" style="60"/>
  </cols>
  <sheetData>
    <row r="1" spans="1:8" ht="15" customHeight="1">
      <c r="B1" s="788" t="s">
        <v>67</v>
      </c>
      <c r="C1" s="788"/>
      <c r="D1" s="788"/>
      <c r="E1" s="788"/>
      <c r="F1" s="788"/>
    </row>
    <row r="2" spans="1:8">
      <c r="B2" s="788" t="s">
        <v>104</v>
      </c>
      <c r="C2" s="788"/>
      <c r="D2" s="788"/>
      <c r="E2" s="788"/>
      <c r="F2" s="788"/>
    </row>
    <row r="3" spans="1:8" s="71" customFormat="1">
      <c r="B3" s="788" t="s">
        <v>45</v>
      </c>
      <c r="C3" s="788"/>
      <c r="D3" s="788"/>
      <c r="E3" s="788"/>
      <c r="F3" s="788"/>
    </row>
    <row r="4" spans="1:8">
      <c r="B4" s="186"/>
      <c r="C4" s="191"/>
      <c r="D4" s="236"/>
      <c r="E4" s="252"/>
      <c r="F4" s="252"/>
    </row>
    <row r="5" spans="1:8">
      <c r="B5" s="61"/>
      <c r="C5" s="61"/>
      <c r="D5" s="61"/>
      <c r="E5" s="61"/>
      <c r="F5" s="61"/>
    </row>
    <row r="6" spans="1:8" ht="15" customHeight="1">
      <c r="A6" s="71"/>
      <c r="B6" s="187"/>
      <c r="C6" s="187"/>
      <c r="D6" s="790" t="s">
        <v>115</v>
      </c>
      <c r="E6" s="790"/>
      <c r="F6" s="790"/>
      <c r="G6" s="790"/>
      <c r="H6" s="790"/>
    </row>
    <row r="7" spans="1:8" ht="12.75" thickBot="1">
      <c r="B7" s="118"/>
      <c r="C7" s="190"/>
      <c r="D7" s="188">
        <v>2014</v>
      </c>
      <c r="E7" s="253"/>
      <c r="F7" s="188">
        <v>2015</v>
      </c>
      <c r="H7" s="188">
        <v>2016</v>
      </c>
    </row>
    <row r="8" spans="1:8">
      <c r="B8" s="119" t="s">
        <v>87</v>
      </c>
      <c r="C8" s="117"/>
      <c r="D8" s="124"/>
      <c r="E8" s="254"/>
      <c r="F8" s="124"/>
      <c r="H8" s="124"/>
    </row>
    <row r="9" spans="1:8" ht="13.5">
      <c r="B9" s="121" t="s">
        <v>225</v>
      </c>
      <c r="C9" s="117"/>
      <c r="D9" s="350">
        <f>'Cashflow YE'!F28</f>
        <v>1331</v>
      </c>
      <c r="E9" s="350"/>
      <c r="F9" s="350">
        <f>'Cashflow YE'!G28</f>
        <v>1259</v>
      </c>
      <c r="H9" s="350">
        <f>'Cashflow YE'!H28</f>
        <v>2155</v>
      </c>
    </row>
    <row r="10" spans="1:8">
      <c r="B10" s="121" t="s">
        <v>100</v>
      </c>
      <c r="C10" s="117"/>
      <c r="D10" s="125">
        <f>-'Cashflow YE'!F35</f>
        <v>107</v>
      </c>
      <c r="E10" s="125"/>
      <c r="F10" s="125">
        <f>-'Cashflow YE'!G35</f>
        <v>111</v>
      </c>
      <c r="H10" s="125">
        <f>-'Cashflow YE'!H35</f>
        <v>136</v>
      </c>
    </row>
    <row r="11" spans="1:8">
      <c r="B11" s="121" t="s">
        <v>93</v>
      </c>
      <c r="C11" s="117"/>
      <c r="D11" s="67">
        <f>D9-D10</f>
        <v>1224</v>
      </c>
      <c r="E11" s="67"/>
      <c r="F11" s="67">
        <f>F9-F10</f>
        <v>1148</v>
      </c>
      <c r="H11" s="67">
        <f>H9-H10</f>
        <v>2019</v>
      </c>
    </row>
    <row r="14" spans="1:8">
      <c r="B14" s="60" t="s">
        <v>133</v>
      </c>
    </row>
    <row r="16" spans="1:8">
      <c r="B16" s="60" t="s">
        <v>107</v>
      </c>
    </row>
    <row r="18" spans="2:14" ht="36" customHeight="1">
      <c r="B18" s="789" t="s">
        <v>250</v>
      </c>
      <c r="C18" s="789"/>
      <c r="D18" s="789"/>
      <c r="E18" s="789"/>
      <c r="F18" s="789"/>
      <c r="G18" s="789"/>
      <c r="H18" s="789"/>
      <c r="I18" s="789"/>
      <c r="J18" s="789"/>
      <c r="K18" s="789"/>
      <c r="L18" s="789"/>
      <c r="M18" s="789"/>
      <c r="N18" s="789"/>
    </row>
    <row r="19" spans="2:14">
      <c r="D19" s="125"/>
      <c r="E19" s="125"/>
      <c r="F19" s="125"/>
    </row>
    <row r="20" spans="2:14">
      <c r="D20" s="125"/>
      <c r="E20" s="125"/>
      <c r="F20" s="125"/>
    </row>
    <row r="21" spans="2:14">
      <c r="D21" s="67"/>
      <c r="E21" s="67"/>
      <c r="F21" s="67"/>
    </row>
    <row r="24" spans="2:14">
      <c r="D24" s="184"/>
      <c r="E24" s="184"/>
      <c r="F24" s="184"/>
    </row>
    <row r="25" spans="2:14">
      <c r="D25" s="184"/>
      <c r="E25" s="184"/>
      <c r="F25" s="184"/>
    </row>
    <row r="26" spans="2:14">
      <c r="D26" s="184"/>
      <c r="E26" s="184"/>
      <c r="F26" s="184"/>
    </row>
  </sheetData>
  <mergeCells count="5">
    <mergeCell ref="B1:F1"/>
    <mergeCell ref="B2:F2"/>
    <mergeCell ref="B3:F3"/>
    <mergeCell ref="B18:N18"/>
    <mergeCell ref="D6:H6"/>
  </mergeCells>
  <pageMargins left="0.7" right="0.7" top="0.25" bottom="0.44" header="0.3" footer="0.3"/>
  <pageSetup scale="87"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K162"/>
  <sheetViews>
    <sheetView zoomScaleNormal="100" zoomScaleSheetLayoutView="115" workbookViewId="0">
      <pane xSplit="5" ySplit="7" topLeftCell="F53" activePane="bottomRight" state="frozen"/>
      <selection sqref="A1:S1"/>
      <selection pane="topRight" sqref="A1:S1"/>
      <selection pane="bottomLeft" sqref="A1:S1"/>
      <selection pane="bottomRight" activeCell="F53" sqref="F53"/>
    </sheetView>
  </sheetViews>
  <sheetFormatPr defaultColWidth="9.28515625" defaultRowHeight="12"/>
  <cols>
    <col min="1" max="1" width="1.7109375" style="60" customWidth="1"/>
    <col min="2" max="3" width="2.7109375" style="60" customWidth="1"/>
    <col min="4" max="4" width="34.7109375" style="60" customWidth="1"/>
    <col min="5" max="5" width="50.28515625" style="60" customWidth="1"/>
    <col min="6" max="8" width="15.7109375" style="60" customWidth="1"/>
    <col min="9" max="16384" width="9.28515625" style="60"/>
  </cols>
  <sheetData>
    <row r="1" spans="2:11" ht="15" customHeight="1">
      <c r="B1" s="788" t="s">
        <v>67</v>
      </c>
      <c r="C1" s="788"/>
      <c r="D1" s="788"/>
      <c r="E1" s="788"/>
      <c r="F1" s="788"/>
      <c r="G1" s="788"/>
    </row>
    <row r="2" spans="2:11" ht="15" customHeight="1">
      <c r="B2" s="788" t="s">
        <v>101</v>
      </c>
      <c r="C2" s="788"/>
      <c r="D2" s="788"/>
      <c r="E2" s="788"/>
      <c r="F2" s="788"/>
      <c r="G2" s="788"/>
    </row>
    <row r="3" spans="2:11" ht="15" customHeight="1">
      <c r="B3" s="788" t="s">
        <v>45</v>
      </c>
      <c r="C3" s="788"/>
      <c r="D3" s="788"/>
      <c r="E3" s="788"/>
      <c r="F3" s="788"/>
      <c r="G3" s="788"/>
    </row>
    <row r="4" spans="2:11">
      <c r="B4" s="61"/>
      <c r="C4" s="61"/>
      <c r="D4" s="61"/>
      <c r="E4" s="61"/>
      <c r="F4" s="61"/>
      <c r="G4" s="61"/>
    </row>
    <row r="5" spans="2:11">
      <c r="B5" s="61"/>
      <c r="C5" s="61"/>
      <c r="E5" s="61"/>
      <c r="F5" s="61"/>
      <c r="G5" s="61"/>
    </row>
    <row r="6" spans="2:11" ht="15.75" customHeight="1" thickBot="1">
      <c r="B6" s="62"/>
      <c r="C6" s="62"/>
      <c r="D6" s="62"/>
      <c r="E6" s="63"/>
      <c r="F6" s="791"/>
      <c r="G6" s="791"/>
    </row>
    <row r="7" spans="2:11" ht="12.75" thickBot="1">
      <c r="B7" s="62"/>
      <c r="C7" s="62"/>
      <c r="D7" s="62"/>
      <c r="E7" s="63"/>
      <c r="F7" s="64">
        <v>2014</v>
      </c>
      <c r="G7" s="64">
        <v>2015</v>
      </c>
      <c r="H7" s="64">
        <v>2016</v>
      </c>
    </row>
    <row r="8" spans="2:11">
      <c r="B8" s="65" t="s">
        <v>68</v>
      </c>
      <c r="C8" s="65"/>
      <c r="D8" s="65"/>
      <c r="E8" s="61"/>
      <c r="F8" s="61"/>
      <c r="G8" s="61"/>
      <c r="H8" s="61"/>
    </row>
    <row r="9" spans="2:11">
      <c r="B9" s="61"/>
      <c r="C9" s="65" t="s">
        <v>96</v>
      </c>
      <c r="D9" s="65"/>
      <c r="E9" s="61"/>
      <c r="F9" s="66">
        <v>835</v>
      </c>
      <c r="G9" s="66">
        <v>892</v>
      </c>
      <c r="H9" s="66">
        <v>966</v>
      </c>
      <c r="J9" s="619"/>
      <c r="K9" s="403"/>
    </row>
    <row r="10" spans="2:11">
      <c r="B10" s="61"/>
      <c r="C10" s="65" t="s">
        <v>69</v>
      </c>
      <c r="D10" s="65"/>
      <c r="E10" s="61"/>
      <c r="F10" s="61"/>
      <c r="G10" s="61"/>
      <c r="H10" s="61"/>
      <c r="J10" s="401"/>
      <c r="K10" s="403"/>
    </row>
    <row r="11" spans="2:11">
      <c r="B11" s="61"/>
      <c r="C11" s="61"/>
      <c r="D11" s="61" t="s">
        <v>43</v>
      </c>
      <c r="E11" s="61"/>
      <c r="F11" s="115">
        <v>-44</v>
      </c>
      <c r="G11" s="115">
        <v>-27</v>
      </c>
      <c r="H11" s="115">
        <v>-9</v>
      </c>
      <c r="J11" s="401"/>
      <c r="K11" s="403"/>
    </row>
    <row r="12" spans="2:11">
      <c r="B12" s="61"/>
      <c r="C12" s="61"/>
      <c r="D12" s="61" t="s">
        <v>123</v>
      </c>
      <c r="E12" s="61"/>
      <c r="F12" s="68">
        <v>39</v>
      </c>
      <c r="G12" s="68">
        <v>43</v>
      </c>
      <c r="H12" s="68">
        <v>42</v>
      </c>
      <c r="J12" s="401"/>
      <c r="K12" s="403"/>
    </row>
    <row r="13" spans="2:11">
      <c r="B13" s="61"/>
      <c r="C13" s="61"/>
      <c r="D13" s="61" t="s">
        <v>70</v>
      </c>
      <c r="E13" s="61"/>
      <c r="F13" s="68">
        <v>90</v>
      </c>
      <c r="G13" s="68">
        <v>95</v>
      </c>
      <c r="H13" s="68">
        <v>829</v>
      </c>
      <c r="J13" s="401"/>
      <c r="K13" s="403"/>
    </row>
    <row r="14" spans="2:11">
      <c r="B14" s="61"/>
      <c r="C14" s="61"/>
      <c r="D14" s="61" t="s">
        <v>71</v>
      </c>
      <c r="E14" s="61"/>
      <c r="F14" s="68">
        <v>256</v>
      </c>
      <c r="G14" s="68">
        <v>399</v>
      </c>
      <c r="H14" s="68">
        <v>321</v>
      </c>
      <c r="J14" s="401"/>
      <c r="K14" s="403"/>
    </row>
    <row r="15" spans="2:11" s="401" customFormat="1">
      <c r="B15" s="61"/>
      <c r="C15" s="61"/>
      <c r="D15" s="61" t="s">
        <v>243</v>
      </c>
      <c r="E15" s="61"/>
      <c r="F15" s="68">
        <v>0</v>
      </c>
      <c r="G15" s="68">
        <v>0</v>
      </c>
      <c r="H15" s="68">
        <v>63</v>
      </c>
      <c r="K15" s="403"/>
    </row>
    <row r="16" spans="2:11">
      <c r="B16" s="61"/>
      <c r="C16" s="61"/>
      <c r="D16" s="61" t="s">
        <v>248</v>
      </c>
      <c r="E16" s="61"/>
      <c r="F16" s="68">
        <v>7</v>
      </c>
      <c r="G16" s="68">
        <v>7</v>
      </c>
      <c r="H16" s="68">
        <v>50</v>
      </c>
      <c r="J16" s="401"/>
      <c r="K16" s="403"/>
    </row>
    <row r="17" spans="2:11">
      <c r="B17" s="61"/>
      <c r="C17" s="61"/>
      <c r="D17" s="61" t="s">
        <v>290</v>
      </c>
      <c r="E17" s="61"/>
      <c r="F17" s="68">
        <v>104</v>
      </c>
      <c r="G17" s="68">
        <v>92</v>
      </c>
      <c r="H17" s="68">
        <v>147</v>
      </c>
      <c r="J17" s="401"/>
      <c r="K17" s="403"/>
    </row>
    <row r="18" spans="2:11" s="401" customFormat="1">
      <c r="B18" s="61"/>
      <c r="C18" s="61"/>
      <c r="D18" s="61" t="s">
        <v>246</v>
      </c>
      <c r="E18" s="61"/>
      <c r="F18" s="68">
        <v>1</v>
      </c>
      <c r="G18" s="68">
        <v>0</v>
      </c>
      <c r="H18" s="68">
        <v>4</v>
      </c>
      <c r="K18" s="403"/>
    </row>
    <row r="19" spans="2:11">
      <c r="B19" s="61"/>
      <c r="C19" s="65" t="s">
        <v>72</v>
      </c>
      <c r="D19" s="65"/>
      <c r="E19" s="61"/>
      <c r="F19" s="68"/>
      <c r="G19" s="68"/>
      <c r="H19" s="68"/>
      <c r="J19" s="401"/>
      <c r="K19" s="403"/>
    </row>
    <row r="20" spans="2:11">
      <c r="B20" s="61"/>
      <c r="C20" s="61"/>
      <c r="D20" s="61" t="s">
        <v>99</v>
      </c>
      <c r="E20" s="61"/>
      <c r="F20" s="68">
        <v>-177</v>
      </c>
      <c r="G20" s="68">
        <v>-40</v>
      </c>
      <c r="H20" s="68">
        <v>84</v>
      </c>
      <c r="J20" s="401"/>
      <c r="K20" s="403"/>
    </row>
    <row r="21" spans="2:11">
      <c r="B21" s="61"/>
      <c r="C21" s="61"/>
      <c r="D21" s="61" t="s">
        <v>98</v>
      </c>
      <c r="E21" s="61"/>
      <c r="F21" s="68">
        <v>-2</v>
      </c>
      <c r="G21" s="68">
        <v>-54</v>
      </c>
      <c r="H21" s="68">
        <v>32</v>
      </c>
      <c r="J21" s="401"/>
      <c r="K21" s="403"/>
    </row>
    <row r="22" spans="2:11">
      <c r="B22" s="61"/>
      <c r="C22" s="61"/>
      <c r="D22" s="61" t="s">
        <v>73</v>
      </c>
      <c r="E22" s="61"/>
      <c r="F22" s="68">
        <v>-349</v>
      </c>
      <c r="G22" s="68">
        <v>-350</v>
      </c>
      <c r="H22" s="68">
        <v>-362</v>
      </c>
      <c r="J22" s="401"/>
      <c r="K22" s="403"/>
    </row>
    <row r="23" spans="2:11">
      <c r="B23" s="61"/>
      <c r="C23" s="61"/>
      <c r="D23" s="61" t="s">
        <v>9</v>
      </c>
      <c r="E23" s="61"/>
      <c r="F23" s="68">
        <v>18</v>
      </c>
      <c r="G23" s="68">
        <v>21</v>
      </c>
      <c r="H23" s="68">
        <v>-10</v>
      </c>
      <c r="J23" s="401"/>
      <c r="K23" s="403"/>
    </row>
    <row r="24" spans="2:11">
      <c r="B24" s="61"/>
      <c r="C24" s="61"/>
      <c r="D24" s="61" t="s">
        <v>40</v>
      </c>
      <c r="E24" s="61"/>
      <c r="F24" s="68">
        <v>475</v>
      </c>
      <c r="G24" s="68">
        <v>-27</v>
      </c>
      <c r="H24" s="68">
        <v>-35</v>
      </c>
      <c r="J24" s="401"/>
      <c r="K24" s="403"/>
    </row>
    <row r="25" spans="2:11">
      <c r="B25" s="61"/>
      <c r="C25" s="61"/>
      <c r="D25" s="61" t="s">
        <v>39</v>
      </c>
      <c r="E25" s="61"/>
      <c r="F25" s="68">
        <v>-12</v>
      </c>
      <c r="G25" s="68">
        <v>-25</v>
      </c>
      <c r="H25" s="68">
        <v>-50</v>
      </c>
      <c r="J25" s="401"/>
      <c r="K25" s="403"/>
    </row>
    <row r="26" spans="2:11">
      <c r="B26" s="61"/>
      <c r="C26" s="61"/>
      <c r="D26" s="61" t="s">
        <v>41</v>
      </c>
      <c r="E26" s="61"/>
      <c r="F26" s="68">
        <v>90</v>
      </c>
      <c r="G26" s="68">
        <v>233</v>
      </c>
      <c r="H26" s="68">
        <v>83</v>
      </c>
      <c r="J26" s="620"/>
      <c r="K26" s="403"/>
    </row>
    <row r="27" spans="2:11">
      <c r="B27" s="65"/>
      <c r="C27" s="65"/>
      <c r="D27" s="65"/>
      <c r="E27" s="61"/>
      <c r="F27" s="113"/>
      <c r="G27" s="113"/>
      <c r="H27" s="113"/>
      <c r="J27" s="620"/>
      <c r="K27" s="403"/>
    </row>
    <row r="28" spans="2:11">
      <c r="B28" s="61"/>
      <c r="C28" s="65" t="s">
        <v>74</v>
      </c>
      <c r="D28" s="65"/>
      <c r="E28" s="61"/>
      <c r="F28" s="114">
        <f>SUM(F9:F26)</f>
        <v>1331</v>
      </c>
      <c r="G28" s="114">
        <f>SUM(G9:G26)</f>
        <v>1259</v>
      </c>
      <c r="H28" s="114">
        <f>SUM(H9:H26)</f>
        <v>2155</v>
      </c>
      <c r="J28" s="401"/>
      <c r="K28" s="619"/>
    </row>
    <row r="29" spans="2:11" s="71" customFormat="1">
      <c r="B29" s="70"/>
      <c r="C29" s="70"/>
      <c r="D29" s="70"/>
      <c r="E29" s="112"/>
      <c r="F29" s="113"/>
      <c r="G29" s="113"/>
      <c r="H29" s="113"/>
      <c r="K29" s="619"/>
    </row>
    <row r="30" spans="2:11">
      <c r="B30" s="65" t="s">
        <v>75</v>
      </c>
      <c r="C30" s="65"/>
      <c r="D30" s="65"/>
      <c r="E30" s="61"/>
      <c r="F30" s="68"/>
      <c r="G30" s="68"/>
      <c r="H30" s="68"/>
      <c r="J30" s="620"/>
      <c r="K30" s="619"/>
    </row>
    <row r="31" spans="2:11">
      <c r="B31" s="61"/>
      <c r="C31" s="65" t="s">
        <v>95</v>
      </c>
      <c r="D31" s="65"/>
      <c r="E31" s="61"/>
      <c r="F31" s="68">
        <v>21</v>
      </c>
      <c r="G31" s="68">
        <v>145</v>
      </c>
      <c r="H31" s="68">
        <v>0</v>
      </c>
      <c r="K31" s="619"/>
    </row>
    <row r="32" spans="2:11">
      <c r="B32" s="61"/>
      <c r="C32" s="65" t="s">
        <v>76</v>
      </c>
      <c r="D32" s="65"/>
      <c r="E32" s="61"/>
      <c r="F32" s="69">
        <v>0</v>
      </c>
      <c r="G32" s="69">
        <v>-145</v>
      </c>
      <c r="H32" s="69">
        <v>0</v>
      </c>
      <c r="K32" s="619"/>
    </row>
    <row r="33" spans="2:11">
      <c r="B33" s="61"/>
      <c r="C33" s="65" t="s">
        <v>129</v>
      </c>
      <c r="D33" s="65"/>
      <c r="E33" s="61"/>
      <c r="F33" s="69">
        <v>0</v>
      </c>
      <c r="G33" s="69">
        <v>-46</v>
      </c>
      <c r="H33" s="69">
        <v>-4588</v>
      </c>
      <c r="J33" s="620"/>
      <c r="K33" s="619"/>
    </row>
    <row r="34" spans="2:11">
      <c r="B34" s="61"/>
      <c r="C34" s="65" t="s">
        <v>247</v>
      </c>
      <c r="D34" s="65"/>
      <c r="E34" s="61"/>
      <c r="F34" s="69">
        <v>0</v>
      </c>
      <c r="G34" s="69">
        <v>-3561</v>
      </c>
      <c r="H34" s="69">
        <v>3561</v>
      </c>
      <c r="J34" s="620"/>
      <c r="K34" s="619"/>
    </row>
    <row r="35" spans="2:11">
      <c r="B35" s="61"/>
      <c r="C35" s="65" t="s">
        <v>11</v>
      </c>
      <c r="D35" s="65"/>
      <c r="E35" s="61"/>
      <c r="F35" s="69">
        <v>-107</v>
      </c>
      <c r="G35" s="69">
        <v>-111</v>
      </c>
      <c r="H35" s="69">
        <v>-136</v>
      </c>
      <c r="J35" s="401"/>
      <c r="K35" s="619"/>
    </row>
    <row r="36" spans="2:11">
      <c r="B36" s="61"/>
      <c r="C36" s="65" t="s">
        <v>251</v>
      </c>
      <c r="D36" s="65"/>
      <c r="E36" s="61"/>
      <c r="F36" s="68">
        <v>2</v>
      </c>
      <c r="G36" s="68">
        <v>2</v>
      </c>
      <c r="H36" s="68">
        <v>-14</v>
      </c>
      <c r="J36" s="620"/>
      <c r="K36" s="619"/>
    </row>
    <row r="37" spans="2:11">
      <c r="B37" s="65"/>
      <c r="C37" s="65"/>
      <c r="D37" s="65"/>
      <c r="E37" s="61"/>
      <c r="F37" s="113"/>
      <c r="G37" s="113"/>
      <c r="H37" s="113"/>
      <c r="J37" s="620"/>
      <c r="K37" s="619"/>
    </row>
    <row r="38" spans="2:11">
      <c r="B38" s="61"/>
      <c r="C38" s="65" t="s">
        <v>254</v>
      </c>
      <c r="D38" s="65"/>
      <c r="E38" s="61"/>
      <c r="F38" s="114">
        <f>SUM(F31:F36)</f>
        <v>-84</v>
      </c>
      <c r="G38" s="114">
        <f>SUM(G31:G36)</f>
        <v>-3716</v>
      </c>
      <c r="H38" s="114">
        <f>SUM(H31:H36)</f>
        <v>-1177</v>
      </c>
      <c r="J38" s="401"/>
      <c r="K38" s="619"/>
    </row>
    <row r="39" spans="2:11">
      <c r="B39" s="65"/>
      <c r="C39" s="65"/>
      <c r="D39" s="65"/>
      <c r="E39" s="61"/>
      <c r="F39" s="113"/>
      <c r="G39" s="113"/>
      <c r="H39" s="113"/>
      <c r="J39" s="401"/>
      <c r="K39" s="619"/>
    </row>
    <row r="40" spans="2:11">
      <c r="B40" s="65" t="s">
        <v>77</v>
      </c>
      <c r="C40" s="65"/>
      <c r="D40" s="65"/>
      <c r="E40" s="61"/>
      <c r="F40" s="115"/>
      <c r="G40" s="115"/>
      <c r="H40" s="115"/>
      <c r="J40" s="401"/>
      <c r="K40" s="619"/>
    </row>
    <row r="41" spans="2:11">
      <c r="B41" s="61"/>
      <c r="C41" s="65" t="s">
        <v>78</v>
      </c>
      <c r="D41" s="65"/>
      <c r="E41" s="61"/>
      <c r="F41" s="68">
        <v>175</v>
      </c>
      <c r="G41" s="68">
        <v>106</v>
      </c>
      <c r="H41" s="68">
        <v>106</v>
      </c>
      <c r="J41" s="620"/>
      <c r="K41" s="619"/>
    </row>
    <row r="42" spans="2:11">
      <c r="B42" s="61"/>
      <c r="C42" s="65" t="s">
        <v>315</v>
      </c>
      <c r="D42" s="65"/>
      <c r="E42" s="61"/>
      <c r="F42" s="68">
        <v>-66</v>
      </c>
      <c r="G42" s="68">
        <v>-83</v>
      </c>
      <c r="H42" s="68">
        <v>-115</v>
      </c>
      <c r="J42" s="620"/>
      <c r="K42" s="619"/>
    </row>
    <row r="43" spans="2:11">
      <c r="B43" s="61"/>
      <c r="C43" s="65" t="s">
        <v>79</v>
      </c>
      <c r="D43" s="65"/>
      <c r="E43" s="61"/>
      <c r="F43" s="69">
        <v>-147</v>
      </c>
      <c r="G43" s="69">
        <v>-170</v>
      </c>
      <c r="H43" s="69">
        <v>-195</v>
      </c>
      <c r="J43" s="401"/>
      <c r="K43" s="619"/>
    </row>
    <row r="44" spans="2:11" s="401" customFormat="1">
      <c r="B44" s="61"/>
      <c r="C44" s="65" t="s">
        <v>244</v>
      </c>
      <c r="D44" s="65"/>
      <c r="E44" s="61"/>
      <c r="F44" s="69">
        <v>0</v>
      </c>
      <c r="G44" s="69">
        <v>0</v>
      </c>
      <c r="H44" s="69">
        <v>6925</v>
      </c>
      <c r="K44" s="619"/>
    </row>
    <row r="45" spans="2:11">
      <c r="B45" s="61"/>
      <c r="C45" s="65" t="s">
        <v>117</v>
      </c>
      <c r="D45" s="65"/>
      <c r="E45" s="61"/>
      <c r="F45" s="69">
        <v>-375</v>
      </c>
      <c r="G45" s="69">
        <v>-250</v>
      </c>
      <c r="H45" s="69">
        <v>-6104</v>
      </c>
      <c r="J45" s="620"/>
      <c r="K45" s="619"/>
    </row>
    <row r="46" spans="2:11">
      <c r="B46" s="61"/>
      <c r="C46" s="65" t="s">
        <v>245</v>
      </c>
      <c r="D46" s="65"/>
      <c r="E46" s="61"/>
      <c r="F46" s="69">
        <v>0</v>
      </c>
      <c r="G46" s="69">
        <v>-7</v>
      </c>
      <c r="H46" s="69">
        <v>-54</v>
      </c>
      <c r="J46" s="620"/>
      <c r="K46" s="619"/>
    </row>
    <row r="47" spans="2:11" s="401" customFormat="1">
      <c r="B47" s="61"/>
      <c r="C47" s="65" t="s">
        <v>243</v>
      </c>
      <c r="D47" s="65"/>
      <c r="E47" s="61"/>
      <c r="F47" s="69">
        <v>0</v>
      </c>
      <c r="G47" s="69">
        <v>0</v>
      </c>
      <c r="H47" s="69">
        <v>-63</v>
      </c>
      <c r="J47" s="619"/>
      <c r="K47" s="619"/>
    </row>
    <row r="48" spans="2:11">
      <c r="B48" s="61"/>
      <c r="C48" s="65" t="s">
        <v>131</v>
      </c>
      <c r="D48" s="65"/>
      <c r="E48" s="61"/>
      <c r="F48" s="69">
        <v>0</v>
      </c>
      <c r="G48" s="69">
        <v>202</v>
      </c>
      <c r="H48" s="69">
        <v>0</v>
      </c>
      <c r="J48" s="401"/>
      <c r="K48" s="619"/>
    </row>
    <row r="49" spans="2:11">
      <c r="B49" s="65"/>
      <c r="C49" s="65"/>
      <c r="D49" s="65"/>
      <c r="E49" s="61"/>
      <c r="F49" s="116"/>
      <c r="G49" s="116"/>
      <c r="H49" s="116"/>
      <c r="J49" s="619"/>
      <c r="K49" s="619"/>
    </row>
    <row r="50" spans="2:11">
      <c r="B50" s="61"/>
      <c r="C50" s="65" t="s">
        <v>253</v>
      </c>
      <c r="D50" s="65"/>
      <c r="E50" s="61"/>
      <c r="F50" s="114">
        <f>SUM(F41:F49)</f>
        <v>-413</v>
      </c>
      <c r="G50" s="114">
        <f>SUM(G41:G49)</f>
        <v>-202</v>
      </c>
      <c r="H50" s="114">
        <f>SUM(H41:H49)</f>
        <v>500</v>
      </c>
      <c r="K50" s="619"/>
    </row>
    <row r="51" spans="2:11">
      <c r="B51" s="65"/>
      <c r="C51" s="65"/>
      <c r="D51" s="65"/>
      <c r="E51" s="61"/>
      <c r="F51" s="113"/>
      <c r="G51" s="113"/>
      <c r="H51" s="113"/>
      <c r="K51" s="619"/>
    </row>
    <row r="52" spans="2:11">
      <c r="B52" s="65" t="s">
        <v>80</v>
      </c>
      <c r="C52" s="65"/>
      <c r="D52" s="65"/>
      <c r="E52" s="61"/>
      <c r="F52" s="68">
        <v>-396</v>
      </c>
      <c r="G52" s="68">
        <v>-366</v>
      </c>
      <c r="H52" s="68">
        <v>-56</v>
      </c>
      <c r="K52" s="619"/>
    </row>
    <row r="53" spans="2:11">
      <c r="B53" s="65"/>
      <c r="C53" s="65"/>
      <c r="D53" s="65"/>
      <c r="E53" s="61"/>
      <c r="F53" s="116"/>
      <c r="G53" s="116"/>
      <c r="H53" s="116"/>
      <c r="K53" s="619"/>
    </row>
    <row r="54" spans="2:11">
      <c r="B54" s="65" t="s">
        <v>130</v>
      </c>
      <c r="C54" s="65"/>
      <c r="D54" s="65"/>
      <c r="E54" s="61"/>
      <c r="F54" s="68">
        <f>F28+F38+F50+F52</f>
        <v>438</v>
      </c>
      <c r="G54" s="68">
        <f>G28+G38+G50+G52</f>
        <v>-3025</v>
      </c>
      <c r="H54" s="68">
        <f>H28+H38+H50+H52</f>
        <v>1422</v>
      </c>
      <c r="K54" s="619"/>
    </row>
    <row r="55" spans="2:11">
      <c r="B55" s="65" t="s">
        <v>81</v>
      </c>
      <c r="C55" s="65"/>
      <c r="D55" s="65"/>
      <c r="E55" s="61"/>
      <c r="F55" s="68">
        <v>4410</v>
      </c>
      <c r="G55" s="68">
        <f t="shared" ref="G55" si="0">F57</f>
        <v>4848</v>
      </c>
      <c r="H55" s="68">
        <f>G57</f>
        <v>1823</v>
      </c>
      <c r="K55" s="619"/>
    </row>
    <row r="56" spans="2:11">
      <c r="B56" s="65"/>
      <c r="C56" s="65"/>
      <c r="D56" s="65"/>
      <c r="E56" s="61"/>
      <c r="F56" s="70"/>
      <c r="G56" s="70"/>
      <c r="H56" s="70"/>
      <c r="K56" s="619"/>
    </row>
    <row r="57" spans="2:11" ht="12.75" thickBot="1">
      <c r="B57" s="65" t="s">
        <v>82</v>
      </c>
      <c r="C57" s="65"/>
      <c r="D57" s="65"/>
      <c r="E57" s="61"/>
      <c r="F57" s="351">
        <f t="shared" ref="F57" si="1">F54+F55</f>
        <v>4848</v>
      </c>
      <c r="G57" s="351">
        <f>G54+G55</f>
        <v>1823</v>
      </c>
      <c r="H57" s="351">
        <f>H54+H55</f>
        <v>3245</v>
      </c>
      <c r="K57" s="619"/>
    </row>
    <row r="58" spans="2:11" ht="12.75" thickTop="1">
      <c r="B58" s="65"/>
      <c r="C58" s="65"/>
      <c r="D58" s="65"/>
      <c r="E58" s="61"/>
      <c r="F58" s="70"/>
      <c r="G58" s="70"/>
    </row>
    <row r="59" spans="2:11">
      <c r="E59" s="71"/>
      <c r="F59" s="71"/>
      <c r="G59" s="71"/>
    </row>
    <row r="60" spans="2:11">
      <c r="B60" s="117" t="s">
        <v>289</v>
      </c>
    </row>
    <row r="61" spans="2:11">
      <c r="B61" s="117" t="s">
        <v>291</v>
      </c>
      <c r="F61" s="266"/>
      <c r="G61" s="266"/>
    </row>
    <row r="62" spans="2:11" ht="48.6" customHeight="1">
      <c r="B62" s="789" t="s">
        <v>252</v>
      </c>
      <c r="C62" s="789"/>
      <c r="D62" s="789"/>
      <c r="E62" s="789"/>
      <c r="F62" s="789"/>
      <c r="G62" s="789"/>
    </row>
    <row r="63" spans="2:11">
      <c r="F63" s="184"/>
      <c r="G63" s="184"/>
    </row>
    <row r="64" spans="2:11">
      <c r="F64" s="184"/>
      <c r="G64" s="184"/>
    </row>
    <row r="65" spans="6:7">
      <c r="F65" s="184"/>
      <c r="G65" s="184"/>
    </row>
    <row r="66" spans="6:7">
      <c r="F66" s="184"/>
      <c r="G66" s="184"/>
    </row>
    <row r="67" spans="6:7">
      <c r="F67" s="184"/>
      <c r="G67" s="184"/>
    </row>
    <row r="68" spans="6:7">
      <c r="F68" s="184"/>
      <c r="G68" s="184"/>
    </row>
    <row r="69" spans="6:7">
      <c r="F69" s="184"/>
      <c r="G69" s="184"/>
    </row>
    <row r="70" spans="6:7">
      <c r="F70" s="184"/>
      <c r="G70" s="184"/>
    </row>
    <row r="71" spans="6:7">
      <c r="F71" s="184"/>
      <c r="G71" s="184"/>
    </row>
    <row r="72" spans="6:7">
      <c r="F72" s="184"/>
      <c r="G72" s="184"/>
    </row>
    <row r="73" spans="6:7">
      <c r="F73" s="184"/>
      <c r="G73" s="184"/>
    </row>
    <row r="74" spans="6:7">
      <c r="F74" s="184"/>
      <c r="G74" s="184"/>
    </row>
    <row r="75" spans="6:7">
      <c r="F75" s="184"/>
      <c r="G75" s="184"/>
    </row>
    <row r="76" spans="6:7">
      <c r="F76" s="184"/>
      <c r="G76" s="184"/>
    </row>
    <row r="77" spans="6:7">
      <c r="F77" s="184"/>
      <c r="G77" s="184"/>
    </row>
    <row r="78" spans="6:7">
      <c r="F78" s="184"/>
      <c r="G78" s="184"/>
    </row>
    <row r="79" spans="6:7">
      <c r="F79" s="184"/>
      <c r="G79" s="184"/>
    </row>
    <row r="80" spans="6:7">
      <c r="F80" s="184"/>
      <c r="G80" s="184"/>
    </row>
    <row r="81" spans="6:7">
      <c r="F81" s="184"/>
      <c r="G81" s="184"/>
    </row>
    <row r="82" spans="6:7">
      <c r="F82" s="184"/>
      <c r="G82" s="184"/>
    </row>
    <row r="83" spans="6:7">
      <c r="F83" s="184"/>
      <c r="G83" s="184"/>
    </row>
    <row r="84" spans="6:7">
      <c r="F84" s="184"/>
      <c r="G84" s="184"/>
    </row>
    <row r="85" spans="6:7">
      <c r="F85" s="184"/>
      <c r="G85" s="184"/>
    </row>
    <row r="86" spans="6:7">
      <c r="F86" s="184"/>
      <c r="G86" s="184"/>
    </row>
    <row r="87" spans="6:7">
      <c r="F87" s="184"/>
      <c r="G87" s="184"/>
    </row>
    <row r="88" spans="6:7">
      <c r="F88" s="184"/>
      <c r="G88" s="184"/>
    </row>
    <row r="89" spans="6:7">
      <c r="F89" s="184"/>
      <c r="G89" s="184"/>
    </row>
    <row r="90" spans="6:7">
      <c r="F90" s="184"/>
      <c r="G90" s="184"/>
    </row>
    <row r="91" spans="6:7">
      <c r="F91" s="184"/>
      <c r="G91" s="184"/>
    </row>
    <row r="92" spans="6:7">
      <c r="F92" s="184"/>
      <c r="G92" s="184"/>
    </row>
    <row r="93" spans="6:7">
      <c r="F93" s="184"/>
      <c r="G93" s="184"/>
    </row>
    <row r="94" spans="6:7">
      <c r="F94" s="184"/>
      <c r="G94" s="184"/>
    </row>
    <row r="95" spans="6:7">
      <c r="F95" s="184"/>
      <c r="G95" s="184"/>
    </row>
    <row r="96" spans="6:7">
      <c r="F96" s="184"/>
      <c r="G96" s="184"/>
    </row>
    <row r="97" spans="6:7">
      <c r="F97" s="184"/>
      <c r="G97" s="184"/>
    </row>
    <row r="98" spans="6:7">
      <c r="F98" s="184"/>
      <c r="G98" s="184"/>
    </row>
    <row r="99" spans="6:7">
      <c r="F99" s="184"/>
      <c r="G99" s="184"/>
    </row>
    <row r="100" spans="6:7">
      <c r="F100" s="184"/>
      <c r="G100" s="184"/>
    </row>
    <row r="101" spans="6:7">
      <c r="F101" s="184"/>
      <c r="G101" s="184"/>
    </row>
    <row r="102" spans="6:7">
      <c r="F102" s="184"/>
      <c r="G102" s="184"/>
    </row>
    <row r="103" spans="6:7">
      <c r="F103" s="184"/>
      <c r="G103" s="184"/>
    </row>
    <row r="104" spans="6:7">
      <c r="F104" s="184"/>
      <c r="G104" s="184"/>
    </row>
    <row r="105" spans="6:7">
      <c r="F105" s="184"/>
      <c r="G105" s="184"/>
    </row>
    <row r="106" spans="6:7">
      <c r="F106" s="184"/>
      <c r="G106" s="184"/>
    </row>
    <row r="107" spans="6:7">
      <c r="F107" s="184"/>
      <c r="G107" s="184"/>
    </row>
    <row r="108" spans="6:7">
      <c r="F108" s="184"/>
      <c r="G108" s="184"/>
    </row>
    <row r="109" spans="6:7">
      <c r="F109" s="184"/>
      <c r="G109" s="184"/>
    </row>
    <row r="110" spans="6:7">
      <c r="F110" s="184"/>
      <c r="G110" s="184"/>
    </row>
    <row r="111" spans="6:7">
      <c r="F111" s="184"/>
      <c r="G111" s="184"/>
    </row>
    <row r="112" spans="6:7">
      <c r="F112" s="184"/>
      <c r="G112" s="184"/>
    </row>
    <row r="113" spans="6:7">
      <c r="F113" s="184"/>
      <c r="G113" s="184"/>
    </row>
    <row r="115" spans="6:7">
      <c r="F115" s="266"/>
      <c r="G115" s="266"/>
    </row>
    <row r="118" spans="6:7">
      <c r="F118" s="266"/>
      <c r="G118" s="266"/>
    </row>
    <row r="119" spans="6:7">
      <c r="F119" s="266"/>
      <c r="G119" s="266"/>
    </row>
    <row r="120" spans="6:7">
      <c r="F120" s="266"/>
      <c r="G120" s="266"/>
    </row>
    <row r="121" spans="6:7">
      <c r="F121" s="266"/>
      <c r="G121" s="266"/>
    </row>
    <row r="122" spans="6:7">
      <c r="F122" s="266"/>
      <c r="G122" s="266"/>
    </row>
    <row r="123" spans="6:7">
      <c r="F123" s="266"/>
      <c r="G123" s="266"/>
    </row>
    <row r="124" spans="6:7">
      <c r="F124" s="266"/>
      <c r="G124" s="266"/>
    </row>
    <row r="125" spans="6:7">
      <c r="F125" s="266"/>
      <c r="G125" s="266"/>
    </row>
    <row r="126" spans="6:7">
      <c r="F126" s="266"/>
      <c r="G126" s="266"/>
    </row>
    <row r="127" spans="6:7">
      <c r="F127" s="266"/>
      <c r="G127" s="266"/>
    </row>
    <row r="128" spans="6:7">
      <c r="F128" s="266"/>
      <c r="G128" s="266"/>
    </row>
    <row r="129" spans="6:7">
      <c r="F129" s="266"/>
      <c r="G129" s="266"/>
    </row>
    <row r="130" spans="6:7">
      <c r="F130" s="266"/>
      <c r="G130" s="266"/>
    </row>
    <row r="131" spans="6:7">
      <c r="F131" s="266"/>
      <c r="G131" s="266"/>
    </row>
    <row r="132" spans="6:7">
      <c r="F132" s="266"/>
      <c r="G132" s="266"/>
    </row>
    <row r="133" spans="6:7">
      <c r="F133" s="266"/>
      <c r="G133" s="266"/>
    </row>
    <row r="134" spans="6:7">
      <c r="F134" s="266"/>
      <c r="G134" s="266"/>
    </row>
    <row r="135" spans="6:7">
      <c r="F135" s="266"/>
      <c r="G135" s="266"/>
    </row>
    <row r="136" spans="6:7">
      <c r="F136" s="266"/>
      <c r="G136" s="266"/>
    </row>
    <row r="137" spans="6:7">
      <c r="F137" s="266"/>
      <c r="G137" s="266"/>
    </row>
    <row r="138" spans="6:7">
      <c r="F138" s="266"/>
      <c r="G138" s="266"/>
    </row>
    <row r="139" spans="6:7">
      <c r="F139" s="266"/>
      <c r="G139" s="266"/>
    </row>
    <row r="140" spans="6:7">
      <c r="F140" s="266"/>
      <c r="G140" s="266"/>
    </row>
    <row r="141" spans="6:7">
      <c r="F141" s="266"/>
      <c r="G141" s="266"/>
    </row>
    <row r="142" spans="6:7">
      <c r="F142" s="266"/>
      <c r="G142" s="266"/>
    </row>
    <row r="143" spans="6:7">
      <c r="F143" s="266"/>
      <c r="G143" s="266"/>
    </row>
    <row r="144" spans="6:7">
      <c r="F144" s="266"/>
      <c r="G144" s="266"/>
    </row>
    <row r="145" spans="6:7">
      <c r="F145" s="266"/>
      <c r="G145" s="266"/>
    </row>
    <row r="146" spans="6:7">
      <c r="F146" s="266"/>
      <c r="G146" s="266"/>
    </row>
    <row r="147" spans="6:7">
      <c r="F147" s="266"/>
      <c r="G147" s="266"/>
    </row>
    <row r="148" spans="6:7">
      <c r="F148" s="266"/>
      <c r="G148" s="266"/>
    </row>
    <row r="149" spans="6:7">
      <c r="F149" s="266"/>
      <c r="G149" s="266"/>
    </row>
    <row r="150" spans="6:7">
      <c r="F150" s="266"/>
      <c r="G150" s="266"/>
    </row>
    <row r="151" spans="6:7">
      <c r="F151" s="266"/>
      <c r="G151" s="266"/>
    </row>
    <row r="152" spans="6:7">
      <c r="F152" s="266"/>
      <c r="G152" s="266"/>
    </row>
    <row r="153" spans="6:7">
      <c r="F153" s="266"/>
      <c r="G153" s="266"/>
    </row>
    <row r="154" spans="6:7">
      <c r="F154" s="266"/>
      <c r="G154" s="266"/>
    </row>
    <row r="155" spans="6:7">
      <c r="F155" s="266"/>
      <c r="G155" s="266"/>
    </row>
    <row r="156" spans="6:7">
      <c r="F156" s="266"/>
      <c r="G156" s="266"/>
    </row>
    <row r="157" spans="6:7">
      <c r="F157" s="266"/>
      <c r="G157" s="266"/>
    </row>
    <row r="158" spans="6:7">
      <c r="F158" s="266"/>
      <c r="G158" s="266"/>
    </row>
    <row r="159" spans="6:7">
      <c r="F159" s="266"/>
      <c r="G159" s="266"/>
    </row>
    <row r="160" spans="6:7">
      <c r="F160" s="266"/>
      <c r="G160" s="266"/>
    </row>
    <row r="161" spans="6:7">
      <c r="F161" s="266"/>
      <c r="G161" s="266"/>
    </row>
    <row r="162" spans="6:7">
      <c r="F162" s="266"/>
      <c r="G162" s="266"/>
    </row>
  </sheetData>
  <mergeCells count="5">
    <mergeCell ref="B1:G1"/>
    <mergeCell ref="B2:G2"/>
    <mergeCell ref="B3:G3"/>
    <mergeCell ref="F6:G6"/>
    <mergeCell ref="B62:G62"/>
  </mergeCells>
  <pageMargins left="0.7" right="0.7" top="0.25" bottom="0.44" header="0.3" footer="0.3"/>
  <pageSetup scale="7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showGridLines="0" topLeftCell="A30" zoomScaleNormal="100" zoomScaleSheetLayoutView="115" workbookViewId="0">
      <selection activeCell="C72" sqref="C72:N72"/>
    </sheetView>
  </sheetViews>
  <sheetFormatPr defaultColWidth="9.28515625" defaultRowHeight="12"/>
  <cols>
    <col min="1" max="1" width="2.7109375" style="72" customWidth="1"/>
    <col min="2" max="2" width="2.5703125" style="72" customWidth="1"/>
    <col min="3" max="3" width="51.7109375" style="72" customWidth="1"/>
    <col min="4" max="4" width="3.42578125" style="72" customWidth="1"/>
    <col min="5" max="5" width="12.7109375" style="72" customWidth="1"/>
    <col min="6" max="6" width="14" style="72" customWidth="1"/>
    <col min="7" max="7" width="17.7109375" style="72" customWidth="1"/>
    <col min="8" max="8" width="22.7109375" style="72" customWidth="1"/>
    <col min="9" max="9" width="17.7109375" style="72" customWidth="1"/>
    <col min="10" max="10" width="13.7109375" style="72" customWidth="1"/>
    <col min="11" max="11" width="12.7109375" style="72" customWidth="1"/>
    <col min="12" max="12" width="15.28515625" style="72" customWidth="1"/>
    <col min="13" max="13" width="12.7109375" style="72" customWidth="1"/>
    <col min="14" max="14" width="3.7109375" style="72" customWidth="1"/>
    <col min="15" max="16384" width="9.28515625" style="72"/>
  </cols>
  <sheetData>
    <row r="1" spans="1:14">
      <c r="B1" s="796" t="s">
        <v>44</v>
      </c>
      <c r="C1" s="796"/>
      <c r="D1" s="796"/>
      <c r="E1" s="796"/>
      <c r="F1" s="796"/>
      <c r="G1" s="796"/>
      <c r="H1" s="796"/>
      <c r="I1" s="796"/>
      <c r="J1" s="796"/>
      <c r="K1" s="796"/>
      <c r="L1" s="796"/>
      <c r="M1" s="796"/>
      <c r="N1" s="796"/>
    </row>
    <row r="2" spans="1:14">
      <c r="B2" s="796" t="s">
        <v>105</v>
      </c>
      <c r="C2" s="796"/>
      <c r="D2" s="796"/>
      <c r="E2" s="796"/>
      <c r="F2" s="796"/>
      <c r="G2" s="796"/>
      <c r="H2" s="796"/>
      <c r="I2" s="796"/>
      <c r="J2" s="796"/>
      <c r="K2" s="796"/>
      <c r="L2" s="796"/>
      <c r="M2" s="796"/>
      <c r="N2" s="796"/>
    </row>
    <row r="3" spans="1:14">
      <c r="B3" s="796" t="s">
        <v>53</v>
      </c>
      <c r="C3" s="796"/>
      <c r="D3" s="796"/>
      <c r="E3" s="796"/>
      <c r="F3" s="796"/>
      <c r="G3" s="796"/>
      <c r="H3" s="796"/>
      <c r="I3" s="796"/>
      <c r="J3" s="796"/>
      <c r="K3" s="796"/>
      <c r="L3" s="796"/>
      <c r="M3" s="796"/>
      <c r="N3" s="796"/>
    </row>
    <row r="4" spans="1:14">
      <c r="B4" s="628"/>
      <c r="C4" s="628"/>
      <c r="D4" s="628"/>
      <c r="E4" s="628"/>
      <c r="F4" s="628"/>
      <c r="G4" s="628"/>
      <c r="H4" s="628"/>
      <c r="I4" s="628"/>
      <c r="J4" s="628"/>
      <c r="K4" s="628"/>
      <c r="L4" s="628"/>
      <c r="M4" s="628"/>
    </row>
    <row r="5" spans="1:14" ht="12.75" thickBot="1">
      <c r="B5" s="73"/>
      <c r="C5" s="74"/>
      <c r="D5" s="75"/>
      <c r="E5" s="74"/>
      <c r="F5" s="74"/>
      <c r="G5" s="75"/>
      <c r="H5" s="75"/>
      <c r="I5" s="75"/>
      <c r="J5" s="75"/>
      <c r="K5" s="76"/>
      <c r="L5" s="76"/>
      <c r="M5" s="76"/>
    </row>
    <row r="6" spans="1:14" ht="48">
      <c r="A6" s="288"/>
      <c r="B6" s="439" t="s">
        <v>271</v>
      </c>
      <c r="C6" s="93"/>
      <c r="D6" s="431"/>
      <c r="E6" s="427" t="s">
        <v>54</v>
      </c>
      <c r="F6" s="428" t="s">
        <v>172</v>
      </c>
      <c r="G6" s="428" t="s">
        <v>206</v>
      </c>
      <c r="H6" s="428" t="s">
        <v>205</v>
      </c>
      <c r="I6" s="428" t="s">
        <v>207</v>
      </c>
      <c r="J6" s="427" t="s">
        <v>55</v>
      </c>
      <c r="K6" s="427" t="s">
        <v>56</v>
      </c>
      <c r="L6" s="427" t="s">
        <v>57</v>
      </c>
      <c r="M6" s="429" t="s">
        <v>58</v>
      </c>
      <c r="N6" s="288"/>
    </row>
    <row r="7" spans="1:14">
      <c r="A7" s="288"/>
      <c r="B7" s="797" t="s">
        <v>59</v>
      </c>
      <c r="C7" s="798"/>
      <c r="D7" s="420"/>
      <c r="E7" s="421">
        <v>1726</v>
      </c>
      <c r="F7" s="460">
        <v>143</v>
      </c>
      <c r="G7" s="460">
        <v>88</v>
      </c>
      <c r="H7" s="460">
        <v>232</v>
      </c>
      <c r="I7" s="421">
        <v>122</v>
      </c>
      <c r="J7" s="421">
        <v>225</v>
      </c>
      <c r="K7" s="421">
        <v>246</v>
      </c>
      <c r="L7" s="421">
        <v>177</v>
      </c>
      <c r="M7" s="430">
        <f t="shared" ref="M7:M12" si="0">SUM(F7:L7)</f>
        <v>1233</v>
      </c>
      <c r="N7" s="288"/>
    </row>
    <row r="8" spans="1:14" ht="13.5">
      <c r="A8" s="288"/>
      <c r="B8" s="77"/>
      <c r="C8" s="78" t="s">
        <v>292</v>
      </c>
      <c r="D8" s="274">
        <v>1</v>
      </c>
      <c r="E8" s="422">
        <v>0</v>
      </c>
      <c r="F8" s="423">
        <v>0</v>
      </c>
      <c r="G8" s="423">
        <v>-4</v>
      </c>
      <c r="H8" s="423">
        <v>0</v>
      </c>
      <c r="I8" s="424">
        <v>0</v>
      </c>
      <c r="J8" s="99">
        <v>-12</v>
      </c>
      <c r="K8" s="99">
        <v>-4</v>
      </c>
      <c r="L8" s="99">
        <v>-13</v>
      </c>
      <c r="M8" s="94">
        <f t="shared" si="0"/>
        <v>-33</v>
      </c>
      <c r="N8" s="288"/>
    </row>
    <row r="9" spans="1:14" ht="13.5">
      <c r="A9" s="288"/>
      <c r="B9" s="77"/>
      <c r="C9" s="78" t="s">
        <v>141</v>
      </c>
      <c r="D9" s="274">
        <v>2</v>
      </c>
      <c r="E9" s="422">
        <v>0</v>
      </c>
      <c r="F9" s="423">
        <v>0</v>
      </c>
      <c r="G9" s="423">
        <v>0</v>
      </c>
      <c r="H9" s="423">
        <v>0</v>
      </c>
      <c r="I9" s="423">
        <v>-111</v>
      </c>
      <c r="J9" s="423">
        <v>0</v>
      </c>
      <c r="K9" s="99">
        <v>-77</v>
      </c>
      <c r="L9" s="99">
        <v>-2</v>
      </c>
      <c r="M9" s="94">
        <f t="shared" si="0"/>
        <v>-190</v>
      </c>
      <c r="N9" s="288"/>
    </row>
    <row r="10" spans="1:14" ht="13.5">
      <c r="A10" s="288"/>
      <c r="B10" s="77"/>
      <c r="C10" s="78" t="s">
        <v>312</v>
      </c>
      <c r="D10" s="274">
        <v>3</v>
      </c>
      <c r="E10" s="422">
        <v>0</v>
      </c>
      <c r="F10" s="423">
        <v>0</v>
      </c>
      <c r="G10" s="423">
        <v>0</v>
      </c>
      <c r="H10" s="423">
        <v>0</v>
      </c>
      <c r="I10" s="424">
        <v>0</v>
      </c>
      <c r="J10" s="423">
        <v>0</v>
      </c>
      <c r="K10" s="423">
        <v>0</v>
      </c>
      <c r="L10" s="423">
        <v>-4</v>
      </c>
      <c r="M10" s="94">
        <f t="shared" si="0"/>
        <v>-4</v>
      </c>
      <c r="N10" s="288"/>
    </row>
    <row r="11" spans="1:14" ht="13.5">
      <c r="A11" s="288"/>
      <c r="B11" s="77"/>
      <c r="C11" s="78" t="s">
        <v>272</v>
      </c>
      <c r="D11" s="274">
        <v>4</v>
      </c>
      <c r="E11" s="422">
        <v>0</v>
      </c>
      <c r="F11" s="422">
        <v>0</v>
      </c>
      <c r="G11" s="422">
        <v>0</v>
      </c>
      <c r="H11" s="422">
        <v>0</v>
      </c>
      <c r="I11" s="422">
        <v>0</v>
      </c>
      <c r="J11" s="422">
        <v>0</v>
      </c>
      <c r="K11" s="422">
        <v>0</v>
      </c>
      <c r="L11" s="423">
        <v>-11</v>
      </c>
      <c r="M11" s="94">
        <f t="shared" si="0"/>
        <v>-11</v>
      </c>
      <c r="N11" s="288"/>
    </row>
    <row r="12" spans="1:14" ht="13.5">
      <c r="A12" s="288"/>
      <c r="B12" s="77"/>
      <c r="C12" s="78" t="s">
        <v>275</v>
      </c>
      <c r="D12" s="274">
        <v>5</v>
      </c>
      <c r="E12" s="422">
        <v>0</v>
      </c>
      <c r="F12" s="422">
        <v>0</v>
      </c>
      <c r="G12" s="422">
        <v>0</v>
      </c>
      <c r="H12" s="422">
        <v>0</v>
      </c>
      <c r="I12" s="422">
        <v>0</v>
      </c>
      <c r="J12" s="422">
        <v>0</v>
      </c>
      <c r="K12" s="422">
        <v>0</v>
      </c>
      <c r="L12" s="423">
        <v>-16</v>
      </c>
      <c r="M12" s="94">
        <f t="shared" si="0"/>
        <v>-16</v>
      </c>
      <c r="N12" s="288"/>
    </row>
    <row r="13" spans="1:14" ht="12.75" thickBot="1">
      <c r="A13" s="288"/>
      <c r="B13" s="794" t="s">
        <v>150</v>
      </c>
      <c r="C13" s="795"/>
      <c r="D13" s="425"/>
      <c r="E13" s="426">
        <f>SUM(E7:E12)</f>
        <v>1726</v>
      </c>
      <c r="F13" s="426">
        <f t="shared" ref="F13:M13" si="1">SUM(F7:F12)</f>
        <v>143</v>
      </c>
      <c r="G13" s="426">
        <f t="shared" si="1"/>
        <v>84</v>
      </c>
      <c r="H13" s="426">
        <f t="shared" si="1"/>
        <v>232</v>
      </c>
      <c r="I13" s="426">
        <f t="shared" si="1"/>
        <v>11</v>
      </c>
      <c r="J13" s="426">
        <f t="shared" si="1"/>
        <v>213</v>
      </c>
      <c r="K13" s="426">
        <f t="shared" si="1"/>
        <v>165</v>
      </c>
      <c r="L13" s="426">
        <f t="shared" si="1"/>
        <v>131</v>
      </c>
      <c r="M13" s="95">
        <f t="shared" si="1"/>
        <v>979</v>
      </c>
      <c r="N13" s="288"/>
    </row>
    <row r="14" spans="1:14" ht="12.75" thickTop="1">
      <c r="A14" s="288"/>
      <c r="B14" s="625"/>
      <c r="C14" s="626"/>
      <c r="D14" s="92"/>
      <c r="E14" s="272"/>
      <c r="F14" s="272"/>
      <c r="G14" s="272"/>
      <c r="H14" s="272"/>
      <c r="I14" s="272"/>
      <c r="J14" s="272"/>
      <c r="K14" s="272"/>
      <c r="L14" s="272"/>
      <c r="M14" s="273"/>
      <c r="N14" s="288"/>
    </row>
    <row r="15" spans="1:14" ht="13.5">
      <c r="A15" s="288"/>
      <c r="B15" s="625"/>
      <c r="C15" s="289" t="s">
        <v>171</v>
      </c>
      <c r="D15" s="274">
        <v>6</v>
      </c>
      <c r="E15" s="272">
        <v>-530</v>
      </c>
      <c r="F15" s="272">
        <v>-58</v>
      </c>
      <c r="G15" s="272">
        <v>-68</v>
      </c>
      <c r="H15" s="272">
        <v>-4</v>
      </c>
      <c r="I15" s="272">
        <v>-4</v>
      </c>
      <c r="J15" s="272">
        <v>0</v>
      </c>
      <c r="K15" s="272">
        <v>0</v>
      </c>
      <c r="L15" s="272">
        <v>0</v>
      </c>
      <c r="M15" s="273">
        <f>SUM(F15:L15)</f>
        <v>-134</v>
      </c>
      <c r="N15" s="352"/>
    </row>
    <row r="16" spans="1:14" ht="13.5">
      <c r="A16" s="288"/>
      <c r="B16" s="625"/>
      <c r="C16" s="289"/>
      <c r="D16" s="274"/>
      <c r="E16" s="272"/>
      <c r="F16" s="272"/>
      <c r="G16" s="272"/>
      <c r="H16" s="272"/>
      <c r="I16" s="272"/>
      <c r="J16" s="272"/>
      <c r="K16" s="272"/>
      <c r="L16" s="272"/>
      <c r="M16" s="273"/>
      <c r="N16" s="352"/>
    </row>
    <row r="17" spans="1:14" ht="13.5">
      <c r="A17" s="288"/>
      <c r="B17" s="597" t="s">
        <v>170</v>
      </c>
      <c r="C17" s="598"/>
      <c r="D17" s="599"/>
      <c r="E17" s="600"/>
      <c r="F17" s="600"/>
      <c r="G17" s="600"/>
      <c r="H17" s="600"/>
      <c r="I17" s="600"/>
      <c r="J17" s="600"/>
      <c r="K17" s="600"/>
      <c r="L17" s="600"/>
      <c r="M17" s="601"/>
      <c r="N17" s="288"/>
    </row>
    <row r="18" spans="1:14" ht="6" customHeight="1" thickBot="1">
      <c r="A18" s="288"/>
      <c r="B18" s="355"/>
      <c r="C18" s="80"/>
      <c r="D18" s="81"/>
      <c r="E18" s="80"/>
      <c r="F18" s="80"/>
      <c r="G18" s="80"/>
      <c r="H18" s="80"/>
      <c r="I18" s="80"/>
      <c r="J18" s="80"/>
      <c r="K18" s="80"/>
      <c r="L18" s="80"/>
      <c r="M18" s="279"/>
      <c r="N18" s="288"/>
    </row>
    <row r="19" spans="1:14" ht="12.75" customHeight="1" thickBot="1">
      <c r="A19" s="288"/>
      <c r="B19" s="82"/>
      <c r="C19" s="83"/>
      <c r="D19" s="84"/>
      <c r="E19" s="83"/>
      <c r="F19" s="227"/>
      <c r="G19" s="227"/>
      <c r="H19" s="227"/>
      <c r="I19" s="83"/>
      <c r="J19" s="83"/>
      <c r="K19" s="83"/>
      <c r="L19" s="83"/>
      <c r="M19" s="83"/>
      <c r="N19" s="288"/>
    </row>
    <row r="20" spans="1:14" ht="25.5">
      <c r="A20" s="288"/>
      <c r="B20" s="440" t="str">
        <f>B6</f>
        <v>Three Months Ended March 31, 2017</v>
      </c>
      <c r="C20" s="96"/>
      <c r="D20" s="441"/>
      <c r="E20" s="435" t="s">
        <v>63</v>
      </c>
      <c r="F20" s="534" t="s">
        <v>227</v>
      </c>
      <c r="G20" s="534" t="s">
        <v>228</v>
      </c>
      <c r="H20" s="535" t="s">
        <v>229</v>
      </c>
      <c r="I20" s="85"/>
      <c r="J20" s="86"/>
      <c r="K20" s="87"/>
      <c r="L20" s="82"/>
      <c r="M20" s="82"/>
      <c r="N20" s="288"/>
    </row>
    <row r="21" spans="1:14">
      <c r="A21" s="288"/>
      <c r="B21" s="797" t="s">
        <v>59</v>
      </c>
      <c r="C21" s="798"/>
      <c r="D21" s="420"/>
      <c r="E21" s="421">
        <f>E7-M7</f>
        <v>493</v>
      </c>
      <c r="F21" s="460">
        <v>426</v>
      </c>
      <c r="G21" s="432">
        <v>0.56999999999999995</v>
      </c>
      <c r="H21" s="159">
        <v>0.56000000000000005</v>
      </c>
      <c r="I21" s="88"/>
      <c r="J21" s="433"/>
      <c r="K21" s="87"/>
      <c r="L21" s="82"/>
      <c r="M21" s="82"/>
      <c r="N21" s="82"/>
    </row>
    <row r="22" spans="1:14" ht="13.5">
      <c r="A22" s="288"/>
      <c r="B22" s="77"/>
      <c r="C22" s="78" t="s">
        <v>292</v>
      </c>
      <c r="D22" s="274">
        <v>1</v>
      </c>
      <c r="E22" s="434">
        <f>E8-M8</f>
        <v>33</v>
      </c>
      <c r="F22" s="225">
        <v>33</v>
      </c>
      <c r="G22" s="319">
        <v>0.04</v>
      </c>
      <c r="H22" s="160">
        <v>0.04</v>
      </c>
      <c r="I22" s="89"/>
      <c r="J22" s="89"/>
      <c r="K22" s="90"/>
      <c r="L22" s="90"/>
      <c r="M22" s="90"/>
      <c r="N22" s="90"/>
    </row>
    <row r="23" spans="1:14" ht="13.5">
      <c r="A23" s="288"/>
      <c r="B23" s="77"/>
      <c r="C23" s="78" t="s">
        <v>141</v>
      </c>
      <c r="D23" s="274">
        <v>2</v>
      </c>
      <c r="E23" s="434">
        <f>E9-M9</f>
        <v>190</v>
      </c>
      <c r="F23" s="225">
        <f t="shared" ref="F23:F26" si="2">E23</f>
        <v>190</v>
      </c>
      <c r="G23" s="319">
        <v>0.25</v>
      </c>
      <c r="H23" s="160">
        <v>0.25</v>
      </c>
      <c r="I23" s="89"/>
      <c r="J23" s="89"/>
      <c r="K23" s="90"/>
      <c r="L23" s="90"/>
      <c r="M23" s="90"/>
      <c r="N23" s="90"/>
    </row>
    <row r="24" spans="1:14" ht="13.5">
      <c r="A24" s="288"/>
      <c r="B24" s="77"/>
      <c r="C24" s="78" t="s">
        <v>312</v>
      </c>
      <c r="D24" s="274">
        <v>3</v>
      </c>
      <c r="E24" s="434">
        <f>E10-M10</f>
        <v>4</v>
      </c>
      <c r="F24" s="225">
        <v>9</v>
      </c>
      <c r="G24" s="319">
        <v>0.01</v>
      </c>
      <c r="H24" s="160">
        <v>0.01</v>
      </c>
      <c r="I24" s="89"/>
      <c r="J24" s="89"/>
      <c r="K24" s="90"/>
      <c r="L24" s="90"/>
      <c r="M24" s="90"/>
      <c r="N24" s="90"/>
    </row>
    <row r="25" spans="1:14" ht="13.5">
      <c r="A25" s="288"/>
      <c r="B25" s="77"/>
      <c r="C25" s="78" t="s">
        <v>272</v>
      </c>
      <c r="D25" s="274">
        <v>4</v>
      </c>
      <c r="E25" s="434">
        <f t="shared" ref="E25:E26" si="3">E11-M11</f>
        <v>11</v>
      </c>
      <c r="F25" s="225">
        <f t="shared" si="2"/>
        <v>11</v>
      </c>
      <c r="G25" s="319">
        <v>0.01</v>
      </c>
      <c r="H25" s="160">
        <v>0.01</v>
      </c>
      <c r="I25" s="89"/>
      <c r="J25" s="89"/>
      <c r="K25" s="90"/>
      <c r="L25" s="90"/>
      <c r="M25" s="90"/>
      <c r="N25" s="90"/>
    </row>
    <row r="26" spans="1:14" ht="13.5">
      <c r="A26" s="288"/>
      <c r="B26" s="77"/>
      <c r="C26" s="78" t="s">
        <v>275</v>
      </c>
      <c r="D26" s="274">
        <v>5</v>
      </c>
      <c r="E26" s="434">
        <f t="shared" si="3"/>
        <v>16</v>
      </c>
      <c r="F26" s="225">
        <f t="shared" si="2"/>
        <v>16</v>
      </c>
      <c r="G26" s="319">
        <v>0.02</v>
      </c>
      <c r="H26" s="160">
        <v>0.02</v>
      </c>
      <c r="I26" s="89"/>
      <c r="J26" s="89"/>
      <c r="K26" s="90"/>
      <c r="L26" s="90"/>
      <c r="M26" s="90"/>
      <c r="N26" s="90"/>
    </row>
    <row r="27" spans="1:14" ht="13.5">
      <c r="A27" s="288"/>
      <c r="B27" s="77"/>
      <c r="C27" s="78" t="s">
        <v>208</v>
      </c>
      <c r="D27" s="274">
        <v>7</v>
      </c>
      <c r="E27" s="434">
        <v>0</v>
      </c>
      <c r="F27" s="225">
        <v>-139</v>
      </c>
      <c r="G27" s="319">
        <v>-0.18</v>
      </c>
      <c r="H27" s="160">
        <v>-0.18</v>
      </c>
      <c r="I27" s="89"/>
      <c r="J27" s="89"/>
      <c r="K27" s="90"/>
      <c r="L27" s="90"/>
      <c r="M27" s="90"/>
      <c r="N27" s="90"/>
    </row>
    <row r="28" spans="1:14" ht="14.25" thickBot="1">
      <c r="A28" s="288"/>
      <c r="B28" s="794" t="s">
        <v>150</v>
      </c>
      <c r="C28" s="795"/>
      <c r="D28" s="276"/>
      <c r="E28" s="426">
        <f>SUM(E21:E27)</f>
        <v>747</v>
      </c>
      <c r="F28" s="531">
        <f>SUM(F21:F27)</f>
        <v>546</v>
      </c>
      <c r="G28" s="532">
        <v>0.73</v>
      </c>
      <c r="H28" s="533">
        <v>0.72</v>
      </c>
      <c r="I28" s="91"/>
      <c r="J28" s="82"/>
      <c r="K28" s="82"/>
      <c r="L28" s="82"/>
      <c r="M28" s="82"/>
      <c r="N28" s="83"/>
    </row>
    <row r="29" spans="1:14" ht="14.25" thickTop="1">
      <c r="A29" s="288"/>
      <c r="B29" s="625"/>
      <c r="C29" s="626"/>
      <c r="D29" s="276"/>
      <c r="E29" s="272"/>
      <c r="F29" s="261"/>
      <c r="G29" s="277"/>
      <c r="H29" s="159"/>
      <c r="I29" s="91"/>
      <c r="J29" s="82"/>
      <c r="K29" s="82"/>
      <c r="L29" s="82"/>
      <c r="M29" s="82"/>
      <c r="N29" s="83"/>
    </row>
    <row r="30" spans="1:14" ht="13.5">
      <c r="A30" s="288"/>
      <c r="B30" s="625"/>
      <c r="C30" s="289" t="s">
        <v>171</v>
      </c>
      <c r="D30" s="274">
        <v>6</v>
      </c>
      <c r="E30" s="272">
        <v>-396</v>
      </c>
      <c r="F30" s="272">
        <v>-310</v>
      </c>
      <c r="G30" s="287">
        <v>-0.41</v>
      </c>
      <c r="H30" s="354">
        <v>-0.41</v>
      </c>
      <c r="I30" s="91"/>
      <c r="J30" s="82"/>
      <c r="K30" s="82"/>
      <c r="L30" s="82"/>
      <c r="M30" s="82"/>
      <c r="N30" s="83"/>
    </row>
    <row r="31" spans="1:14" ht="13.5">
      <c r="A31" s="288"/>
      <c r="B31" s="625"/>
      <c r="C31" s="289"/>
      <c r="D31" s="274"/>
      <c r="E31" s="272"/>
      <c r="F31" s="272"/>
      <c r="G31" s="287"/>
      <c r="H31" s="354"/>
      <c r="I31" s="91"/>
      <c r="J31" s="82"/>
      <c r="K31" s="82"/>
      <c r="L31" s="82"/>
      <c r="M31" s="82"/>
      <c r="N31" s="83"/>
    </row>
    <row r="32" spans="1:14" ht="13.5">
      <c r="A32" s="288"/>
      <c r="B32" s="597" t="s">
        <v>170</v>
      </c>
      <c r="C32" s="602"/>
      <c r="D32" s="599"/>
      <c r="E32" s="600"/>
      <c r="F32" s="600"/>
      <c r="G32" s="603"/>
      <c r="H32" s="604"/>
      <c r="I32" s="91"/>
      <c r="J32" s="82"/>
      <c r="K32" s="82"/>
      <c r="L32" s="82"/>
      <c r="M32" s="82"/>
      <c r="N32" s="83"/>
    </row>
    <row r="33" spans="1:14" ht="6" customHeight="1" thickBot="1">
      <c r="A33" s="288"/>
      <c r="B33" s="79"/>
      <c r="C33" s="80"/>
      <c r="D33" s="81"/>
      <c r="E33" s="80"/>
      <c r="F33" s="80"/>
      <c r="G33" s="320"/>
      <c r="H33" s="438"/>
      <c r="I33" s="82"/>
      <c r="J33" s="82"/>
      <c r="K33" s="82"/>
      <c r="L33" s="82"/>
      <c r="M33" s="82"/>
      <c r="N33" s="83"/>
    </row>
    <row r="34" spans="1:14" ht="13.15" customHeight="1" thickBot="1">
      <c r="A34" s="288"/>
      <c r="B34" s="82"/>
      <c r="C34" s="82"/>
      <c r="D34" s="92"/>
      <c r="E34" s="82"/>
      <c r="F34" s="82"/>
      <c r="G34" s="329"/>
      <c r="H34" s="329"/>
      <c r="I34" s="82"/>
      <c r="J34" s="82"/>
      <c r="K34" s="82"/>
      <c r="L34" s="82"/>
      <c r="M34" s="82"/>
      <c r="N34" s="83"/>
    </row>
    <row r="35" spans="1:14" ht="48">
      <c r="A35" s="288"/>
      <c r="B35" s="439" t="s">
        <v>323</v>
      </c>
      <c r="C35" s="93"/>
      <c r="D35" s="431"/>
      <c r="E35" s="427" t="s">
        <v>54</v>
      </c>
      <c r="F35" s="428" t="s">
        <v>172</v>
      </c>
      <c r="G35" s="428" t="s">
        <v>206</v>
      </c>
      <c r="H35" s="428" t="s">
        <v>205</v>
      </c>
      <c r="I35" s="428" t="s">
        <v>207</v>
      </c>
      <c r="J35" s="427" t="s">
        <v>55</v>
      </c>
      <c r="K35" s="427" t="s">
        <v>56</v>
      </c>
      <c r="L35" s="427" t="s">
        <v>57</v>
      </c>
      <c r="M35" s="429" t="s">
        <v>58</v>
      </c>
      <c r="N35" s="288"/>
    </row>
    <row r="36" spans="1:14">
      <c r="A36" s="288"/>
      <c r="B36" s="797" t="s">
        <v>59</v>
      </c>
      <c r="C36" s="798"/>
      <c r="D36" s="420"/>
      <c r="E36" s="421">
        <v>1631</v>
      </c>
      <c r="F36" s="460">
        <v>130</v>
      </c>
      <c r="G36" s="460">
        <v>75</v>
      </c>
      <c r="H36" s="460">
        <v>236</v>
      </c>
      <c r="I36" s="421">
        <v>120</v>
      </c>
      <c r="J36" s="421">
        <v>252</v>
      </c>
      <c r="K36" s="421">
        <v>308</v>
      </c>
      <c r="L36" s="421">
        <v>171</v>
      </c>
      <c r="M36" s="430">
        <f t="shared" ref="M36:M40" si="4">SUM(F36:L36)</f>
        <v>1292</v>
      </c>
      <c r="N36" s="288"/>
    </row>
    <row r="37" spans="1:14" ht="13.5">
      <c r="A37" s="288"/>
      <c r="B37" s="77"/>
      <c r="C37" s="78" t="s">
        <v>292</v>
      </c>
      <c r="D37" s="274">
        <v>1</v>
      </c>
      <c r="E37" s="422">
        <v>0</v>
      </c>
      <c r="F37" s="423">
        <v>0</v>
      </c>
      <c r="G37" s="423">
        <v>-3</v>
      </c>
      <c r="H37" s="423">
        <v>0</v>
      </c>
      <c r="I37" s="424">
        <v>0</v>
      </c>
      <c r="J37" s="99">
        <v>-14</v>
      </c>
      <c r="K37" s="99">
        <v>-4</v>
      </c>
      <c r="L37" s="99">
        <v>-18</v>
      </c>
      <c r="M37" s="94">
        <f t="shared" si="4"/>
        <v>-39</v>
      </c>
      <c r="N37" s="288"/>
    </row>
    <row r="38" spans="1:14" ht="13.5">
      <c r="A38" s="288"/>
      <c r="B38" s="77"/>
      <c r="C38" s="78" t="s">
        <v>141</v>
      </c>
      <c r="D38" s="274">
        <v>2</v>
      </c>
      <c r="E38" s="422">
        <v>0</v>
      </c>
      <c r="F38" s="423">
        <v>0</v>
      </c>
      <c r="G38" s="423">
        <v>0</v>
      </c>
      <c r="H38" s="423">
        <v>0</v>
      </c>
      <c r="I38" s="423">
        <v>-114</v>
      </c>
      <c r="J38" s="423">
        <v>0</v>
      </c>
      <c r="K38" s="99">
        <v>-78</v>
      </c>
      <c r="L38" s="99">
        <v>-2</v>
      </c>
      <c r="M38" s="94">
        <f t="shared" si="4"/>
        <v>-194</v>
      </c>
      <c r="N38" s="288"/>
    </row>
    <row r="39" spans="1:14" ht="13.5">
      <c r="A39" s="288"/>
      <c r="B39" s="77"/>
      <c r="C39" s="78" t="s">
        <v>312</v>
      </c>
      <c r="D39" s="274">
        <v>3</v>
      </c>
      <c r="E39" s="422">
        <v>0</v>
      </c>
      <c r="F39" s="423">
        <v>0</v>
      </c>
      <c r="G39" s="423">
        <v>0</v>
      </c>
      <c r="H39" s="423">
        <v>0</v>
      </c>
      <c r="I39" s="424">
        <v>0</v>
      </c>
      <c r="J39" s="423">
        <v>0</v>
      </c>
      <c r="K39" s="423">
        <v>0</v>
      </c>
      <c r="L39" s="423">
        <v>-5</v>
      </c>
      <c r="M39" s="94">
        <f t="shared" si="4"/>
        <v>-5</v>
      </c>
      <c r="N39" s="288"/>
    </row>
    <row r="40" spans="1:14" ht="13.5">
      <c r="A40" s="288"/>
      <c r="B40" s="77"/>
      <c r="C40" s="78" t="s">
        <v>275</v>
      </c>
      <c r="D40" s="274">
        <v>5</v>
      </c>
      <c r="E40" s="422">
        <v>0</v>
      </c>
      <c r="F40" s="422">
        <v>0</v>
      </c>
      <c r="G40" s="422">
        <v>0</v>
      </c>
      <c r="H40" s="422">
        <v>0</v>
      </c>
      <c r="I40" s="422">
        <v>0</v>
      </c>
      <c r="J40" s="422">
        <v>0</v>
      </c>
      <c r="K40" s="422">
        <v>0</v>
      </c>
      <c r="L40" s="423">
        <v>1</v>
      </c>
      <c r="M40" s="94">
        <f t="shared" si="4"/>
        <v>1</v>
      </c>
      <c r="N40" s="288"/>
    </row>
    <row r="41" spans="1:14" ht="12.75" thickBot="1">
      <c r="A41" s="288"/>
      <c r="B41" s="794" t="s">
        <v>150</v>
      </c>
      <c r="C41" s="795"/>
      <c r="D41" s="425"/>
      <c r="E41" s="426">
        <f t="shared" ref="E41:M41" si="5">SUM(E36:E40)</f>
        <v>1631</v>
      </c>
      <c r="F41" s="426">
        <f t="shared" si="5"/>
        <v>130</v>
      </c>
      <c r="G41" s="426">
        <f t="shared" si="5"/>
        <v>72</v>
      </c>
      <c r="H41" s="426">
        <f t="shared" si="5"/>
        <v>236</v>
      </c>
      <c r="I41" s="426">
        <f t="shared" si="5"/>
        <v>6</v>
      </c>
      <c r="J41" s="426">
        <f t="shared" si="5"/>
        <v>238</v>
      </c>
      <c r="K41" s="426">
        <f t="shared" si="5"/>
        <v>226</v>
      </c>
      <c r="L41" s="426">
        <f t="shared" si="5"/>
        <v>147</v>
      </c>
      <c r="M41" s="95">
        <f t="shared" si="5"/>
        <v>1055</v>
      </c>
      <c r="N41" s="288"/>
    </row>
    <row r="42" spans="1:14" ht="12.75" thickTop="1">
      <c r="A42" s="288"/>
      <c r="B42" s="722"/>
      <c r="C42" s="723"/>
      <c r="D42" s="92"/>
      <c r="E42" s="272"/>
      <c r="F42" s="272"/>
      <c r="G42" s="272"/>
      <c r="H42" s="272"/>
      <c r="I42" s="272"/>
      <c r="J42" s="272"/>
      <c r="K42" s="272"/>
      <c r="L42" s="272"/>
      <c r="M42" s="273"/>
      <c r="N42" s="288"/>
    </row>
    <row r="43" spans="1:14" ht="13.5">
      <c r="A43" s="288"/>
      <c r="B43" s="722"/>
      <c r="C43" s="289" t="s">
        <v>171</v>
      </c>
      <c r="D43" s="274">
        <v>6</v>
      </c>
      <c r="E43" s="272">
        <v>-213</v>
      </c>
      <c r="F43" s="272">
        <v>-44</v>
      </c>
      <c r="G43" s="272">
        <v>-68</v>
      </c>
      <c r="H43" s="272">
        <v>1</v>
      </c>
      <c r="I43" s="272">
        <v>3</v>
      </c>
      <c r="J43" s="272">
        <v>0</v>
      </c>
      <c r="K43" s="272">
        <v>0</v>
      </c>
      <c r="L43" s="272">
        <v>0</v>
      </c>
      <c r="M43" s="273">
        <f>SUM(F43:L43)</f>
        <v>-108</v>
      </c>
      <c r="N43" s="352"/>
    </row>
    <row r="44" spans="1:14" ht="13.5">
      <c r="A44" s="288"/>
      <c r="B44" s="722"/>
      <c r="C44" s="289"/>
      <c r="D44" s="274"/>
      <c r="E44" s="272"/>
      <c r="F44" s="272"/>
      <c r="G44" s="272"/>
      <c r="H44" s="272"/>
      <c r="I44" s="272"/>
      <c r="J44" s="272"/>
      <c r="K44" s="272"/>
      <c r="L44" s="272"/>
      <c r="M44" s="273"/>
      <c r="N44" s="352"/>
    </row>
    <row r="45" spans="1:14" ht="13.5">
      <c r="A45" s="288"/>
      <c r="B45" s="597" t="s">
        <v>170</v>
      </c>
      <c r="C45" s="598"/>
      <c r="D45" s="599"/>
      <c r="E45" s="600"/>
      <c r="F45" s="600"/>
      <c r="G45" s="600"/>
      <c r="H45" s="600"/>
      <c r="I45" s="600"/>
      <c r="J45" s="600"/>
      <c r="K45" s="600"/>
      <c r="L45" s="600"/>
      <c r="M45" s="600"/>
      <c r="N45" s="740"/>
    </row>
    <row r="46" spans="1:14" ht="6" customHeight="1" thickBot="1">
      <c r="A46" s="288"/>
      <c r="B46" s="355"/>
      <c r="C46" s="80"/>
      <c r="D46" s="81"/>
      <c r="E46" s="80"/>
      <c r="F46" s="80"/>
      <c r="G46" s="80"/>
      <c r="H46" s="80"/>
      <c r="I46" s="80"/>
      <c r="J46" s="80"/>
      <c r="K46" s="80"/>
      <c r="L46" s="80"/>
      <c r="M46" s="279"/>
      <c r="N46" s="288"/>
    </row>
    <row r="47" spans="1:14" ht="12.75" customHeight="1" thickBot="1">
      <c r="A47" s="288"/>
      <c r="B47" s="82"/>
      <c r="C47" s="83"/>
      <c r="D47" s="84"/>
      <c r="E47" s="83"/>
      <c r="F47" s="227"/>
      <c r="G47" s="227"/>
      <c r="H47" s="227"/>
      <c r="I47" s="83"/>
      <c r="J47" s="83"/>
      <c r="K47" s="83"/>
      <c r="L47" s="83"/>
      <c r="M47" s="83"/>
      <c r="N47" s="288"/>
    </row>
    <row r="48" spans="1:14" ht="25.5">
      <c r="A48" s="288"/>
      <c r="B48" s="440" t="str">
        <f>B35</f>
        <v>Three Months Ended June 30, 2017</v>
      </c>
      <c r="C48" s="96"/>
      <c r="D48" s="441"/>
      <c r="E48" s="435" t="s">
        <v>63</v>
      </c>
      <c r="F48" s="534" t="s">
        <v>227</v>
      </c>
      <c r="G48" s="534" t="s">
        <v>228</v>
      </c>
      <c r="H48" s="535" t="s">
        <v>229</v>
      </c>
      <c r="I48" s="85"/>
      <c r="J48" s="86"/>
      <c r="K48" s="87"/>
      <c r="L48" s="82"/>
      <c r="M48" s="82"/>
      <c r="N48" s="288"/>
    </row>
    <row r="49" spans="1:14">
      <c r="A49" s="288"/>
      <c r="B49" s="797" t="s">
        <v>59</v>
      </c>
      <c r="C49" s="798"/>
      <c r="D49" s="420"/>
      <c r="E49" s="421">
        <f>E36-M36</f>
        <v>339</v>
      </c>
      <c r="F49" s="460">
        <v>243</v>
      </c>
      <c r="G49" s="432">
        <v>0.32</v>
      </c>
      <c r="H49" s="159">
        <v>0.32</v>
      </c>
      <c r="I49" s="88"/>
      <c r="J49" s="433"/>
      <c r="K49" s="87"/>
      <c r="L49" s="82"/>
      <c r="M49" s="82"/>
      <c r="N49" s="82"/>
    </row>
    <row r="50" spans="1:14" ht="13.5">
      <c r="A50" s="288"/>
      <c r="B50" s="77"/>
      <c r="C50" s="78" t="s">
        <v>292</v>
      </c>
      <c r="D50" s="274">
        <v>1</v>
      </c>
      <c r="E50" s="434">
        <f>E37-M37</f>
        <v>39</v>
      </c>
      <c r="F50" s="225">
        <v>39</v>
      </c>
      <c r="G50" s="319">
        <v>0.05</v>
      </c>
      <c r="H50" s="160">
        <v>0.05</v>
      </c>
      <c r="I50" s="89"/>
      <c r="J50" s="89"/>
      <c r="K50" s="90"/>
      <c r="L50" s="90"/>
      <c r="M50" s="90"/>
      <c r="N50" s="90"/>
    </row>
    <row r="51" spans="1:14" ht="13.5">
      <c r="A51" s="288"/>
      <c r="B51" s="77"/>
      <c r="C51" s="78" t="s">
        <v>141</v>
      </c>
      <c r="D51" s="274">
        <v>2</v>
      </c>
      <c r="E51" s="434">
        <f>E38-M38</f>
        <v>194</v>
      </c>
      <c r="F51" s="225">
        <v>194</v>
      </c>
      <c r="G51" s="319">
        <v>0.26</v>
      </c>
      <c r="H51" s="160">
        <v>0.25</v>
      </c>
      <c r="I51" s="89"/>
      <c r="J51" s="89"/>
      <c r="K51" s="90"/>
      <c r="L51" s="90"/>
      <c r="M51" s="90"/>
      <c r="N51" s="90"/>
    </row>
    <row r="52" spans="1:14" ht="13.5">
      <c r="A52" s="288"/>
      <c r="B52" s="77"/>
      <c r="C52" s="78" t="s">
        <v>312</v>
      </c>
      <c r="D52" s="274">
        <v>3</v>
      </c>
      <c r="E52" s="434">
        <f>E39-M39</f>
        <v>5</v>
      </c>
      <c r="F52" s="225">
        <v>6</v>
      </c>
      <c r="G52" s="319">
        <v>0.01</v>
      </c>
      <c r="H52" s="160">
        <v>0.01</v>
      </c>
      <c r="I52" s="89"/>
      <c r="J52" s="89"/>
      <c r="K52" s="90"/>
      <c r="L52" s="90"/>
      <c r="M52" s="90"/>
      <c r="N52" s="90"/>
    </row>
    <row r="53" spans="1:14" ht="13.5">
      <c r="A53" s="288"/>
      <c r="B53" s="77"/>
      <c r="C53" s="78" t="s">
        <v>275</v>
      </c>
      <c r="D53" s="274">
        <v>5</v>
      </c>
      <c r="E53" s="434">
        <f t="shared" ref="E53" si="6">E40-M40</f>
        <v>-1</v>
      </c>
      <c r="F53" s="225">
        <v>-1</v>
      </c>
      <c r="G53" s="319">
        <v>0</v>
      </c>
      <c r="H53" s="160">
        <v>0</v>
      </c>
      <c r="I53" s="89"/>
      <c r="J53" s="89"/>
      <c r="K53" s="90"/>
      <c r="L53" s="90"/>
      <c r="M53" s="90"/>
      <c r="N53" s="90"/>
    </row>
    <row r="54" spans="1:14" ht="13.5">
      <c r="A54" s="288"/>
      <c r="B54" s="77"/>
      <c r="C54" s="78" t="s">
        <v>241</v>
      </c>
      <c r="D54" s="274">
        <v>7</v>
      </c>
      <c r="E54" s="434">
        <v>0</v>
      </c>
      <c r="F54" s="225">
        <v>12</v>
      </c>
      <c r="G54" s="319">
        <v>0.02</v>
      </c>
      <c r="H54" s="160">
        <v>0.02</v>
      </c>
      <c r="I54" s="89"/>
      <c r="J54" s="89"/>
      <c r="K54" s="90"/>
      <c r="L54" s="90"/>
      <c r="M54" s="90"/>
      <c r="N54" s="90"/>
    </row>
    <row r="55" spans="1:14" ht="13.5">
      <c r="A55" s="288"/>
      <c r="B55" s="77"/>
      <c r="C55" s="78" t="s">
        <v>208</v>
      </c>
      <c r="D55" s="274">
        <v>8</v>
      </c>
      <c r="E55" s="434">
        <v>0</v>
      </c>
      <c r="F55" s="225">
        <v>-75</v>
      </c>
      <c r="G55" s="319">
        <v>-0.1</v>
      </c>
      <c r="H55" s="160">
        <v>-0.1</v>
      </c>
      <c r="I55" s="89"/>
      <c r="J55" s="89"/>
      <c r="K55" s="90"/>
      <c r="L55" s="90"/>
      <c r="M55" s="90"/>
      <c r="N55" s="90"/>
    </row>
    <row r="56" spans="1:14" ht="14.25" thickBot="1">
      <c r="A56" s="288"/>
      <c r="B56" s="794" t="s">
        <v>150</v>
      </c>
      <c r="C56" s="795"/>
      <c r="D56" s="276"/>
      <c r="E56" s="426">
        <f>SUM(E49:E55)</f>
        <v>576</v>
      </c>
      <c r="F56" s="531">
        <f>SUM(F49:F55)</f>
        <v>418</v>
      </c>
      <c r="G56" s="532">
        <v>0.55000000000000004</v>
      </c>
      <c r="H56" s="533">
        <v>0.55000000000000004</v>
      </c>
      <c r="I56" s="91"/>
      <c r="J56" s="82"/>
      <c r="K56" s="82"/>
      <c r="L56" s="82"/>
      <c r="M56" s="82"/>
      <c r="N56" s="83"/>
    </row>
    <row r="57" spans="1:14" ht="14.25" thickTop="1">
      <c r="A57" s="288"/>
      <c r="B57" s="722"/>
      <c r="C57" s="723"/>
      <c r="D57" s="276"/>
      <c r="E57" s="272"/>
      <c r="F57" s="261"/>
      <c r="G57" s="277"/>
      <c r="H57" s="159"/>
      <c r="I57" s="91"/>
      <c r="J57" s="82"/>
      <c r="K57" s="82"/>
      <c r="L57" s="82"/>
      <c r="M57" s="82"/>
      <c r="N57" s="83"/>
    </row>
    <row r="58" spans="1:14" ht="13.5">
      <c r="A58" s="288"/>
      <c r="B58" s="722"/>
      <c r="C58" s="289" t="s">
        <v>171</v>
      </c>
      <c r="D58" s="274">
        <v>6</v>
      </c>
      <c r="E58" s="272">
        <v>-105</v>
      </c>
      <c r="F58" s="272">
        <v>-86</v>
      </c>
      <c r="G58" s="287">
        <v>-0.11</v>
      </c>
      <c r="H58" s="354">
        <v>-0.12</v>
      </c>
      <c r="I58" s="91"/>
      <c r="J58" s="82"/>
      <c r="K58" s="82"/>
      <c r="L58" s="82"/>
      <c r="M58" s="82"/>
      <c r="N58" s="83"/>
    </row>
    <row r="59" spans="1:14" ht="13.5">
      <c r="A59" s="288"/>
      <c r="B59" s="722"/>
      <c r="C59" s="289"/>
      <c r="D59" s="274"/>
      <c r="E59" s="272"/>
      <c r="F59" s="272"/>
      <c r="G59" s="287"/>
      <c r="H59" s="354"/>
      <c r="I59" s="91"/>
      <c r="J59" s="82"/>
      <c r="K59" s="82"/>
      <c r="L59" s="82"/>
      <c r="M59" s="82"/>
      <c r="N59" s="83"/>
    </row>
    <row r="60" spans="1:14" ht="13.5">
      <c r="A60" s="288"/>
      <c r="B60" s="597" t="s">
        <v>170</v>
      </c>
      <c r="C60" s="602"/>
      <c r="D60" s="599"/>
      <c r="E60" s="600"/>
      <c r="F60" s="600"/>
      <c r="G60" s="738"/>
      <c r="H60" s="738"/>
      <c r="I60" s="739"/>
      <c r="J60" s="82"/>
      <c r="K60" s="82"/>
      <c r="L60" s="82"/>
      <c r="M60" s="82"/>
      <c r="N60" s="83"/>
    </row>
    <row r="61" spans="1:14" ht="6" customHeight="1" thickBot="1">
      <c r="A61" s="288"/>
      <c r="B61" s="79"/>
      <c r="C61" s="80"/>
      <c r="D61" s="81"/>
      <c r="E61" s="80"/>
      <c r="F61" s="80"/>
      <c r="G61" s="320"/>
      <c r="H61" s="438"/>
      <c r="I61" s="82"/>
      <c r="J61" s="82"/>
      <c r="K61" s="82"/>
      <c r="L61" s="82"/>
      <c r="M61" s="82"/>
      <c r="N61" s="83"/>
    </row>
    <row r="62" spans="1:14">
      <c r="A62" s="288"/>
      <c r="B62" s="82"/>
      <c r="C62" s="82"/>
      <c r="D62" s="92"/>
      <c r="E62" s="82"/>
      <c r="F62" s="82"/>
      <c r="G62" s="329"/>
      <c r="H62" s="329"/>
      <c r="I62" s="82"/>
      <c r="J62" s="82"/>
      <c r="K62" s="82"/>
      <c r="L62" s="82"/>
      <c r="M62" s="82"/>
      <c r="N62" s="83"/>
    </row>
    <row r="63" spans="1:14" ht="13.5">
      <c r="A63" s="288"/>
      <c r="B63" s="326">
        <v>1</v>
      </c>
      <c r="C63" s="327" t="s">
        <v>293</v>
      </c>
      <c r="D63" s="268"/>
      <c r="E63" s="268"/>
      <c r="F63" s="268"/>
      <c r="G63" s="268"/>
      <c r="H63" s="268"/>
      <c r="I63" s="268"/>
      <c r="J63" s="268"/>
      <c r="K63" s="268"/>
      <c r="L63" s="268"/>
      <c r="M63" s="268"/>
      <c r="N63" s="268"/>
    </row>
    <row r="64" spans="1:14" ht="13.5">
      <c r="A64" s="288"/>
      <c r="B64" s="326">
        <v>2</v>
      </c>
      <c r="C64" s="328" t="s">
        <v>139</v>
      </c>
      <c r="D64" s="323"/>
      <c r="E64" s="323"/>
      <c r="F64" s="323"/>
      <c r="G64" s="323"/>
      <c r="H64" s="323"/>
      <c r="I64" s="323"/>
      <c r="J64" s="323"/>
      <c r="K64" s="323"/>
      <c r="L64" s="323"/>
      <c r="M64" s="323"/>
      <c r="N64" s="323"/>
    </row>
    <row r="65" spans="1:14" ht="13.5">
      <c r="A65" s="288"/>
      <c r="B65" s="326">
        <v>3</v>
      </c>
      <c r="C65" s="328" t="s">
        <v>236</v>
      </c>
      <c r="D65" s="323"/>
      <c r="E65" s="323"/>
      <c r="F65" s="323"/>
      <c r="G65" s="323"/>
      <c r="H65" s="323"/>
      <c r="I65" s="323"/>
      <c r="J65" s="323"/>
      <c r="K65" s="323"/>
      <c r="L65" s="323"/>
      <c r="M65" s="323"/>
      <c r="N65" s="323"/>
    </row>
    <row r="66" spans="1:14" ht="13.5">
      <c r="A66" s="288"/>
      <c r="B66" s="326">
        <v>4</v>
      </c>
      <c r="C66" s="328" t="s">
        <v>309</v>
      </c>
      <c r="D66" s="323"/>
      <c r="E66" s="323"/>
      <c r="F66" s="323"/>
      <c r="G66" s="323"/>
      <c r="H66" s="323"/>
      <c r="I66" s="323"/>
      <c r="J66" s="323"/>
      <c r="K66" s="323"/>
      <c r="L66" s="323"/>
      <c r="M66" s="323"/>
      <c r="N66" s="323"/>
    </row>
    <row r="67" spans="1:14" ht="13.5">
      <c r="A67" s="288"/>
      <c r="B67" s="326">
        <v>5</v>
      </c>
      <c r="C67" s="328" t="s">
        <v>339</v>
      </c>
      <c r="D67" s="323"/>
      <c r="E67" s="323"/>
      <c r="F67" s="323"/>
      <c r="G67" s="323"/>
      <c r="H67" s="323"/>
      <c r="I67" s="323"/>
      <c r="J67" s="323"/>
      <c r="K67" s="323"/>
      <c r="L67" s="323"/>
      <c r="M67" s="323"/>
      <c r="N67" s="323"/>
    </row>
    <row r="68" spans="1:14" ht="13.5">
      <c r="A68" s="288"/>
      <c r="B68" s="326">
        <v>6</v>
      </c>
      <c r="C68" s="328" t="s">
        <v>209</v>
      </c>
      <c r="D68" s="323"/>
      <c r="E68" s="323"/>
      <c r="F68" s="323"/>
      <c r="G68" s="323"/>
      <c r="H68" s="323"/>
      <c r="I68" s="323"/>
      <c r="J68" s="323"/>
      <c r="K68" s="323"/>
      <c r="L68" s="323"/>
      <c r="M68" s="323"/>
      <c r="N68" s="323"/>
    </row>
    <row r="69" spans="1:14" ht="13.5">
      <c r="A69" s="288"/>
      <c r="B69" s="326">
        <v>7</v>
      </c>
      <c r="C69" s="328" t="s">
        <v>345</v>
      </c>
      <c r="D69" s="323"/>
      <c r="E69" s="323"/>
      <c r="F69" s="323"/>
      <c r="G69" s="323"/>
      <c r="H69" s="323"/>
      <c r="I69" s="323"/>
      <c r="J69" s="323"/>
      <c r="K69" s="323"/>
      <c r="L69" s="323"/>
      <c r="M69" s="323"/>
      <c r="N69" s="323"/>
    </row>
    <row r="70" spans="1:14" ht="24" customHeight="1">
      <c r="A70" s="288"/>
      <c r="B70" s="465">
        <v>8</v>
      </c>
      <c r="C70" s="792" t="s">
        <v>238</v>
      </c>
      <c r="D70" s="792"/>
      <c r="E70" s="792"/>
      <c r="F70" s="792"/>
      <c r="G70" s="792"/>
      <c r="H70" s="792"/>
      <c r="I70" s="792"/>
      <c r="J70" s="792"/>
      <c r="K70" s="792"/>
      <c r="L70" s="792"/>
      <c r="M70" s="792"/>
      <c r="N70" s="792"/>
    </row>
    <row r="71" spans="1:14">
      <c r="A71" s="288"/>
      <c r="B71" s="97"/>
      <c r="C71" s="627"/>
      <c r="D71" s="275"/>
      <c r="E71" s="98"/>
      <c r="F71" s="98"/>
      <c r="G71" s="98"/>
      <c r="H71" s="98"/>
      <c r="I71" s="98"/>
      <c r="J71" s="98"/>
      <c r="K71" s="98"/>
      <c r="L71" s="98"/>
      <c r="M71" s="98"/>
      <c r="N71" s="98"/>
    </row>
    <row r="72" spans="1:14" ht="12" customHeight="1">
      <c r="A72" s="288"/>
      <c r="B72" s="97"/>
      <c r="C72" s="793" t="s">
        <v>338</v>
      </c>
      <c r="D72" s="793"/>
      <c r="E72" s="793"/>
      <c r="F72" s="793"/>
      <c r="G72" s="793"/>
      <c r="H72" s="793"/>
      <c r="I72" s="793"/>
      <c r="J72" s="793"/>
      <c r="K72" s="793"/>
      <c r="L72" s="793"/>
      <c r="M72" s="793"/>
      <c r="N72" s="793"/>
    </row>
  </sheetData>
  <sheetProtection formatCells="0" formatColumns="0" formatRows="0" sort="0" autoFilter="0" pivotTables="0"/>
  <mergeCells count="13">
    <mergeCell ref="C70:N70"/>
    <mergeCell ref="C72:N72"/>
    <mergeCell ref="B28:C28"/>
    <mergeCell ref="B1:N1"/>
    <mergeCell ref="B2:N2"/>
    <mergeCell ref="B3:N3"/>
    <mergeCell ref="B7:C7"/>
    <mergeCell ref="B13:C13"/>
    <mergeCell ref="B21:C21"/>
    <mergeCell ref="B36:C36"/>
    <mergeCell ref="B41:C41"/>
    <mergeCell ref="B49:C49"/>
    <mergeCell ref="B56:C56"/>
  </mergeCells>
  <pageMargins left="0.7" right="0.7" top="0.25" bottom="0.44" header="0.3" footer="0.3"/>
  <pageSetup scale="56"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117"/>
  <sheetViews>
    <sheetView showGridLines="0" view="pageBreakPreview" zoomScaleNormal="100" zoomScaleSheetLayoutView="100" workbookViewId="0">
      <selection sqref="A1:S1"/>
    </sheetView>
  </sheetViews>
  <sheetFormatPr defaultColWidth="9.28515625" defaultRowHeight="12"/>
  <cols>
    <col min="1" max="1" width="2.7109375" style="72" customWidth="1"/>
    <col min="2" max="2" width="2.5703125" style="72" customWidth="1"/>
    <col min="3" max="3" width="51.7109375" style="72" customWidth="1"/>
    <col min="4" max="4" width="3.42578125" style="72" customWidth="1"/>
    <col min="5" max="5" width="12.7109375" style="72" customWidth="1"/>
    <col min="6" max="6" width="14" style="72" customWidth="1"/>
    <col min="7" max="7" width="17.7109375" style="72" customWidth="1"/>
    <col min="8" max="8" width="22.7109375" style="72" customWidth="1"/>
    <col min="9" max="9" width="17.7109375" style="72" customWidth="1"/>
    <col min="10" max="10" width="13.7109375" style="72" customWidth="1"/>
    <col min="11" max="11" width="12.7109375" style="72" customWidth="1"/>
    <col min="12" max="12" width="15.28515625" style="72" customWidth="1"/>
    <col min="13" max="13" width="12.7109375" style="72" customWidth="1"/>
    <col min="14" max="14" width="3.7109375" style="72" customWidth="1"/>
    <col min="15" max="16384" width="9.28515625" style="72"/>
  </cols>
  <sheetData>
    <row r="1" spans="1:14">
      <c r="B1" s="796" t="s">
        <v>44</v>
      </c>
      <c r="C1" s="796"/>
      <c r="D1" s="796"/>
      <c r="E1" s="796"/>
      <c r="F1" s="796"/>
      <c r="G1" s="796"/>
      <c r="H1" s="796"/>
      <c r="I1" s="796"/>
      <c r="J1" s="796"/>
      <c r="K1" s="796"/>
      <c r="L1" s="796"/>
      <c r="M1" s="796"/>
      <c r="N1" s="796"/>
    </row>
    <row r="2" spans="1:14">
      <c r="B2" s="796" t="s">
        <v>105</v>
      </c>
      <c r="C2" s="796"/>
      <c r="D2" s="796"/>
      <c r="E2" s="796"/>
      <c r="F2" s="796"/>
      <c r="G2" s="796"/>
      <c r="H2" s="796"/>
      <c r="I2" s="796"/>
      <c r="J2" s="796"/>
      <c r="K2" s="796"/>
      <c r="L2" s="796"/>
      <c r="M2" s="796"/>
      <c r="N2" s="796"/>
    </row>
    <row r="3" spans="1:14">
      <c r="B3" s="796" t="s">
        <v>53</v>
      </c>
      <c r="C3" s="796"/>
      <c r="D3" s="796"/>
      <c r="E3" s="796"/>
      <c r="F3" s="796"/>
      <c r="G3" s="796"/>
      <c r="H3" s="796"/>
      <c r="I3" s="796"/>
      <c r="J3" s="796"/>
      <c r="K3" s="796"/>
      <c r="L3" s="796"/>
      <c r="M3" s="796"/>
      <c r="N3" s="796"/>
    </row>
    <row r="4" spans="1:14">
      <c r="B4" s="259"/>
      <c r="C4" s="259"/>
      <c r="D4" s="259"/>
      <c r="E4" s="259"/>
      <c r="F4" s="259"/>
      <c r="G4" s="259"/>
      <c r="H4" s="259"/>
      <c r="I4" s="259"/>
      <c r="J4" s="259"/>
      <c r="K4" s="259"/>
      <c r="L4" s="259"/>
      <c r="M4" s="259"/>
    </row>
    <row r="5" spans="1:14" ht="12.75" thickBot="1">
      <c r="B5" s="73"/>
      <c r="C5" s="74"/>
      <c r="D5" s="75"/>
      <c r="E5" s="74"/>
      <c r="F5" s="74"/>
      <c r="G5" s="75"/>
      <c r="H5" s="75"/>
      <c r="I5" s="75"/>
      <c r="J5" s="75"/>
      <c r="K5" s="76"/>
      <c r="L5" s="76"/>
      <c r="M5" s="76"/>
    </row>
    <row r="6" spans="1:14" ht="48">
      <c r="A6" s="288"/>
      <c r="B6" s="439" t="s">
        <v>135</v>
      </c>
      <c r="C6" s="93"/>
      <c r="D6" s="431"/>
      <c r="E6" s="427" t="s">
        <v>54</v>
      </c>
      <c r="F6" s="428" t="s">
        <v>172</v>
      </c>
      <c r="G6" s="428" t="s">
        <v>206</v>
      </c>
      <c r="H6" s="428" t="s">
        <v>205</v>
      </c>
      <c r="I6" s="428" t="s">
        <v>207</v>
      </c>
      <c r="J6" s="427" t="s">
        <v>55</v>
      </c>
      <c r="K6" s="427" t="s">
        <v>56</v>
      </c>
      <c r="L6" s="427" t="s">
        <v>57</v>
      </c>
      <c r="M6" s="429" t="s">
        <v>58</v>
      </c>
      <c r="N6" s="288"/>
    </row>
    <row r="7" spans="1:14">
      <c r="A7" s="288"/>
      <c r="B7" s="797" t="s">
        <v>59</v>
      </c>
      <c r="C7" s="798"/>
      <c r="D7" s="420"/>
      <c r="E7" s="421">
        <v>1455</v>
      </c>
      <c r="F7" s="387">
        <v>169</v>
      </c>
      <c r="G7" s="387">
        <v>128</v>
      </c>
      <c r="H7" s="387">
        <v>142</v>
      </c>
      <c r="I7" s="421">
        <v>52</v>
      </c>
      <c r="J7" s="421">
        <v>175</v>
      </c>
      <c r="K7" s="421">
        <v>168</v>
      </c>
      <c r="L7" s="421">
        <v>160</v>
      </c>
      <c r="M7" s="430">
        <f>SUM(F7:L7)</f>
        <v>994</v>
      </c>
      <c r="N7" s="288"/>
    </row>
    <row r="8" spans="1:14" ht="13.5">
      <c r="A8" s="288"/>
      <c r="B8" s="77"/>
      <c r="C8" s="78" t="s">
        <v>292</v>
      </c>
      <c r="D8" s="274">
        <v>1</v>
      </c>
      <c r="E8" s="422">
        <v>0</v>
      </c>
      <c r="F8" s="423">
        <v>0</v>
      </c>
      <c r="G8" s="423">
        <v>-8</v>
      </c>
      <c r="H8" s="423">
        <v>0</v>
      </c>
      <c r="I8" s="424">
        <v>0</v>
      </c>
      <c r="J8" s="99">
        <v>-10</v>
      </c>
      <c r="K8" s="99">
        <v>-3</v>
      </c>
      <c r="L8" s="99">
        <v>-23</v>
      </c>
      <c r="M8" s="94">
        <f>SUM(F8:L8)</f>
        <v>-44</v>
      </c>
      <c r="N8" s="288"/>
    </row>
    <row r="9" spans="1:14" ht="13.5">
      <c r="A9" s="288"/>
      <c r="B9" s="77"/>
      <c r="C9" s="78" t="s">
        <v>141</v>
      </c>
      <c r="D9" s="274">
        <v>2</v>
      </c>
      <c r="E9" s="422">
        <v>0</v>
      </c>
      <c r="F9" s="423">
        <v>0</v>
      </c>
      <c r="G9" s="423">
        <v>-1</v>
      </c>
      <c r="H9" s="423">
        <v>-1</v>
      </c>
      <c r="I9" s="423">
        <v>-46</v>
      </c>
      <c r="J9" s="423">
        <v>0</v>
      </c>
      <c r="K9" s="99">
        <v>-33</v>
      </c>
      <c r="L9" s="99">
        <v>-1</v>
      </c>
      <c r="M9" s="94">
        <f>SUM(F9:L9)</f>
        <v>-82</v>
      </c>
      <c r="N9" s="288"/>
    </row>
    <row r="10" spans="1:14" ht="13.5">
      <c r="A10" s="288"/>
      <c r="B10" s="77"/>
      <c r="C10" s="78" t="s">
        <v>312</v>
      </c>
      <c r="D10" s="274">
        <v>3</v>
      </c>
      <c r="E10" s="422">
        <v>0</v>
      </c>
      <c r="F10" s="423">
        <v>0</v>
      </c>
      <c r="G10" s="423">
        <v>0</v>
      </c>
      <c r="H10" s="423">
        <v>0</v>
      </c>
      <c r="I10" s="424">
        <v>0</v>
      </c>
      <c r="J10" s="423">
        <v>0</v>
      </c>
      <c r="K10" s="423">
        <v>0</v>
      </c>
      <c r="L10" s="423">
        <v>-34</v>
      </c>
      <c r="M10" s="94">
        <f>SUM(F10:L10)</f>
        <v>-34</v>
      </c>
      <c r="N10" s="288"/>
    </row>
    <row r="11" spans="1:14" ht="12.75" thickBot="1">
      <c r="A11" s="288"/>
      <c r="B11" s="794" t="s">
        <v>150</v>
      </c>
      <c r="C11" s="795"/>
      <c r="D11" s="425"/>
      <c r="E11" s="426">
        <f>SUM(E7:E10)</f>
        <v>1455</v>
      </c>
      <c r="F11" s="426">
        <f t="shared" ref="F11:M11" si="0">SUM(F7:F10)</f>
        <v>169</v>
      </c>
      <c r="G11" s="426">
        <f t="shared" si="0"/>
        <v>119</v>
      </c>
      <c r="H11" s="426">
        <f t="shared" si="0"/>
        <v>141</v>
      </c>
      <c r="I11" s="426">
        <f t="shared" si="0"/>
        <v>6</v>
      </c>
      <c r="J11" s="426">
        <f t="shared" si="0"/>
        <v>165</v>
      </c>
      <c r="K11" s="426">
        <f t="shared" si="0"/>
        <v>132</v>
      </c>
      <c r="L11" s="426">
        <f t="shared" si="0"/>
        <v>102</v>
      </c>
      <c r="M11" s="95">
        <f t="shared" si="0"/>
        <v>834</v>
      </c>
      <c r="N11" s="288"/>
    </row>
    <row r="12" spans="1:14" ht="12.75" thickTop="1">
      <c r="A12" s="288"/>
      <c r="B12" s="270"/>
      <c r="C12" s="271"/>
      <c r="D12" s="92"/>
      <c r="E12" s="272"/>
      <c r="F12" s="272"/>
      <c r="G12" s="272"/>
      <c r="H12" s="272"/>
      <c r="I12" s="272"/>
      <c r="J12" s="272"/>
      <c r="K12" s="272"/>
      <c r="L12" s="272"/>
      <c r="M12" s="273"/>
      <c r="N12" s="288"/>
    </row>
    <row r="13" spans="1:14" ht="13.5">
      <c r="A13" s="288"/>
      <c r="B13" s="270"/>
      <c r="C13" s="289" t="s">
        <v>171</v>
      </c>
      <c r="D13" s="274">
        <v>4</v>
      </c>
      <c r="E13" s="272">
        <v>-547</v>
      </c>
      <c r="F13" s="272">
        <v>-83</v>
      </c>
      <c r="G13" s="272">
        <v>-88</v>
      </c>
      <c r="H13" s="272">
        <v>-5</v>
      </c>
      <c r="I13" s="272">
        <v>-2</v>
      </c>
      <c r="J13" s="272">
        <v>0</v>
      </c>
      <c r="K13" s="272">
        <v>0</v>
      </c>
      <c r="L13" s="272">
        <v>0</v>
      </c>
      <c r="M13" s="273">
        <f>SUM(F13:L13)</f>
        <v>-178</v>
      </c>
      <c r="N13" s="352"/>
    </row>
    <row r="14" spans="1:14" ht="13.5">
      <c r="A14" s="288"/>
      <c r="B14" s="270"/>
      <c r="C14" s="289"/>
      <c r="D14" s="274"/>
      <c r="E14" s="272"/>
      <c r="F14" s="272"/>
      <c r="G14" s="272"/>
      <c r="H14" s="272"/>
      <c r="I14" s="272"/>
      <c r="J14" s="272"/>
      <c r="K14" s="272"/>
      <c r="L14" s="272"/>
      <c r="M14" s="273"/>
      <c r="N14" s="352"/>
    </row>
    <row r="15" spans="1:14" ht="13.5">
      <c r="A15" s="288"/>
      <c r="B15" s="597" t="s">
        <v>170</v>
      </c>
      <c r="C15" s="598"/>
      <c r="D15" s="599">
        <v>7</v>
      </c>
      <c r="E15" s="600">
        <f>E11+E13</f>
        <v>908</v>
      </c>
      <c r="F15" s="600">
        <f t="shared" ref="F15:M15" si="1">F11+F13</f>
        <v>86</v>
      </c>
      <c r="G15" s="600">
        <f t="shared" si="1"/>
        <v>31</v>
      </c>
      <c r="H15" s="600">
        <f t="shared" si="1"/>
        <v>136</v>
      </c>
      <c r="I15" s="600">
        <f t="shared" si="1"/>
        <v>4</v>
      </c>
      <c r="J15" s="600">
        <f t="shared" si="1"/>
        <v>165</v>
      </c>
      <c r="K15" s="600">
        <f t="shared" si="1"/>
        <v>132</v>
      </c>
      <c r="L15" s="600">
        <f t="shared" si="1"/>
        <v>102</v>
      </c>
      <c r="M15" s="601">
        <f t="shared" si="1"/>
        <v>656</v>
      </c>
      <c r="N15" s="288"/>
    </row>
    <row r="16" spans="1:14" ht="6" customHeight="1" thickBot="1">
      <c r="A16" s="288"/>
      <c r="B16" s="355"/>
      <c r="C16" s="80"/>
      <c r="D16" s="81"/>
      <c r="E16" s="80"/>
      <c r="F16" s="80"/>
      <c r="G16" s="80"/>
      <c r="H16" s="80"/>
      <c r="I16" s="80"/>
      <c r="J16" s="80"/>
      <c r="K16" s="80"/>
      <c r="L16" s="80"/>
      <c r="M16" s="279"/>
      <c r="N16" s="288"/>
    </row>
    <row r="17" spans="1:14" ht="12.75" customHeight="1" thickBot="1">
      <c r="A17" s="288"/>
      <c r="B17" s="82"/>
      <c r="C17" s="83"/>
      <c r="D17" s="84"/>
      <c r="E17" s="83"/>
      <c r="F17" s="227"/>
      <c r="G17" s="227"/>
      <c r="H17" s="227"/>
      <c r="I17" s="83"/>
      <c r="J17" s="83"/>
      <c r="K17" s="83"/>
      <c r="L17" s="83"/>
      <c r="M17" s="83"/>
      <c r="N17" s="288"/>
    </row>
    <row r="18" spans="1:14" ht="25.5">
      <c r="A18" s="288"/>
      <c r="B18" s="440" t="str">
        <f>B6</f>
        <v>Three Months Ended March 31, 2016</v>
      </c>
      <c r="C18" s="96"/>
      <c r="D18" s="441"/>
      <c r="E18" s="435" t="s">
        <v>63</v>
      </c>
      <c r="F18" s="534" t="s">
        <v>227</v>
      </c>
      <c r="G18" s="534" t="s">
        <v>228</v>
      </c>
      <c r="H18" s="535" t="s">
        <v>229</v>
      </c>
      <c r="I18" s="85"/>
      <c r="J18" s="86"/>
      <c r="K18" s="87"/>
      <c r="L18" s="82"/>
      <c r="M18" s="82"/>
      <c r="N18" s="288"/>
    </row>
    <row r="19" spans="1:14">
      <c r="A19" s="288"/>
      <c r="B19" s="797" t="s">
        <v>59</v>
      </c>
      <c r="C19" s="798"/>
      <c r="D19" s="420"/>
      <c r="E19" s="421">
        <f>E7-M7</f>
        <v>461</v>
      </c>
      <c r="F19" s="460">
        <f>336+27</f>
        <v>363</v>
      </c>
      <c r="G19" s="432">
        <v>0.49</v>
      </c>
      <c r="H19" s="159">
        <v>0.48</v>
      </c>
      <c r="I19" s="88"/>
      <c r="J19" s="433"/>
      <c r="K19" s="87"/>
      <c r="L19" s="82"/>
      <c r="M19" s="82"/>
      <c r="N19" s="82"/>
    </row>
    <row r="20" spans="1:14" ht="13.5">
      <c r="A20" s="288"/>
      <c r="B20" s="77"/>
      <c r="C20" s="78" t="s">
        <v>292</v>
      </c>
      <c r="D20" s="274">
        <v>1</v>
      </c>
      <c r="E20" s="434">
        <f>E8-M8</f>
        <v>44</v>
      </c>
      <c r="F20" s="225">
        <v>44</v>
      </c>
      <c r="G20" s="319">
        <v>0.06</v>
      </c>
      <c r="H20" s="160">
        <v>0.06</v>
      </c>
      <c r="I20" s="89"/>
      <c r="J20" s="89"/>
      <c r="K20" s="90"/>
      <c r="L20" s="90"/>
      <c r="M20" s="90"/>
      <c r="N20" s="90"/>
    </row>
    <row r="21" spans="1:14" ht="13.5">
      <c r="A21" s="288"/>
      <c r="B21" s="77"/>
      <c r="C21" s="78" t="s">
        <v>141</v>
      </c>
      <c r="D21" s="274">
        <v>2</v>
      </c>
      <c r="E21" s="434">
        <f>E9-M9</f>
        <v>82</v>
      </c>
      <c r="F21" s="225">
        <v>82</v>
      </c>
      <c r="G21" s="319">
        <v>0.11</v>
      </c>
      <c r="H21" s="160">
        <v>0.11</v>
      </c>
      <c r="I21" s="89"/>
      <c r="J21" s="89"/>
      <c r="K21" s="90"/>
      <c r="L21" s="90"/>
      <c r="M21" s="90"/>
      <c r="N21" s="90"/>
    </row>
    <row r="22" spans="1:14" ht="13.5">
      <c r="A22" s="288"/>
      <c r="B22" s="77"/>
      <c r="C22" s="78" t="s">
        <v>312</v>
      </c>
      <c r="D22" s="274">
        <v>3</v>
      </c>
      <c r="E22" s="434">
        <f>E10-M10</f>
        <v>34</v>
      </c>
      <c r="F22" s="225">
        <v>34</v>
      </c>
      <c r="G22" s="319">
        <v>0.05</v>
      </c>
      <c r="H22" s="160">
        <v>0.05</v>
      </c>
      <c r="I22" s="89"/>
      <c r="J22" s="89"/>
      <c r="K22" s="90"/>
      <c r="L22" s="90"/>
      <c r="M22" s="90"/>
      <c r="N22" s="90"/>
    </row>
    <row r="23" spans="1:14" ht="13.5">
      <c r="A23" s="288"/>
      <c r="B23" s="77"/>
      <c r="C23" s="78" t="s">
        <v>208</v>
      </c>
      <c r="D23" s="274">
        <v>5</v>
      </c>
      <c r="E23" s="434">
        <v>0</v>
      </c>
      <c r="F23" s="225">
        <v>-82</v>
      </c>
      <c r="G23" s="319">
        <v>-0.11</v>
      </c>
      <c r="H23" s="160">
        <v>-0.11</v>
      </c>
      <c r="I23" s="89"/>
      <c r="J23" s="89"/>
      <c r="K23" s="90"/>
      <c r="L23" s="90"/>
      <c r="M23" s="90"/>
      <c r="N23" s="90"/>
    </row>
    <row r="24" spans="1:14" ht="14.25" thickBot="1">
      <c r="A24" s="288"/>
      <c r="B24" s="794" t="s">
        <v>150</v>
      </c>
      <c r="C24" s="795"/>
      <c r="D24" s="276"/>
      <c r="E24" s="426">
        <f>SUM(E19:E23)</f>
        <v>621</v>
      </c>
      <c r="F24" s="531">
        <f>SUM(F19:F23)</f>
        <v>441</v>
      </c>
      <c r="G24" s="532">
        <v>0.59</v>
      </c>
      <c r="H24" s="533">
        <v>0.57999999999999996</v>
      </c>
      <c r="I24" s="91"/>
      <c r="J24" s="82"/>
      <c r="K24" s="82"/>
      <c r="L24" s="82"/>
      <c r="M24" s="82"/>
      <c r="N24" s="83"/>
    </row>
    <row r="25" spans="1:14" ht="14.25" thickTop="1">
      <c r="A25" s="288"/>
      <c r="B25" s="270"/>
      <c r="C25" s="271"/>
      <c r="D25" s="276"/>
      <c r="E25" s="272"/>
      <c r="F25" s="261"/>
      <c r="G25" s="277"/>
      <c r="H25" s="159"/>
      <c r="I25" s="91"/>
      <c r="J25" s="82"/>
      <c r="K25" s="82"/>
      <c r="L25" s="82"/>
      <c r="M25" s="82"/>
      <c r="N25" s="83"/>
    </row>
    <row r="26" spans="1:14" ht="13.5">
      <c r="A26" s="288"/>
      <c r="B26" s="270"/>
      <c r="C26" s="289" t="s">
        <v>171</v>
      </c>
      <c r="D26" s="274">
        <v>4</v>
      </c>
      <c r="E26" s="272">
        <v>-369</v>
      </c>
      <c r="F26" s="272">
        <v>-268</v>
      </c>
      <c r="G26" s="287">
        <v>-0.36</v>
      </c>
      <c r="H26" s="354">
        <v>-0.35</v>
      </c>
      <c r="I26" s="91"/>
      <c r="J26" s="82"/>
      <c r="K26" s="82"/>
      <c r="L26" s="82"/>
      <c r="M26" s="82"/>
      <c r="N26" s="83"/>
    </row>
    <row r="27" spans="1:14" ht="13.5">
      <c r="A27" s="288"/>
      <c r="B27" s="270"/>
      <c r="C27" s="289"/>
      <c r="D27" s="274"/>
      <c r="E27" s="272"/>
      <c r="F27" s="272"/>
      <c r="G27" s="287"/>
      <c r="H27" s="354"/>
      <c r="I27" s="91"/>
      <c r="J27" s="82"/>
      <c r="K27" s="82"/>
      <c r="L27" s="82"/>
      <c r="M27" s="82"/>
      <c r="N27" s="83"/>
    </row>
    <row r="28" spans="1:14" ht="13.5">
      <c r="A28" s="288"/>
      <c r="B28" s="597" t="s">
        <v>170</v>
      </c>
      <c r="C28" s="602"/>
      <c r="D28" s="599">
        <v>7</v>
      </c>
      <c r="E28" s="600">
        <f>E24+E26</f>
        <v>252</v>
      </c>
      <c r="F28" s="600">
        <f t="shared" ref="F28:G28" si="2">F24+F26</f>
        <v>173</v>
      </c>
      <c r="G28" s="603">
        <f t="shared" si="2"/>
        <v>0.22999999999999998</v>
      </c>
      <c r="H28" s="604">
        <f>H24+H26</f>
        <v>0.22999999999999998</v>
      </c>
      <c r="I28" s="91"/>
      <c r="J28" s="82"/>
      <c r="K28" s="82"/>
      <c r="L28" s="82"/>
      <c r="M28" s="82"/>
      <c r="N28" s="83"/>
    </row>
    <row r="29" spans="1:14" ht="6" customHeight="1" thickBot="1">
      <c r="A29" s="288"/>
      <c r="B29" s="79"/>
      <c r="C29" s="80"/>
      <c r="D29" s="81"/>
      <c r="E29" s="80"/>
      <c r="F29" s="80"/>
      <c r="G29" s="320"/>
      <c r="H29" s="438"/>
      <c r="I29" s="82"/>
      <c r="J29" s="82"/>
      <c r="K29" s="82"/>
      <c r="L29" s="82"/>
      <c r="M29" s="82"/>
      <c r="N29" s="83"/>
    </row>
    <row r="30" spans="1:14" ht="13.15" customHeight="1" thickBot="1">
      <c r="A30" s="288"/>
      <c r="B30" s="82"/>
      <c r="C30" s="82"/>
      <c r="D30" s="92"/>
      <c r="E30" s="82"/>
      <c r="F30" s="226"/>
      <c r="G30" s="226"/>
      <c r="H30" s="226"/>
      <c r="I30" s="82"/>
      <c r="J30" s="82"/>
      <c r="K30" s="82"/>
      <c r="L30" s="82"/>
      <c r="M30" s="82"/>
      <c r="N30" s="83"/>
    </row>
    <row r="31" spans="1:14" ht="48">
      <c r="A31" s="288"/>
      <c r="B31" s="439" t="s">
        <v>151</v>
      </c>
      <c r="C31" s="93"/>
      <c r="D31" s="431"/>
      <c r="E31" s="427" t="s">
        <v>54</v>
      </c>
      <c r="F31" s="428" t="s">
        <v>172</v>
      </c>
      <c r="G31" s="428" t="s">
        <v>206</v>
      </c>
      <c r="H31" s="428" t="s">
        <v>205</v>
      </c>
      <c r="I31" s="428" t="s">
        <v>207</v>
      </c>
      <c r="J31" s="427" t="s">
        <v>55</v>
      </c>
      <c r="K31" s="427" t="s">
        <v>56</v>
      </c>
      <c r="L31" s="427" t="s">
        <v>57</v>
      </c>
      <c r="M31" s="429" t="s">
        <v>58</v>
      </c>
      <c r="N31" s="288"/>
    </row>
    <row r="32" spans="1:14">
      <c r="A32" s="288"/>
      <c r="B32" s="797" t="s">
        <v>59</v>
      </c>
      <c r="C32" s="798"/>
      <c r="D32" s="420"/>
      <c r="E32" s="421">
        <v>1570</v>
      </c>
      <c r="F32" s="387">
        <v>149</v>
      </c>
      <c r="G32" s="387">
        <v>80</v>
      </c>
      <c r="H32" s="387">
        <v>241</v>
      </c>
      <c r="I32" s="421">
        <v>128</v>
      </c>
      <c r="J32" s="421">
        <v>249</v>
      </c>
      <c r="K32" s="421">
        <v>322</v>
      </c>
      <c r="L32" s="421">
        <v>169</v>
      </c>
      <c r="M32" s="430">
        <f>SUM(F32:L32)</f>
        <v>1338</v>
      </c>
      <c r="N32" s="288"/>
    </row>
    <row r="33" spans="1:14" ht="13.5">
      <c r="A33" s="288"/>
      <c r="B33" s="77"/>
      <c r="C33" s="78" t="s">
        <v>292</v>
      </c>
      <c r="D33" s="274">
        <v>1</v>
      </c>
      <c r="E33" s="422">
        <v>0</v>
      </c>
      <c r="F33" s="423">
        <v>0</v>
      </c>
      <c r="G33" s="423">
        <v>-6</v>
      </c>
      <c r="H33" s="423">
        <v>0</v>
      </c>
      <c r="I33" s="424">
        <v>-1</v>
      </c>
      <c r="J33" s="99">
        <v>-13</v>
      </c>
      <c r="K33" s="99">
        <v>-4</v>
      </c>
      <c r="L33" s="99">
        <v>-17</v>
      </c>
      <c r="M33" s="94">
        <f>SUM(F33:L33)</f>
        <v>-41</v>
      </c>
      <c r="N33" s="288"/>
    </row>
    <row r="34" spans="1:14" ht="13.5">
      <c r="A34" s="288"/>
      <c r="B34" s="77"/>
      <c r="C34" s="78" t="s">
        <v>141</v>
      </c>
      <c r="D34" s="274">
        <v>2</v>
      </c>
      <c r="E34" s="422">
        <v>0</v>
      </c>
      <c r="F34" s="423">
        <v>0</v>
      </c>
      <c r="G34" s="423">
        <v>-1</v>
      </c>
      <c r="H34" s="423">
        <v>0</v>
      </c>
      <c r="I34" s="424">
        <v>-122</v>
      </c>
      <c r="J34" s="423">
        <v>0</v>
      </c>
      <c r="K34" s="99">
        <v>-78</v>
      </c>
      <c r="L34" s="99">
        <v>-2</v>
      </c>
      <c r="M34" s="94">
        <f>SUM(F34:L34)</f>
        <v>-203</v>
      </c>
      <c r="N34" s="288"/>
    </row>
    <row r="35" spans="1:14" ht="13.5">
      <c r="A35" s="288"/>
      <c r="B35" s="77"/>
      <c r="C35" s="78" t="s">
        <v>312</v>
      </c>
      <c r="D35" s="274">
        <v>3</v>
      </c>
      <c r="E35" s="422">
        <v>0</v>
      </c>
      <c r="F35" s="423">
        <v>0</v>
      </c>
      <c r="G35" s="423">
        <v>0</v>
      </c>
      <c r="H35" s="423">
        <v>0</v>
      </c>
      <c r="I35" s="424">
        <v>0</v>
      </c>
      <c r="J35" s="423">
        <v>0</v>
      </c>
      <c r="K35" s="423">
        <v>0</v>
      </c>
      <c r="L35" s="423">
        <v>-4</v>
      </c>
      <c r="M35" s="94">
        <f>SUM(F35:L35)</f>
        <v>-4</v>
      </c>
      <c r="N35" s="288"/>
    </row>
    <row r="36" spans="1:14" ht="12.75" thickBot="1">
      <c r="A36" s="288"/>
      <c r="B36" s="794" t="s">
        <v>150</v>
      </c>
      <c r="C36" s="795"/>
      <c r="D36" s="425"/>
      <c r="E36" s="426">
        <f>SUM(E32:E35)</f>
        <v>1570</v>
      </c>
      <c r="F36" s="426">
        <f t="shared" ref="F36:M36" si="3">SUM(F32:F35)</f>
        <v>149</v>
      </c>
      <c r="G36" s="426">
        <f t="shared" si="3"/>
        <v>73</v>
      </c>
      <c r="H36" s="426">
        <f t="shared" si="3"/>
        <v>241</v>
      </c>
      <c r="I36" s="426">
        <f t="shared" si="3"/>
        <v>5</v>
      </c>
      <c r="J36" s="426">
        <f t="shared" si="3"/>
        <v>236</v>
      </c>
      <c r="K36" s="426">
        <f t="shared" si="3"/>
        <v>240</v>
      </c>
      <c r="L36" s="426">
        <f t="shared" si="3"/>
        <v>146</v>
      </c>
      <c r="M36" s="95">
        <f t="shared" si="3"/>
        <v>1090</v>
      </c>
      <c r="N36" s="288"/>
    </row>
    <row r="37" spans="1:14" ht="12.75" thickTop="1">
      <c r="A37" s="288"/>
      <c r="B37" s="270"/>
      <c r="C37" s="271"/>
      <c r="D37" s="92"/>
      <c r="E37" s="272"/>
      <c r="F37" s="272"/>
      <c r="G37" s="272"/>
      <c r="H37" s="272"/>
      <c r="I37" s="272"/>
      <c r="J37" s="272"/>
      <c r="K37" s="272"/>
      <c r="L37" s="272"/>
      <c r="M37" s="273"/>
      <c r="N37" s="288"/>
    </row>
    <row r="38" spans="1:14" ht="13.5">
      <c r="A38" s="288"/>
      <c r="B38" s="270"/>
      <c r="C38" s="289" t="s">
        <v>171</v>
      </c>
      <c r="D38" s="274">
        <v>4</v>
      </c>
      <c r="E38" s="272">
        <v>39</v>
      </c>
      <c r="F38" s="272">
        <v>-44</v>
      </c>
      <c r="G38" s="272">
        <v>-34</v>
      </c>
      <c r="H38" s="272">
        <v>7</v>
      </c>
      <c r="I38" s="272">
        <v>2</v>
      </c>
      <c r="J38" s="272">
        <v>0</v>
      </c>
      <c r="K38" s="272">
        <v>0</v>
      </c>
      <c r="L38" s="272">
        <v>0</v>
      </c>
      <c r="M38" s="273">
        <f>SUM(F38:L38)</f>
        <v>-69</v>
      </c>
      <c r="N38" s="352"/>
    </row>
    <row r="39" spans="1:14" ht="13.5">
      <c r="A39" s="288"/>
      <c r="B39" s="270"/>
      <c r="C39" s="289"/>
      <c r="D39" s="274"/>
      <c r="E39" s="272"/>
      <c r="F39" s="272"/>
      <c r="G39" s="272"/>
      <c r="H39" s="272"/>
      <c r="I39" s="272"/>
      <c r="J39" s="272"/>
      <c r="K39" s="272"/>
      <c r="L39" s="272"/>
      <c r="M39" s="273"/>
      <c r="N39" s="352"/>
    </row>
    <row r="40" spans="1:14" ht="13.5">
      <c r="A40" s="288"/>
      <c r="B40" s="597" t="s">
        <v>170</v>
      </c>
      <c r="C40" s="598"/>
      <c r="D40" s="599">
        <v>7</v>
      </c>
      <c r="E40" s="600">
        <f>E36+E38</f>
        <v>1609</v>
      </c>
      <c r="F40" s="600">
        <f t="shared" ref="F40:L40" si="4">F36+F38</f>
        <v>105</v>
      </c>
      <c r="G40" s="600">
        <f t="shared" si="4"/>
        <v>39</v>
      </c>
      <c r="H40" s="600">
        <f t="shared" si="4"/>
        <v>248</v>
      </c>
      <c r="I40" s="600">
        <f t="shared" si="4"/>
        <v>7</v>
      </c>
      <c r="J40" s="600">
        <f t="shared" si="4"/>
        <v>236</v>
      </c>
      <c r="K40" s="600">
        <f t="shared" si="4"/>
        <v>240</v>
      </c>
      <c r="L40" s="600">
        <f t="shared" si="4"/>
        <v>146</v>
      </c>
      <c r="M40" s="601">
        <f>M36+M38</f>
        <v>1021</v>
      </c>
      <c r="N40" s="288"/>
    </row>
    <row r="41" spans="1:14" ht="5.25" customHeight="1" thickBot="1">
      <c r="A41" s="288"/>
      <c r="B41" s="355"/>
      <c r="C41" s="80"/>
      <c r="D41" s="81"/>
      <c r="E41" s="80"/>
      <c r="F41" s="80"/>
      <c r="G41" s="80"/>
      <c r="H41" s="80"/>
      <c r="I41" s="80"/>
      <c r="J41" s="80"/>
      <c r="K41" s="80"/>
      <c r="L41" s="80"/>
      <c r="M41" s="279"/>
      <c r="N41" s="288"/>
    </row>
    <row r="42" spans="1:14" ht="12.75" customHeight="1" thickBot="1">
      <c r="A42" s="288"/>
      <c r="B42" s="82"/>
      <c r="C42" s="82"/>
      <c r="D42" s="92"/>
      <c r="E42" s="82"/>
      <c r="F42" s="226"/>
      <c r="G42" s="226"/>
      <c r="H42" s="226"/>
      <c r="I42" s="82"/>
      <c r="J42" s="82"/>
      <c r="K42" s="82"/>
      <c r="L42" s="82"/>
      <c r="M42" s="82"/>
      <c r="N42" s="288"/>
    </row>
    <row r="43" spans="1:14" ht="25.5">
      <c r="A43" s="288"/>
      <c r="B43" s="440" t="str">
        <f>B31</f>
        <v>Three Months Ended June 30, 2016</v>
      </c>
      <c r="C43" s="96"/>
      <c r="D43" s="441"/>
      <c r="E43" s="435" t="s">
        <v>63</v>
      </c>
      <c r="F43" s="534" t="s">
        <v>227</v>
      </c>
      <c r="G43" s="534" t="s">
        <v>228</v>
      </c>
      <c r="H43" s="535" t="s">
        <v>229</v>
      </c>
      <c r="I43" s="85"/>
      <c r="J43" s="86"/>
      <c r="K43" s="87"/>
      <c r="L43" s="82"/>
      <c r="M43" s="82"/>
      <c r="N43" s="288"/>
    </row>
    <row r="44" spans="1:14">
      <c r="A44" s="288"/>
      <c r="B44" s="797" t="s">
        <v>59</v>
      </c>
      <c r="C44" s="798"/>
      <c r="D44" s="420"/>
      <c r="E44" s="421">
        <f>E32-M32</f>
        <v>232</v>
      </c>
      <c r="F44" s="460">
        <f>127+24</f>
        <v>151</v>
      </c>
      <c r="G44" s="432">
        <v>0.2</v>
      </c>
      <c r="H44" s="159">
        <v>0.2</v>
      </c>
      <c r="I44" s="88"/>
      <c r="J44" s="433"/>
      <c r="K44" s="87"/>
      <c r="L44" s="82"/>
      <c r="M44" s="82"/>
      <c r="N44" s="82"/>
    </row>
    <row r="45" spans="1:14" ht="13.5">
      <c r="A45" s="288"/>
      <c r="B45" s="77"/>
      <c r="C45" s="78" t="s">
        <v>292</v>
      </c>
      <c r="D45" s="274">
        <v>1</v>
      </c>
      <c r="E45" s="434">
        <f>E33-M33</f>
        <v>41</v>
      </c>
      <c r="F45" s="225">
        <v>41</v>
      </c>
      <c r="G45" s="319">
        <v>0.06</v>
      </c>
      <c r="H45" s="160">
        <v>0.05</v>
      </c>
      <c r="I45" s="89"/>
      <c r="J45" s="89"/>
      <c r="K45" s="90"/>
      <c r="L45" s="90"/>
      <c r="M45" s="90"/>
      <c r="N45" s="90"/>
    </row>
    <row r="46" spans="1:14" ht="13.5">
      <c r="A46" s="288"/>
      <c r="B46" s="77"/>
      <c r="C46" s="78" t="s">
        <v>141</v>
      </c>
      <c r="D46" s="274">
        <v>2</v>
      </c>
      <c r="E46" s="434">
        <f>E34-M34</f>
        <v>203</v>
      </c>
      <c r="F46" s="225">
        <v>203</v>
      </c>
      <c r="G46" s="319">
        <v>0.27</v>
      </c>
      <c r="H46" s="160">
        <v>0.27</v>
      </c>
      <c r="I46" s="89"/>
      <c r="J46" s="89"/>
      <c r="K46" s="90"/>
      <c r="L46" s="90"/>
      <c r="M46" s="90"/>
      <c r="N46" s="90"/>
    </row>
    <row r="47" spans="1:14" ht="13.5">
      <c r="A47" s="288"/>
      <c r="B47" s="77"/>
      <c r="C47" s="78" t="s">
        <v>312</v>
      </c>
      <c r="D47" s="274">
        <v>3</v>
      </c>
      <c r="E47" s="434">
        <f>E35-M35</f>
        <v>4</v>
      </c>
      <c r="F47" s="225">
        <v>5</v>
      </c>
      <c r="G47" s="319">
        <v>0.01</v>
      </c>
      <c r="H47" s="160">
        <v>0.01</v>
      </c>
      <c r="I47" s="89"/>
      <c r="J47" s="89"/>
      <c r="K47" s="90"/>
      <c r="L47" s="90"/>
      <c r="M47" s="90"/>
      <c r="N47" s="90"/>
    </row>
    <row r="48" spans="1:14" ht="13.5">
      <c r="A48" s="288"/>
      <c r="B48" s="77"/>
      <c r="C48" s="78" t="s">
        <v>208</v>
      </c>
      <c r="D48" s="274">
        <v>5</v>
      </c>
      <c r="E48" s="434">
        <v>0</v>
      </c>
      <c r="F48" s="225">
        <v>-59</v>
      </c>
      <c r="G48" s="319">
        <v>-0.08</v>
      </c>
      <c r="H48" s="160">
        <v>-0.08</v>
      </c>
      <c r="I48" s="89"/>
      <c r="J48" s="89"/>
      <c r="K48" s="90"/>
      <c r="L48" s="90"/>
      <c r="M48" s="90"/>
      <c r="N48" s="90"/>
    </row>
    <row r="49" spans="1:14" ht="14.25" thickBot="1">
      <c r="A49" s="288"/>
      <c r="B49" s="794" t="s">
        <v>150</v>
      </c>
      <c r="C49" s="795"/>
      <c r="D49" s="276"/>
      <c r="E49" s="426">
        <f>SUM(E44:E48)</f>
        <v>480</v>
      </c>
      <c r="F49" s="531">
        <f>SUM(F44:F48)</f>
        <v>341</v>
      </c>
      <c r="G49" s="532">
        <v>0.46</v>
      </c>
      <c r="H49" s="533">
        <v>0.45</v>
      </c>
      <c r="I49" s="91"/>
      <c r="J49" s="82"/>
      <c r="K49" s="82"/>
      <c r="L49" s="82"/>
      <c r="M49" s="82"/>
      <c r="N49" s="83"/>
    </row>
    <row r="50" spans="1:14" ht="14.25" thickTop="1">
      <c r="A50" s="288"/>
      <c r="B50" s="270"/>
      <c r="C50" s="271"/>
      <c r="D50" s="276"/>
      <c r="E50" s="272"/>
      <c r="F50" s="261"/>
      <c r="G50" s="277"/>
      <c r="H50" s="159"/>
      <c r="I50" s="91"/>
      <c r="J50" s="82"/>
      <c r="K50" s="82"/>
      <c r="L50" s="82"/>
      <c r="M50" s="82"/>
      <c r="N50" s="83"/>
    </row>
    <row r="51" spans="1:14" ht="13.5">
      <c r="A51" s="288"/>
      <c r="B51" s="270"/>
      <c r="C51" s="289" t="s">
        <v>171</v>
      </c>
      <c r="D51" s="274">
        <v>4</v>
      </c>
      <c r="E51" s="272">
        <f>E38-M38</f>
        <v>108</v>
      </c>
      <c r="F51" s="272">
        <v>63</v>
      </c>
      <c r="G51" s="287">
        <v>0.08</v>
      </c>
      <c r="H51" s="354">
        <v>0.08</v>
      </c>
      <c r="I51" s="91"/>
      <c r="J51" s="82"/>
      <c r="K51" s="82"/>
      <c r="L51" s="82"/>
      <c r="M51" s="82"/>
      <c r="N51" s="83"/>
    </row>
    <row r="52" spans="1:14" ht="13.5">
      <c r="A52" s="288"/>
      <c r="B52" s="270"/>
      <c r="C52" s="289"/>
      <c r="D52" s="274"/>
      <c r="E52" s="272"/>
      <c r="F52" s="272"/>
      <c r="G52" s="287"/>
      <c r="H52" s="354"/>
      <c r="I52" s="91"/>
      <c r="J52" s="82"/>
      <c r="K52" s="82"/>
      <c r="L52" s="82"/>
      <c r="M52" s="82"/>
      <c r="N52" s="83"/>
    </row>
    <row r="53" spans="1:14" ht="13.5">
      <c r="A53" s="288"/>
      <c r="B53" s="597" t="s">
        <v>170</v>
      </c>
      <c r="C53" s="602"/>
      <c r="D53" s="599">
        <v>7</v>
      </c>
      <c r="E53" s="600">
        <f>E49+E51</f>
        <v>588</v>
      </c>
      <c r="F53" s="600">
        <f t="shared" ref="F53" si="5">F49+F51</f>
        <v>404</v>
      </c>
      <c r="G53" s="603">
        <f>G49+G51</f>
        <v>0.54</v>
      </c>
      <c r="H53" s="604">
        <f>H49+H51</f>
        <v>0.53</v>
      </c>
      <c r="I53" s="91"/>
      <c r="J53" s="82"/>
      <c r="K53" s="82"/>
      <c r="L53" s="82"/>
      <c r="M53" s="82"/>
      <c r="N53" s="83"/>
    </row>
    <row r="54" spans="1:14" ht="6" customHeight="1" thickBot="1">
      <c r="A54" s="288"/>
      <c r="B54" s="79"/>
      <c r="C54" s="80"/>
      <c r="D54" s="81"/>
      <c r="E54" s="80"/>
      <c r="F54" s="80"/>
      <c r="G54" s="320"/>
      <c r="H54" s="438"/>
      <c r="I54" s="82"/>
      <c r="J54" s="82"/>
      <c r="K54" s="82"/>
      <c r="L54" s="82"/>
      <c r="M54" s="82"/>
      <c r="N54" s="83"/>
    </row>
    <row r="55" spans="1:14" ht="13.15" customHeight="1" thickBot="1">
      <c r="A55" s="288"/>
      <c r="B55" s="82"/>
      <c r="C55" s="82"/>
      <c r="D55" s="92"/>
      <c r="E55" s="82"/>
      <c r="F55" s="82"/>
      <c r="G55" s="329"/>
      <c r="H55" s="329"/>
      <c r="I55" s="82"/>
      <c r="J55" s="82"/>
      <c r="K55" s="82"/>
      <c r="L55" s="82"/>
      <c r="M55" s="82"/>
      <c r="N55" s="83"/>
    </row>
    <row r="56" spans="1:14" ht="48">
      <c r="A56" s="288"/>
      <c r="B56" s="439" t="s">
        <v>217</v>
      </c>
      <c r="C56" s="93"/>
      <c r="D56" s="431"/>
      <c r="E56" s="427" t="s">
        <v>54</v>
      </c>
      <c r="F56" s="428" t="s">
        <v>172</v>
      </c>
      <c r="G56" s="428" t="s">
        <v>206</v>
      </c>
      <c r="H56" s="428" t="s">
        <v>205</v>
      </c>
      <c r="I56" s="428" t="s">
        <v>207</v>
      </c>
      <c r="J56" s="427" t="s">
        <v>55</v>
      </c>
      <c r="K56" s="427" t="s">
        <v>56</v>
      </c>
      <c r="L56" s="427" t="s">
        <v>57</v>
      </c>
      <c r="M56" s="429" t="s">
        <v>58</v>
      </c>
      <c r="N56" s="288"/>
    </row>
    <row r="57" spans="1:14">
      <c r="A57" s="288"/>
      <c r="B57" s="797" t="s">
        <v>59</v>
      </c>
      <c r="C57" s="798"/>
      <c r="D57" s="420"/>
      <c r="E57" s="421">
        <v>1568</v>
      </c>
      <c r="F57" s="460">
        <v>111</v>
      </c>
      <c r="G57" s="460">
        <v>42</v>
      </c>
      <c r="H57" s="460">
        <v>237</v>
      </c>
      <c r="I57" s="421">
        <v>139</v>
      </c>
      <c r="J57" s="421">
        <v>249</v>
      </c>
      <c r="K57" s="421">
        <v>340</v>
      </c>
      <c r="L57" s="421">
        <v>156</v>
      </c>
      <c r="M57" s="430">
        <f>SUM(F57:L57)</f>
        <v>1274</v>
      </c>
      <c r="N57" s="288"/>
    </row>
    <row r="58" spans="1:14" ht="13.5">
      <c r="A58" s="288"/>
      <c r="B58" s="77"/>
      <c r="C58" s="78" t="s">
        <v>292</v>
      </c>
      <c r="D58" s="274">
        <v>1</v>
      </c>
      <c r="E58" s="422">
        <v>0</v>
      </c>
      <c r="F58" s="423">
        <v>0</v>
      </c>
      <c r="G58" s="423">
        <v>-2</v>
      </c>
      <c r="H58" s="423">
        <v>0</v>
      </c>
      <c r="I58" s="424">
        <v>-1</v>
      </c>
      <c r="J58" s="99">
        <v>-11</v>
      </c>
      <c r="K58" s="99">
        <v>-5</v>
      </c>
      <c r="L58" s="99">
        <v>-14</v>
      </c>
      <c r="M58" s="94">
        <f>SUM(F58:L58)</f>
        <v>-33</v>
      </c>
      <c r="N58" s="288"/>
    </row>
    <row r="59" spans="1:14" ht="13.5">
      <c r="A59" s="288"/>
      <c r="B59" s="77"/>
      <c r="C59" s="78" t="s">
        <v>141</v>
      </c>
      <c r="D59" s="274">
        <v>2</v>
      </c>
      <c r="E59" s="422">
        <v>0</v>
      </c>
      <c r="F59" s="423">
        <v>0</v>
      </c>
      <c r="G59" s="423">
        <v>-1</v>
      </c>
      <c r="H59" s="423">
        <v>0</v>
      </c>
      <c r="I59" s="424">
        <v>-129</v>
      </c>
      <c r="J59" s="423">
        <v>0</v>
      </c>
      <c r="K59" s="99">
        <v>-78</v>
      </c>
      <c r="L59" s="99">
        <v>-3</v>
      </c>
      <c r="M59" s="94">
        <f>SUM(F59:L59)</f>
        <v>-211</v>
      </c>
      <c r="N59" s="288"/>
    </row>
    <row r="60" spans="1:14" ht="13.5">
      <c r="A60" s="288"/>
      <c r="B60" s="77"/>
      <c r="C60" s="78" t="s">
        <v>312</v>
      </c>
      <c r="D60" s="274">
        <v>3</v>
      </c>
      <c r="E60" s="422">
        <v>0</v>
      </c>
      <c r="F60" s="423">
        <v>0</v>
      </c>
      <c r="G60" s="423">
        <v>0</v>
      </c>
      <c r="H60" s="423">
        <v>0</v>
      </c>
      <c r="I60" s="424">
        <v>0</v>
      </c>
      <c r="J60" s="423">
        <v>0</v>
      </c>
      <c r="K60" s="423">
        <v>0</v>
      </c>
      <c r="L60" s="423">
        <v>-4</v>
      </c>
      <c r="M60" s="94">
        <f>SUM(F60:L60)</f>
        <v>-4</v>
      </c>
      <c r="N60" s="288"/>
    </row>
    <row r="61" spans="1:14" ht="12.75" thickBot="1">
      <c r="A61" s="288"/>
      <c r="B61" s="794" t="s">
        <v>150</v>
      </c>
      <c r="C61" s="795"/>
      <c r="D61" s="425"/>
      <c r="E61" s="426">
        <f>SUM(E57:E60)</f>
        <v>1568</v>
      </c>
      <c r="F61" s="426">
        <f t="shared" ref="F61:M61" si="6">SUM(F57:F60)</f>
        <v>111</v>
      </c>
      <c r="G61" s="426">
        <f t="shared" si="6"/>
        <v>39</v>
      </c>
      <c r="H61" s="426">
        <f t="shared" si="6"/>
        <v>237</v>
      </c>
      <c r="I61" s="426">
        <f t="shared" si="6"/>
        <v>9</v>
      </c>
      <c r="J61" s="426">
        <f t="shared" si="6"/>
        <v>238</v>
      </c>
      <c r="K61" s="426">
        <f t="shared" si="6"/>
        <v>257</v>
      </c>
      <c r="L61" s="426">
        <f t="shared" si="6"/>
        <v>135</v>
      </c>
      <c r="M61" s="95">
        <f t="shared" si="6"/>
        <v>1026</v>
      </c>
      <c r="N61" s="288"/>
    </row>
    <row r="62" spans="1:14" ht="12.75" thickTop="1">
      <c r="A62" s="288"/>
      <c r="B62" s="473"/>
      <c r="C62" s="474"/>
      <c r="D62" s="92"/>
      <c r="E62" s="272"/>
      <c r="F62" s="272"/>
      <c r="G62" s="272"/>
      <c r="H62" s="272"/>
      <c r="I62" s="272"/>
      <c r="J62" s="272"/>
      <c r="K62" s="272"/>
      <c r="L62" s="272"/>
      <c r="M62" s="273"/>
      <c r="N62" s="288"/>
    </row>
    <row r="63" spans="1:14" ht="13.5">
      <c r="A63" s="288"/>
      <c r="B63" s="473"/>
      <c r="C63" s="289" t="s">
        <v>171</v>
      </c>
      <c r="D63" s="274">
        <v>4</v>
      </c>
      <c r="E63" s="272">
        <v>62</v>
      </c>
      <c r="F63" s="272">
        <v>-16</v>
      </c>
      <c r="G63" s="272">
        <v>28</v>
      </c>
      <c r="H63" s="272">
        <v>5</v>
      </c>
      <c r="I63" s="272">
        <v>12</v>
      </c>
      <c r="J63" s="272">
        <v>0</v>
      </c>
      <c r="K63" s="272">
        <v>0</v>
      </c>
      <c r="L63" s="272">
        <v>0</v>
      </c>
      <c r="M63" s="273">
        <f>SUM(F63:L63)</f>
        <v>29</v>
      </c>
      <c r="N63" s="352"/>
    </row>
    <row r="64" spans="1:14" ht="13.5">
      <c r="A64" s="288"/>
      <c r="B64" s="536"/>
      <c r="C64" s="289"/>
      <c r="D64" s="274"/>
      <c r="E64" s="272"/>
      <c r="F64" s="272"/>
      <c r="G64" s="272"/>
      <c r="H64" s="272"/>
      <c r="I64" s="272"/>
      <c r="J64" s="272"/>
      <c r="K64" s="272"/>
      <c r="L64" s="272"/>
      <c r="M64" s="273"/>
      <c r="N64" s="352"/>
    </row>
    <row r="65" spans="1:14" ht="13.5">
      <c r="A65" s="288"/>
      <c r="B65" s="597" t="s">
        <v>170</v>
      </c>
      <c r="C65" s="289"/>
      <c r="D65" s="274"/>
      <c r="E65" s="272"/>
      <c r="F65" s="272"/>
      <c r="G65" s="272"/>
      <c r="H65" s="272"/>
      <c r="I65" s="272"/>
      <c r="J65" s="272"/>
      <c r="K65" s="272"/>
      <c r="L65" s="272"/>
      <c r="M65" s="273"/>
      <c r="N65" s="352"/>
    </row>
    <row r="66" spans="1:14" ht="5.25" customHeight="1" thickBot="1">
      <c r="A66" s="288"/>
      <c r="B66" s="355"/>
      <c r="C66" s="80"/>
      <c r="D66" s="81"/>
      <c r="E66" s="80"/>
      <c r="F66" s="80"/>
      <c r="G66" s="80"/>
      <c r="H66" s="80"/>
      <c r="I66" s="80"/>
      <c r="J66" s="80"/>
      <c r="K66" s="80"/>
      <c r="L66" s="80"/>
      <c r="M66" s="279"/>
      <c r="N66" s="288"/>
    </row>
    <row r="67" spans="1:14" ht="12.75" customHeight="1" thickBot="1">
      <c r="A67" s="288"/>
      <c r="B67" s="82"/>
      <c r="C67" s="82"/>
      <c r="D67" s="92"/>
      <c r="E67" s="82"/>
      <c r="F67" s="226"/>
      <c r="G67" s="226"/>
      <c r="H67" s="226"/>
      <c r="I67" s="82"/>
      <c r="J67" s="82"/>
      <c r="K67" s="82"/>
      <c r="L67" s="82"/>
      <c r="M67" s="82"/>
      <c r="N67" s="288"/>
    </row>
    <row r="68" spans="1:14" ht="24">
      <c r="A68" s="288"/>
      <c r="B68" s="440" t="str">
        <f>B56</f>
        <v>Three Months Ended September 30, 2016</v>
      </c>
      <c r="C68" s="96"/>
      <c r="D68" s="441"/>
      <c r="E68" s="435" t="s">
        <v>63</v>
      </c>
      <c r="F68" s="436" t="s">
        <v>60</v>
      </c>
      <c r="G68" s="436" t="s">
        <v>64</v>
      </c>
      <c r="H68" s="437" t="s">
        <v>65</v>
      </c>
      <c r="I68" s="85"/>
      <c r="J68" s="86"/>
      <c r="K68" s="87"/>
      <c r="L68" s="82"/>
      <c r="M68" s="82"/>
      <c r="N68" s="288"/>
    </row>
    <row r="69" spans="1:14">
      <c r="A69" s="288"/>
      <c r="B69" s="797" t="s">
        <v>59</v>
      </c>
      <c r="C69" s="798"/>
      <c r="D69" s="420"/>
      <c r="E69" s="421">
        <f>E57-M57</f>
        <v>294</v>
      </c>
      <c r="F69" s="460">
        <v>199</v>
      </c>
      <c r="G69" s="432">
        <v>0.27</v>
      </c>
      <c r="H69" s="159">
        <v>0.26</v>
      </c>
      <c r="I69" s="88"/>
      <c r="J69" s="433"/>
      <c r="K69" s="87"/>
      <c r="L69" s="82"/>
      <c r="M69" s="82"/>
      <c r="N69" s="82"/>
    </row>
    <row r="70" spans="1:14" ht="13.5">
      <c r="A70" s="288"/>
      <c r="B70" s="77"/>
      <c r="C70" s="78" t="s">
        <v>292</v>
      </c>
      <c r="D70" s="274">
        <v>1</v>
      </c>
      <c r="E70" s="434">
        <f>E58-M58</f>
        <v>33</v>
      </c>
      <c r="F70" s="225">
        <v>33</v>
      </c>
      <c r="G70" s="319">
        <v>0.04</v>
      </c>
      <c r="H70" s="160">
        <v>0.04</v>
      </c>
      <c r="I70" s="89"/>
      <c r="J70" s="89"/>
      <c r="K70" s="90"/>
      <c r="L70" s="90"/>
      <c r="M70" s="90"/>
      <c r="N70" s="90"/>
    </row>
    <row r="71" spans="1:14" ht="13.5">
      <c r="A71" s="288"/>
      <c r="B71" s="77"/>
      <c r="C71" s="78" t="s">
        <v>141</v>
      </c>
      <c r="D71" s="274">
        <v>2</v>
      </c>
      <c r="E71" s="434">
        <f>E59-M59</f>
        <v>211</v>
      </c>
      <c r="F71" s="225">
        <v>211</v>
      </c>
      <c r="G71" s="319">
        <v>0.28000000000000003</v>
      </c>
      <c r="H71" s="160">
        <v>0.28000000000000003</v>
      </c>
      <c r="I71" s="89"/>
      <c r="J71" s="89"/>
      <c r="K71" s="90"/>
      <c r="L71" s="90"/>
      <c r="M71" s="90"/>
      <c r="N71" s="90"/>
    </row>
    <row r="72" spans="1:14" ht="13.5">
      <c r="A72" s="288"/>
      <c r="B72" s="77"/>
      <c r="C72" s="78" t="s">
        <v>312</v>
      </c>
      <c r="D72" s="274">
        <v>3</v>
      </c>
      <c r="E72" s="434">
        <f>E60-M60</f>
        <v>4</v>
      </c>
      <c r="F72" s="225">
        <v>6</v>
      </c>
      <c r="G72" s="319">
        <v>0.01</v>
      </c>
      <c r="H72" s="160">
        <v>0.01</v>
      </c>
      <c r="I72" s="89"/>
      <c r="J72" s="89"/>
      <c r="K72" s="90"/>
      <c r="L72" s="90"/>
      <c r="M72" s="90"/>
      <c r="N72" s="90"/>
    </row>
    <row r="73" spans="1:14" ht="13.5">
      <c r="A73" s="288"/>
      <c r="B73" s="77"/>
      <c r="C73" s="78" t="s">
        <v>241</v>
      </c>
      <c r="D73" s="274">
        <v>5</v>
      </c>
      <c r="E73" s="434">
        <v>0</v>
      </c>
      <c r="F73" s="225">
        <v>10</v>
      </c>
      <c r="G73" s="319">
        <v>0.01</v>
      </c>
      <c r="H73" s="160">
        <v>0.01</v>
      </c>
      <c r="I73" s="89"/>
      <c r="J73" s="89"/>
      <c r="K73" s="90"/>
      <c r="L73" s="90"/>
      <c r="M73" s="90"/>
      <c r="N73" s="90"/>
    </row>
    <row r="74" spans="1:14" ht="13.5">
      <c r="A74" s="288"/>
      <c r="B74" s="77"/>
      <c r="C74" s="78" t="s">
        <v>208</v>
      </c>
      <c r="D74" s="274">
        <v>6</v>
      </c>
      <c r="E74" s="434">
        <v>0</v>
      </c>
      <c r="F74" s="225">
        <v>-88</v>
      </c>
      <c r="G74" s="319">
        <v>-0.12</v>
      </c>
      <c r="H74" s="160">
        <v>-0.12</v>
      </c>
      <c r="I74" s="89"/>
      <c r="J74" s="89"/>
      <c r="K74" s="90"/>
      <c r="L74" s="90"/>
      <c r="M74" s="90"/>
      <c r="N74" s="90"/>
    </row>
    <row r="75" spans="1:14" ht="14.25" thickBot="1">
      <c r="A75" s="288"/>
      <c r="B75" s="794" t="s">
        <v>150</v>
      </c>
      <c r="C75" s="795"/>
      <c r="D75" s="276"/>
      <c r="E75" s="426">
        <f>SUM(E69:E74)</f>
        <v>542</v>
      </c>
      <c r="F75" s="426">
        <f>SUM(F69:F74)</f>
        <v>371</v>
      </c>
      <c r="G75" s="318">
        <v>0.5</v>
      </c>
      <c r="H75" s="353">
        <v>0.49</v>
      </c>
      <c r="I75" s="91"/>
      <c r="J75" s="82"/>
      <c r="K75" s="82"/>
      <c r="L75" s="82"/>
      <c r="M75" s="82"/>
      <c r="N75" s="83"/>
    </row>
    <row r="76" spans="1:14" ht="14.25" thickTop="1">
      <c r="A76" s="288"/>
      <c r="B76" s="473"/>
      <c r="C76" s="474"/>
      <c r="D76" s="276"/>
      <c r="E76" s="272"/>
      <c r="F76" s="261"/>
      <c r="G76" s="277"/>
      <c r="H76" s="159"/>
      <c r="I76" s="91"/>
      <c r="J76" s="82"/>
      <c r="K76" s="82"/>
      <c r="L76" s="82"/>
      <c r="M76" s="82"/>
      <c r="N76" s="83"/>
    </row>
    <row r="77" spans="1:14" ht="13.5">
      <c r="A77" s="288"/>
      <c r="B77" s="473"/>
      <c r="C77" s="289" t="s">
        <v>171</v>
      </c>
      <c r="D77" s="274">
        <v>4</v>
      </c>
      <c r="E77" s="272">
        <f>E63-M63</f>
        <v>33</v>
      </c>
      <c r="F77" s="272">
        <v>26</v>
      </c>
      <c r="G77" s="287">
        <v>0.03</v>
      </c>
      <c r="H77" s="354">
        <v>0.03</v>
      </c>
      <c r="I77" s="91"/>
      <c r="J77" s="82"/>
      <c r="K77" s="82"/>
      <c r="L77" s="82"/>
      <c r="M77" s="82"/>
      <c r="N77" s="83"/>
    </row>
    <row r="78" spans="1:14" ht="13.5">
      <c r="A78" s="288"/>
      <c r="B78" s="473"/>
      <c r="C78" s="289"/>
      <c r="D78" s="274"/>
      <c r="E78" s="272"/>
      <c r="F78" s="272"/>
      <c r="G78" s="287"/>
      <c r="H78" s="354"/>
      <c r="I78" s="91"/>
      <c r="J78" s="82"/>
      <c r="K78" s="82"/>
      <c r="L78" s="82"/>
      <c r="M78" s="82"/>
      <c r="N78" s="83"/>
    </row>
    <row r="79" spans="1:14" ht="13.5">
      <c r="A79" s="288"/>
      <c r="B79" s="597" t="s">
        <v>170</v>
      </c>
      <c r="C79" s="289"/>
      <c r="D79" s="274"/>
      <c r="E79" s="272"/>
      <c r="F79" s="272"/>
      <c r="G79" s="287"/>
      <c r="H79" s="354"/>
      <c r="I79" s="91"/>
      <c r="J79" s="82"/>
      <c r="K79" s="82"/>
      <c r="L79" s="82"/>
      <c r="M79" s="82"/>
      <c r="N79" s="83"/>
    </row>
    <row r="80" spans="1:14" ht="6" customHeight="1" thickBot="1">
      <c r="A80" s="288"/>
      <c r="B80" s="79"/>
      <c r="C80" s="80"/>
      <c r="D80" s="81"/>
      <c r="E80" s="80"/>
      <c r="F80" s="80"/>
      <c r="G80" s="320"/>
      <c r="H80" s="438"/>
      <c r="I80" s="82"/>
      <c r="J80" s="82"/>
      <c r="K80" s="82"/>
      <c r="L80" s="82"/>
      <c r="M80" s="82"/>
      <c r="N80" s="83"/>
    </row>
    <row r="81" spans="1:14" ht="13.15" customHeight="1" thickBot="1">
      <c r="A81" s="288"/>
      <c r="B81" s="82"/>
      <c r="C81" s="82"/>
      <c r="D81" s="92"/>
      <c r="E81" s="82"/>
      <c r="F81" s="82"/>
      <c r="G81" s="329"/>
      <c r="H81" s="329"/>
      <c r="I81" s="82"/>
      <c r="J81" s="82"/>
      <c r="K81" s="82"/>
      <c r="L81" s="82"/>
      <c r="M81" s="82"/>
      <c r="N81" s="83"/>
    </row>
    <row r="82" spans="1:14" ht="48">
      <c r="A82" s="288"/>
      <c r="B82" s="439" t="s">
        <v>242</v>
      </c>
      <c r="C82" s="93"/>
      <c r="D82" s="431"/>
      <c r="E82" s="427" t="s">
        <v>54</v>
      </c>
      <c r="F82" s="428" t="s">
        <v>172</v>
      </c>
      <c r="G82" s="428" t="s">
        <v>206</v>
      </c>
      <c r="H82" s="428" t="s">
        <v>205</v>
      </c>
      <c r="I82" s="428" t="s">
        <v>207</v>
      </c>
      <c r="J82" s="427" t="s">
        <v>55</v>
      </c>
      <c r="K82" s="427" t="s">
        <v>56</v>
      </c>
      <c r="L82" s="427" t="s">
        <v>57</v>
      </c>
      <c r="M82" s="429" t="s">
        <v>58</v>
      </c>
      <c r="N82" s="288"/>
    </row>
    <row r="83" spans="1:14">
      <c r="A83" s="288"/>
      <c r="B83" s="797" t="s">
        <v>59</v>
      </c>
      <c r="C83" s="798"/>
      <c r="D83" s="420"/>
      <c r="E83" s="421">
        <v>2014</v>
      </c>
      <c r="F83" s="460">
        <v>313</v>
      </c>
      <c r="G83" s="460">
        <v>80</v>
      </c>
      <c r="H83" s="460">
        <v>230</v>
      </c>
      <c r="I83" s="421">
        <v>153</v>
      </c>
      <c r="J83" s="421">
        <v>285</v>
      </c>
      <c r="K83" s="421">
        <v>380</v>
      </c>
      <c r="L83" s="421">
        <v>148</v>
      </c>
      <c r="M83" s="430">
        <f>SUM(F83:L83)</f>
        <v>1589</v>
      </c>
      <c r="N83" s="288"/>
    </row>
    <row r="84" spans="1:14" ht="13.5">
      <c r="A84" s="288"/>
      <c r="B84" s="77"/>
      <c r="C84" s="78" t="s">
        <v>292</v>
      </c>
      <c r="D84" s="274">
        <v>1</v>
      </c>
      <c r="E84" s="422">
        <v>0</v>
      </c>
      <c r="F84" s="423">
        <v>0</v>
      </c>
      <c r="G84" s="423">
        <v>-4</v>
      </c>
      <c r="H84" s="423">
        <v>0</v>
      </c>
      <c r="I84" s="424">
        <v>-2</v>
      </c>
      <c r="J84" s="99">
        <v>-13</v>
      </c>
      <c r="K84" s="99">
        <v>-3</v>
      </c>
      <c r="L84" s="99">
        <v>-18</v>
      </c>
      <c r="M84" s="94">
        <f>SUM(F84:L84)</f>
        <v>-40</v>
      </c>
      <c r="N84" s="288"/>
    </row>
    <row r="85" spans="1:14" ht="13.5">
      <c r="A85" s="288"/>
      <c r="B85" s="77"/>
      <c r="C85" s="78" t="s">
        <v>141</v>
      </c>
      <c r="D85" s="274">
        <v>2</v>
      </c>
      <c r="E85" s="422">
        <v>0</v>
      </c>
      <c r="F85" s="423">
        <v>0</v>
      </c>
      <c r="G85" s="423">
        <v>-5</v>
      </c>
      <c r="H85" s="423">
        <v>0</v>
      </c>
      <c r="I85" s="424">
        <v>-127</v>
      </c>
      <c r="J85" s="423">
        <v>0</v>
      </c>
      <c r="K85" s="99">
        <v>-78</v>
      </c>
      <c r="L85" s="99">
        <v>-2</v>
      </c>
      <c r="M85" s="94">
        <f>SUM(F85:L85)</f>
        <v>-212</v>
      </c>
      <c r="N85" s="288"/>
    </row>
    <row r="86" spans="1:14" ht="13.5">
      <c r="A86" s="288"/>
      <c r="B86" s="77"/>
      <c r="C86" s="78" t="s">
        <v>312</v>
      </c>
      <c r="D86" s="274">
        <v>3</v>
      </c>
      <c r="E86" s="422">
        <v>0</v>
      </c>
      <c r="F86" s="423">
        <v>0</v>
      </c>
      <c r="G86" s="423">
        <v>0</v>
      </c>
      <c r="H86" s="423">
        <v>0</v>
      </c>
      <c r="I86" s="424">
        <v>0</v>
      </c>
      <c r="J86" s="423">
        <v>0</v>
      </c>
      <c r="K86" s="423">
        <v>0</v>
      </c>
      <c r="L86" s="423">
        <v>-4</v>
      </c>
      <c r="M86" s="94">
        <f>SUM(F86:L86)</f>
        <v>-4</v>
      </c>
      <c r="N86" s="288"/>
    </row>
    <row r="87" spans="1:14" ht="12.75" thickBot="1">
      <c r="A87" s="288"/>
      <c r="B87" s="794" t="s">
        <v>150</v>
      </c>
      <c r="C87" s="795"/>
      <c r="D87" s="425"/>
      <c r="E87" s="426">
        <f>SUM(E83:E86)</f>
        <v>2014</v>
      </c>
      <c r="F87" s="426">
        <f t="shared" ref="F87:M87" si="7">SUM(F83:F86)</f>
        <v>313</v>
      </c>
      <c r="G87" s="426">
        <f t="shared" si="7"/>
        <v>71</v>
      </c>
      <c r="H87" s="426">
        <f t="shared" si="7"/>
        <v>230</v>
      </c>
      <c r="I87" s="426">
        <f t="shared" si="7"/>
        <v>24</v>
      </c>
      <c r="J87" s="426">
        <f t="shared" si="7"/>
        <v>272</v>
      </c>
      <c r="K87" s="426">
        <f t="shared" si="7"/>
        <v>299</v>
      </c>
      <c r="L87" s="426">
        <f t="shared" si="7"/>
        <v>124</v>
      </c>
      <c r="M87" s="95">
        <f t="shared" si="7"/>
        <v>1333</v>
      </c>
      <c r="N87" s="288"/>
    </row>
    <row r="88" spans="1:14" ht="12.75" thickTop="1">
      <c r="A88" s="288"/>
      <c r="B88" s="612"/>
      <c r="C88" s="613"/>
      <c r="D88" s="92"/>
      <c r="E88" s="272"/>
      <c r="F88" s="272"/>
      <c r="G88" s="272"/>
      <c r="H88" s="272"/>
      <c r="I88" s="272"/>
      <c r="J88" s="272"/>
      <c r="K88" s="272"/>
      <c r="L88" s="272"/>
      <c r="M88" s="273"/>
      <c r="N88" s="288"/>
    </row>
    <row r="89" spans="1:14" ht="13.5">
      <c r="A89" s="288"/>
      <c r="B89" s="612"/>
      <c r="C89" s="289" t="s">
        <v>171</v>
      </c>
      <c r="D89" s="274">
        <v>4</v>
      </c>
      <c r="E89" s="272">
        <v>438</v>
      </c>
      <c r="F89" s="272">
        <v>102</v>
      </c>
      <c r="G89" s="272">
        <v>99</v>
      </c>
      <c r="H89" s="272">
        <v>5</v>
      </c>
      <c r="I89" s="272">
        <v>-6</v>
      </c>
      <c r="J89" s="272">
        <v>0</v>
      </c>
      <c r="K89" s="272">
        <v>0</v>
      </c>
      <c r="L89" s="272">
        <v>0</v>
      </c>
      <c r="M89" s="273">
        <f>SUM(F89:L89)</f>
        <v>200</v>
      </c>
      <c r="N89" s="352"/>
    </row>
    <row r="90" spans="1:14" ht="13.5">
      <c r="A90" s="288"/>
      <c r="B90" s="612"/>
      <c r="C90" s="289"/>
      <c r="D90" s="274"/>
      <c r="E90" s="272"/>
      <c r="F90" s="272"/>
      <c r="G90" s="272"/>
      <c r="H90" s="272"/>
      <c r="I90" s="272"/>
      <c r="J90" s="272"/>
      <c r="K90" s="272"/>
      <c r="L90" s="272"/>
      <c r="M90" s="273"/>
      <c r="N90" s="352"/>
    </row>
    <row r="91" spans="1:14" ht="13.5">
      <c r="A91" s="288"/>
      <c r="B91" s="597" t="s">
        <v>170</v>
      </c>
      <c r="C91" s="289"/>
      <c r="D91" s="274"/>
      <c r="E91" s="272"/>
      <c r="F91" s="272"/>
      <c r="G91" s="272"/>
      <c r="H91" s="272"/>
      <c r="I91" s="272"/>
      <c r="J91" s="272"/>
      <c r="K91" s="272"/>
      <c r="L91" s="272"/>
      <c r="M91" s="273"/>
      <c r="N91" s="352"/>
    </row>
    <row r="92" spans="1:14" ht="5.25" customHeight="1" thickBot="1">
      <c r="A92" s="288"/>
      <c r="B92" s="355"/>
      <c r="C92" s="80"/>
      <c r="D92" s="81"/>
      <c r="E92" s="80"/>
      <c r="F92" s="80"/>
      <c r="G92" s="80"/>
      <c r="H92" s="80"/>
      <c r="I92" s="80"/>
      <c r="J92" s="80"/>
      <c r="K92" s="80"/>
      <c r="L92" s="80"/>
      <c r="M92" s="279"/>
      <c r="N92" s="288"/>
    </row>
    <row r="93" spans="1:14" ht="12.75" customHeight="1" thickBot="1">
      <c r="A93" s="288"/>
      <c r="B93" s="82"/>
      <c r="C93" s="82"/>
      <c r="D93" s="92"/>
      <c r="E93" s="82"/>
      <c r="F93" s="226"/>
      <c r="G93" s="226"/>
      <c r="H93" s="226"/>
      <c r="I93" s="82"/>
      <c r="J93" s="82"/>
      <c r="K93" s="82"/>
      <c r="L93" s="82"/>
      <c r="M93" s="82"/>
      <c r="N93" s="288"/>
    </row>
    <row r="94" spans="1:14" ht="24">
      <c r="A94" s="288"/>
      <c r="B94" s="440" t="str">
        <f>B82</f>
        <v>Three Months Ended December 31, 2016</v>
      </c>
      <c r="C94" s="96"/>
      <c r="D94" s="441"/>
      <c r="E94" s="435" t="s">
        <v>63</v>
      </c>
      <c r="F94" s="436" t="s">
        <v>60</v>
      </c>
      <c r="G94" s="436" t="s">
        <v>64</v>
      </c>
      <c r="H94" s="437" t="s">
        <v>65</v>
      </c>
      <c r="I94" s="85"/>
      <c r="J94" s="86"/>
      <c r="K94" s="87"/>
      <c r="L94" s="82"/>
      <c r="M94" s="82"/>
      <c r="N94" s="288"/>
    </row>
    <row r="95" spans="1:14">
      <c r="A95" s="288"/>
      <c r="B95" s="797" t="s">
        <v>59</v>
      </c>
      <c r="C95" s="798"/>
      <c r="D95" s="420"/>
      <c r="E95" s="421">
        <f>E83-M83</f>
        <v>425</v>
      </c>
      <c r="F95" s="460">
        <v>254</v>
      </c>
      <c r="G95" s="432">
        <v>0.34</v>
      </c>
      <c r="H95" s="159">
        <v>0.33</v>
      </c>
      <c r="I95" s="88"/>
      <c r="J95" s="433"/>
      <c r="K95" s="87"/>
      <c r="L95" s="82"/>
      <c r="M95" s="82"/>
      <c r="N95" s="82"/>
    </row>
    <row r="96" spans="1:14" ht="13.5">
      <c r="A96" s="288"/>
      <c r="B96" s="77"/>
      <c r="C96" s="78" t="s">
        <v>292</v>
      </c>
      <c r="D96" s="274">
        <v>1</v>
      </c>
      <c r="E96" s="434">
        <f>E84-M84</f>
        <v>40</v>
      </c>
      <c r="F96" s="225">
        <v>40</v>
      </c>
      <c r="G96" s="319">
        <v>0.05</v>
      </c>
      <c r="H96" s="160">
        <v>0.05</v>
      </c>
      <c r="I96" s="89"/>
      <c r="J96" s="89"/>
      <c r="K96" s="90"/>
      <c r="L96" s="90"/>
      <c r="M96" s="90"/>
      <c r="N96" s="90"/>
    </row>
    <row r="97" spans="1:14" ht="13.5">
      <c r="A97" s="288"/>
      <c r="B97" s="77"/>
      <c r="C97" s="78" t="s">
        <v>141</v>
      </c>
      <c r="D97" s="274">
        <v>2</v>
      </c>
      <c r="E97" s="434">
        <f>E85-M85</f>
        <v>212</v>
      </c>
      <c r="F97" s="225">
        <v>212</v>
      </c>
      <c r="G97" s="319">
        <v>0.28000000000000003</v>
      </c>
      <c r="H97" s="160">
        <v>0.28000000000000003</v>
      </c>
      <c r="I97" s="89"/>
      <c r="J97" s="89"/>
      <c r="K97" s="90"/>
      <c r="L97" s="90"/>
      <c r="M97" s="90"/>
      <c r="N97" s="90"/>
    </row>
    <row r="98" spans="1:14" ht="13.5">
      <c r="A98" s="288"/>
      <c r="B98" s="77"/>
      <c r="C98" s="78" t="s">
        <v>312</v>
      </c>
      <c r="D98" s="274">
        <v>3</v>
      </c>
      <c r="E98" s="434">
        <f>E86-M86</f>
        <v>4</v>
      </c>
      <c r="F98" s="225">
        <v>6</v>
      </c>
      <c r="G98" s="319">
        <v>0.01</v>
      </c>
      <c r="H98" s="160">
        <v>0.01</v>
      </c>
      <c r="I98" s="89"/>
      <c r="J98" s="89"/>
      <c r="K98" s="90"/>
      <c r="L98" s="90"/>
      <c r="M98" s="90"/>
      <c r="N98" s="90"/>
    </row>
    <row r="99" spans="1:14" ht="13.5">
      <c r="A99" s="288"/>
      <c r="B99" s="77"/>
      <c r="C99" s="78" t="s">
        <v>241</v>
      </c>
      <c r="D99" s="274">
        <v>5</v>
      </c>
      <c r="E99" s="434">
        <v>0</v>
      </c>
      <c r="F99" s="225">
        <v>82</v>
      </c>
      <c r="G99" s="319">
        <v>0.11</v>
      </c>
      <c r="H99" s="160">
        <v>0.11</v>
      </c>
      <c r="I99" s="89"/>
      <c r="J99" s="89"/>
      <c r="K99" s="90"/>
      <c r="L99" s="90"/>
      <c r="M99" s="90"/>
      <c r="N99" s="90"/>
    </row>
    <row r="100" spans="1:14" ht="13.5">
      <c r="A100" s="288"/>
      <c r="B100" s="77"/>
      <c r="C100" s="78" t="s">
        <v>208</v>
      </c>
      <c r="D100" s="274">
        <v>6</v>
      </c>
      <c r="E100" s="434">
        <v>0</v>
      </c>
      <c r="F100" s="225">
        <v>-98</v>
      </c>
      <c r="G100" s="319">
        <v>-0.13</v>
      </c>
      <c r="H100" s="160">
        <v>-0.13</v>
      </c>
      <c r="I100" s="89"/>
      <c r="J100" s="89"/>
      <c r="K100" s="90"/>
      <c r="L100" s="90"/>
      <c r="M100" s="90"/>
      <c r="N100" s="90"/>
    </row>
    <row r="101" spans="1:14" ht="14.25" thickBot="1">
      <c r="A101" s="288"/>
      <c r="B101" s="794" t="s">
        <v>150</v>
      </c>
      <c r="C101" s="795"/>
      <c r="D101" s="276"/>
      <c r="E101" s="426">
        <f>SUM(E95:E100)</f>
        <v>681</v>
      </c>
      <c r="F101" s="531">
        <f>SUM(F95:F100)</f>
        <v>496</v>
      </c>
      <c r="G101" s="532">
        <v>0.66</v>
      </c>
      <c r="H101" s="533">
        <v>0.65</v>
      </c>
      <c r="I101" s="91"/>
      <c r="J101" s="82"/>
      <c r="K101" s="82"/>
      <c r="L101" s="82"/>
      <c r="M101" s="82"/>
      <c r="N101" s="83"/>
    </row>
    <row r="102" spans="1:14" ht="14.25" thickTop="1">
      <c r="A102" s="288"/>
      <c r="B102" s="612"/>
      <c r="C102" s="613"/>
      <c r="D102" s="276"/>
      <c r="E102" s="272"/>
      <c r="F102" s="261"/>
      <c r="G102" s="277"/>
      <c r="H102" s="159"/>
      <c r="I102" s="91"/>
      <c r="J102" s="82"/>
      <c r="K102" s="82"/>
      <c r="L102" s="82"/>
      <c r="M102" s="82"/>
      <c r="N102" s="83"/>
    </row>
    <row r="103" spans="1:14" ht="13.5">
      <c r="A103" s="288"/>
      <c r="B103" s="612"/>
      <c r="C103" s="289" t="s">
        <v>171</v>
      </c>
      <c r="D103" s="274">
        <v>4</v>
      </c>
      <c r="E103" s="272">
        <f>E89-M89</f>
        <v>238</v>
      </c>
      <c r="F103" s="261">
        <v>200</v>
      </c>
      <c r="G103" s="616">
        <v>0.27</v>
      </c>
      <c r="H103" s="617">
        <v>0.27</v>
      </c>
      <c r="I103" s="91"/>
      <c r="J103" s="82"/>
      <c r="K103" s="82"/>
      <c r="L103" s="82"/>
      <c r="M103" s="82"/>
      <c r="N103" s="83"/>
    </row>
    <row r="104" spans="1:14" ht="13.5">
      <c r="A104" s="288"/>
      <c r="B104" s="612"/>
      <c r="C104" s="289"/>
      <c r="D104" s="274"/>
      <c r="E104" s="272"/>
      <c r="F104" s="272"/>
      <c r="G104" s="287"/>
      <c r="H104" s="354"/>
      <c r="I104" s="91"/>
      <c r="J104" s="82"/>
      <c r="K104" s="82"/>
      <c r="L104" s="82"/>
      <c r="M104" s="82"/>
      <c r="N104" s="83"/>
    </row>
    <row r="105" spans="1:14" ht="13.5">
      <c r="A105" s="288"/>
      <c r="B105" s="597" t="s">
        <v>170</v>
      </c>
      <c r="C105" s="289"/>
      <c r="D105" s="274"/>
      <c r="E105" s="272"/>
      <c r="F105" s="272"/>
      <c r="G105" s="287"/>
      <c r="H105" s="354"/>
      <c r="I105" s="91"/>
      <c r="J105" s="82"/>
      <c r="K105" s="82"/>
      <c r="L105" s="82"/>
      <c r="M105" s="82"/>
      <c r="N105" s="83"/>
    </row>
    <row r="106" spans="1:14" ht="6" customHeight="1" thickBot="1">
      <c r="A106" s="288"/>
      <c r="B106" s="79"/>
      <c r="C106" s="80"/>
      <c r="D106" s="81"/>
      <c r="E106" s="80"/>
      <c r="F106" s="80"/>
      <c r="G106" s="320"/>
      <c r="H106" s="438"/>
      <c r="I106" s="82"/>
      <c r="J106" s="82"/>
      <c r="K106" s="82"/>
      <c r="L106" s="82"/>
      <c r="M106" s="82"/>
      <c r="N106" s="83"/>
    </row>
    <row r="107" spans="1:14" ht="13.15" customHeight="1">
      <c r="A107" s="288"/>
      <c r="B107" s="82"/>
      <c r="C107" s="82"/>
      <c r="D107" s="92"/>
      <c r="E107" s="82"/>
      <c r="F107" s="82"/>
      <c r="G107" s="329"/>
      <c r="H107" s="329"/>
      <c r="I107" s="82"/>
      <c r="J107" s="82"/>
      <c r="K107" s="82"/>
      <c r="L107" s="82"/>
      <c r="M107" s="82"/>
      <c r="N107" s="83"/>
    </row>
    <row r="108" spans="1:14" ht="13.5">
      <c r="A108" s="288"/>
      <c r="B108" s="326">
        <v>1</v>
      </c>
      <c r="C108" s="327" t="s">
        <v>293</v>
      </c>
      <c r="D108" s="268"/>
      <c r="E108" s="268"/>
      <c r="F108" s="268"/>
      <c r="G108" s="268"/>
      <c r="H108" s="268"/>
      <c r="I108" s="268"/>
      <c r="J108" s="268"/>
      <c r="K108" s="268"/>
      <c r="L108" s="268"/>
      <c r="M108" s="268"/>
      <c r="N108" s="268"/>
    </row>
    <row r="109" spans="1:14" ht="13.5">
      <c r="A109" s="288"/>
      <c r="B109" s="326">
        <v>2</v>
      </c>
      <c r="C109" s="328" t="s">
        <v>139</v>
      </c>
      <c r="D109" s="267"/>
      <c r="E109" s="267"/>
      <c r="F109" s="267"/>
      <c r="G109" s="267"/>
      <c r="H109" s="267"/>
      <c r="I109" s="267"/>
      <c r="J109" s="267"/>
      <c r="K109" s="267"/>
      <c r="L109" s="267"/>
      <c r="M109" s="267"/>
      <c r="N109" s="267"/>
    </row>
    <row r="110" spans="1:14" ht="13.5">
      <c r="A110" s="288"/>
      <c r="B110" s="326">
        <v>3</v>
      </c>
      <c r="C110" s="328" t="s">
        <v>236</v>
      </c>
      <c r="D110" s="267"/>
      <c r="E110" s="267"/>
      <c r="F110" s="267"/>
      <c r="G110" s="267"/>
      <c r="H110" s="267"/>
      <c r="I110" s="267"/>
      <c r="J110" s="267"/>
      <c r="K110" s="267"/>
      <c r="L110" s="267"/>
      <c r="M110" s="267"/>
      <c r="N110" s="267"/>
    </row>
    <row r="111" spans="1:14" ht="13.5">
      <c r="A111" s="288"/>
      <c r="B111" s="326">
        <v>4</v>
      </c>
      <c r="C111" s="328" t="s">
        <v>209</v>
      </c>
      <c r="D111" s="323"/>
      <c r="E111" s="323"/>
      <c r="F111" s="323"/>
      <c r="G111" s="323"/>
      <c r="H111" s="323"/>
      <c r="I111" s="323"/>
      <c r="J111" s="323"/>
      <c r="K111" s="323"/>
      <c r="L111" s="323"/>
      <c r="M111" s="323"/>
      <c r="N111" s="323"/>
    </row>
    <row r="112" spans="1:14" ht="13.5">
      <c r="A112" s="288"/>
      <c r="B112" s="326">
        <v>5</v>
      </c>
      <c r="C112" s="328" t="s">
        <v>226</v>
      </c>
      <c r="D112" s="323"/>
      <c r="E112" s="323"/>
      <c r="F112" s="323"/>
      <c r="G112" s="323"/>
      <c r="H112" s="323"/>
      <c r="I112" s="323"/>
      <c r="J112" s="323"/>
      <c r="K112" s="323"/>
      <c r="L112" s="323"/>
      <c r="M112" s="323"/>
      <c r="N112" s="323"/>
    </row>
    <row r="113" spans="1:14" ht="24" customHeight="1">
      <c r="A113" s="288"/>
      <c r="B113" s="465">
        <v>6</v>
      </c>
      <c r="C113" s="792" t="s">
        <v>238</v>
      </c>
      <c r="D113" s="792"/>
      <c r="E113" s="792"/>
      <c r="F113" s="792"/>
      <c r="G113" s="792"/>
      <c r="H113" s="792"/>
      <c r="I113" s="792"/>
      <c r="J113" s="792"/>
      <c r="K113" s="792"/>
      <c r="L113" s="792"/>
      <c r="M113" s="792"/>
      <c r="N113" s="792"/>
    </row>
    <row r="114" spans="1:14" ht="50.25" customHeight="1">
      <c r="A114" s="288"/>
      <c r="B114" s="465">
        <v>7</v>
      </c>
      <c r="C114" s="799" t="s">
        <v>232</v>
      </c>
      <c r="D114" s="799"/>
      <c r="E114" s="799"/>
      <c r="F114" s="799"/>
      <c r="G114" s="799"/>
      <c r="H114" s="799"/>
      <c r="I114" s="799"/>
      <c r="J114" s="799"/>
      <c r="K114" s="799"/>
      <c r="L114" s="799"/>
      <c r="M114" s="799"/>
      <c r="N114" s="799"/>
    </row>
    <row r="115" spans="1:14" ht="49.15" customHeight="1">
      <c r="A115" s="288"/>
      <c r="B115" s="465">
        <v>8</v>
      </c>
      <c r="C115" s="799" t="s">
        <v>230</v>
      </c>
      <c r="D115" s="799"/>
      <c r="E115" s="799"/>
      <c r="F115" s="799"/>
      <c r="G115" s="799"/>
      <c r="H115" s="799"/>
      <c r="I115" s="799"/>
      <c r="J115" s="799"/>
      <c r="K115" s="799"/>
      <c r="L115" s="799"/>
      <c r="M115" s="799"/>
      <c r="N115" s="476"/>
    </row>
    <row r="116" spans="1:14">
      <c r="A116" s="288"/>
      <c r="B116" s="97"/>
      <c r="C116" s="269"/>
      <c r="D116" s="275"/>
      <c r="E116" s="98"/>
      <c r="F116" s="98"/>
      <c r="G116" s="98"/>
      <c r="H116" s="98"/>
      <c r="I116" s="98"/>
      <c r="J116" s="98"/>
      <c r="K116" s="98"/>
      <c r="L116" s="98"/>
      <c r="M116" s="98"/>
      <c r="N116" s="98"/>
    </row>
    <row r="117" spans="1:14" ht="12" customHeight="1">
      <c r="A117" s="288"/>
      <c r="B117" s="97"/>
      <c r="C117" s="793" t="s">
        <v>338</v>
      </c>
      <c r="D117" s="793"/>
      <c r="E117" s="793"/>
      <c r="F117" s="793"/>
      <c r="G117" s="793"/>
      <c r="H117" s="793"/>
      <c r="I117" s="793"/>
      <c r="J117" s="793"/>
      <c r="K117" s="793"/>
      <c r="L117" s="793"/>
      <c r="M117" s="793"/>
      <c r="N117" s="793"/>
    </row>
  </sheetData>
  <sheetProtection formatCells="0" formatColumns="0" formatRows="0" sort="0" autoFilter="0" pivotTables="0"/>
  <mergeCells count="23">
    <mergeCell ref="B69:C69"/>
    <mergeCell ref="B75:C75"/>
    <mergeCell ref="B1:N1"/>
    <mergeCell ref="B2:N2"/>
    <mergeCell ref="B3:N3"/>
    <mergeCell ref="B7:C7"/>
    <mergeCell ref="B11:C11"/>
    <mergeCell ref="C117:N117"/>
    <mergeCell ref="B24:C24"/>
    <mergeCell ref="B19:C19"/>
    <mergeCell ref="B32:C32"/>
    <mergeCell ref="B36:C36"/>
    <mergeCell ref="B44:C44"/>
    <mergeCell ref="B49:C49"/>
    <mergeCell ref="C114:N114"/>
    <mergeCell ref="B57:C57"/>
    <mergeCell ref="B61:C61"/>
    <mergeCell ref="C113:N113"/>
    <mergeCell ref="C115:M115"/>
    <mergeCell ref="B83:C83"/>
    <mergeCell ref="B87:C87"/>
    <mergeCell ref="B95:C95"/>
    <mergeCell ref="B101:C101"/>
  </mergeCells>
  <pageMargins left="0.7" right="0.7" top="0.25" bottom="0.44" header="0.3" footer="0.3"/>
  <pageSetup scale="57" fitToHeight="2" orientation="landscape" r:id="rId1"/>
  <headerFooter>
    <oddFooter>&amp;LActivision Blizzard, Inc.&amp;R&amp;P of &amp; &amp;N</oddFooter>
  </headerFooter>
  <rowBreaks count="1" manualBreakCount="1">
    <brk id="54" min="1"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N109"/>
  <sheetViews>
    <sheetView showGridLines="0" zoomScaleNormal="100" zoomScaleSheetLayoutView="115" workbookViewId="0">
      <selection sqref="A1:S1"/>
    </sheetView>
  </sheetViews>
  <sheetFormatPr defaultColWidth="9.28515625" defaultRowHeight="12"/>
  <cols>
    <col min="1" max="1" width="2.7109375" style="72" customWidth="1"/>
    <col min="2" max="2" width="1.42578125" style="72" customWidth="1"/>
    <col min="3" max="3" width="51.7109375" style="72" customWidth="1"/>
    <col min="4" max="4" width="3.42578125" style="72" customWidth="1"/>
    <col min="5" max="5" width="12.7109375" style="72" customWidth="1"/>
    <col min="6" max="6" width="14.28515625" style="72" customWidth="1"/>
    <col min="7" max="7" width="17.7109375" style="72" customWidth="1"/>
    <col min="8" max="8" width="22.7109375" style="72" customWidth="1"/>
    <col min="9" max="9" width="17.7109375" style="72" customWidth="1"/>
    <col min="10" max="10" width="14.5703125" style="72" customWidth="1"/>
    <col min="11" max="11" width="12.7109375" style="72" customWidth="1"/>
    <col min="12" max="12" width="15.7109375" style="72" customWidth="1"/>
    <col min="13" max="13" width="12.7109375" style="72" customWidth="1"/>
    <col min="14" max="14" width="3.7109375" style="72" customWidth="1"/>
    <col min="15" max="16384" width="9.28515625" style="72"/>
  </cols>
  <sheetData>
    <row r="1" spans="2:14">
      <c r="B1" s="796" t="s">
        <v>44</v>
      </c>
      <c r="C1" s="796"/>
      <c r="D1" s="796"/>
      <c r="E1" s="796"/>
      <c r="F1" s="796"/>
      <c r="G1" s="796"/>
      <c r="H1" s="796"/>
      <c r="I1" s="796"/>
      <c r="J1" s="796"/>
      <c r="K1" s="796"/>
      <c r="L1" s="796"/>
      <c r="M1" s="796"/>
      <c r="N1" s="796"/>
    </row>
    <row r="2" spans="2:14">
      <c r="B2" s="796" t="s">
        <v>105</v>
      </c>
      <c r="C2" s="796"/>
      <c r="D2" s="796"/>
      <c r="E2" s="796"/>
      <c r="F2" s="796"/>
      <c r="G2" s="796"/>
      <c r="H2" s="796"/>
      <c r="I2" s="796"/>
      <c r="J2" s="796"/>
      <c r="K2" s="796"/>
      <c r="L2" s="796"/>
      <c r="M2" s="796"/>
      <c r="N2" s="796"/>
    </row>
    <row r="3" spans="2:14">
      <c r="B3" s="796" t="s">
        <v>53</v>
      </c>
      <c r="C3" s="796"/>
      <c r="D3" s="796"/>
      <c r="E3" s="796"/>
      <c r="F3" s="796"/>
      <c r="G3" s="796"/>
      <c r="H3" s="796"/>
      <c r="I3" s="796"/>
      <c r="J3" s="796"/>
      <c r="K3" s="796"/>
      <c r="L3" s="796"/>
      <c r="M3" s="796"/>
      <c r="N3" s="796"/>
    </row>
    <row r="4" spans="2:14">
      <c r="B4" s="240"/>
      <c r="C4" s="240"/>
      <c r="D4" s="240"/>
      <c r="E4" s="240"/>
      <c r="F4" s="240"/>
      <c r="G4" s="240"/>
      <c r="H4" s="240"/>
      <c r="I4" s="240"/>
      <c r="J4" s="240"/>
      <c r="K4" s="240"/>
      <c r="L4" s="240"/>
      <c r="M4" s="240"/>
    </row>
    <row r="5" spans="2:14" ht="12.75" thickBot="1">
      <c r="B5" s="73"/>
      <c r="C5" s="74"/>
      <c r="D5" s="75"/>
      <c r="E5" s="74"/>
      <c r="F5" s="74"/>
      <c r="G5" s="75"/>
      <c r="H5" s="75"/>
      <c r="I5" s="75"/>
      <c r="J5" s="75"/>
      <c r="K5" s="76"/>
      <c r="L5" s="76"/>
      <c r="M5" s="76"/>
    </row>
    <row r="6" spans="2:14" ht="48">
      <c r="B6" s="439" t="s">
        <v>125</v>
      </c>
      <c r="C6" s="93"/>
      <c r="D6" s="431"/>
      <c r="E6" s="427" t="s">
        <v>54</v>
      </c>
      <c r="F6" s="428" t="s">
        <v>172</v>
      </c>
      <c r="G6" s="428" t="s">
        <v>206</v>
      </c>
      <c r="H6" s="428" t="s">
        <v>205</v>
      </c>
      <c r="I6" s="428" t="s">
        <v>207</v>
      </c>
      <c r="J6" s="427" t="s">
        <v>55</v>
      </c>
      <c r="K6" s="427" t="s">
        <v>56</v>
      </c>
      <c r="L6" s="427" t="s">
        <v>57</v>
      </c>
      <c r="M6" s="429" t="s">
        <v>58</v>
      </c>
      <c r="N6" s="288"/>
    </row>
    <row r="7" spans="2:14">
      <c r="B7" s="797" t="s">
        <v>59</v>
      </c>
      <c r="C7" s="798"/>
      <c r="D7" s="420"/>
      <c r="E7" s="421">
        <v>1278</v>
      </c>
      <c r="F7" s="387">
        <v>202</v>
      </c>
      <c r="G7" s="387">
        <v>141</v>
      </c>
      <c r="H7" s="387">
        <v>59</v>
      </c>
      <c r="I7" s="421">
        <v>11</v>
      </c>
      <c r="J7" s="421">
        <v>145</v>
      </c>
      <c r="K7" s="421">
        <v>92</v>
      </c>
      <c r="L7" s="421">
        <v>86</v>
      </c>
      <c r="M7" s="430">
        <f>SUM(F7:L7)</f>
        <v>736</v>
      </c>
      <c r="N7" s="288"/>
    </row>
    <row r="8" spans="2:14" ht="13.5">
      <c r="B8" s="77"/>
      <c r="C8" s="78" t="s">
        <v>292</v>
      </c>
      <c r="D8" s="274">
        <v>1</v>
      </c>
      <c r="E8" s="422">
        <v>0</v>
      </c>
      <c r="F8" s="423">
        <v>0</v>
      </c>
      <c r="G8" s="423">
        <v>-3</v>
      </c>
      <c r="H8" s="423">
        <v>0</v>
      </c>
      <c r="I8" s="424">
        <v>-1</v>
      </c>
      <c r="J8" s="99">
        <v>-7</v>
      </c>
      <c r="K8" s="99">
        <v>-2</v>
      </c>
      <c r="L8" s="99">
        <v>-10</v>
      </c>
      <c r="M8" s="94">
        <f>SUM(F8:L8)</f>
        <v>-23</v>
      </c>
      <c r="N8" s="288"/>
    </row>
    <row r="9" spans="2:14" ht="13.5">
      <c r="B9" s="77"/>
      <c r="C9" s="78" t="s">
        <v>141</v>
      </c>
      <c r="D9" s="274">
        <v>2</v>
      </c>
      <c r="E9" s="422">
        <v>0</v>
      </c>
      <c r="F9" s="423">
        <v>0</v>
      </c>
      <c r="G9" s="423">
        <v>-1</v>
      </c>
      <c r="H9" s="423">
        <v>0</v>
      </c>
      <c r="I9" s="424"/>
      <c r="J9" s="423">
        <v>0</v>
      </c>
      <c r="K9" s="423">
        <v>0</v>
      </c>
      <c r="L9" s="423">
        <v>0</v>
      </c>
      <c r="M9" s="94">
        <f>SUM(F9:L9)</f>
        <v>-1</v>
      </c>
      <c r="N9" s="288"/>
    </row>
    <row r="10" spans="2:14" ht="12.75" thickBot="1">
      <c r="B10" s="794" t="s">
        <v>150</v>
      </c>
      <c r="C10" s="795"/>
      <c r="D10" s="92"/>
      <c r="E10" s="426">
        <f t="shared" ref="E10:M10" si="0">SUM(E7:E9)</f>
        <v>1278</v>
      </c>
      <c r="F10" s="426">
        <f t="shared" si="0"/>
        <v>202</v>
      </c>
      <c r="G10" s="426">
        <f t="shared" si="0"/>
        <v>137</v>
      </c>
      <c r="H10" s="426">
        <f t="shared" si="0"/>
        <v>59</v>
      </c>
      <c r="I10" s="426">
        <f t="shared" si="0"/>
        <v>10</v>
      </c>
      <c r="J10" s="426">
        <f t="shared" si="0"/>
        <v>138</v>
      </c>
      <c r="K10" s="426">
        <f t="shared" si="0"/>
        <v>90</v>
      </c>
      <c r="L10" s="426">
        <f t="shared" si="0"/>
        <v>76</v>
      </c>
      <c r="M10" s="95">
        <f t="shared" si="0"/>
        <v>712</v>
      </c>
      <c r="N10" s="288"/>
    </row>
    <row r="11" spans="2:14" ht="12.75" thickTop="1">
      <c r="B11" s="270"/>
      <c r="C11" s="271"/>
      <c r="D11" s="92"/>
      <c r="E11" s="272"/>
      <c r="F11" s="272"/>
      <c r="G11" s="272"/>
      <c r="H11" s="272"/>
      <c r="I11" s="272"/>
      <c r="J11" s="272"/>
      <c r="K11" s="272"/>
      <c r="L11" s="272"/>
      <c r="M11" s="273"/>
      <c r="N11" s="288"/>
    </row>
    <row r="12" spans="2:14" ht="13.5">
      <c r="B12" s="270"/>
      <c r="C12" s="289" t="s">
        <v>171</v>
      </c>
      <c r="D12" s="274">
        <v>4</v>
      </c>
      <c r="E12" s="272">
        <v>-575</v>
      </c>
      <c r="F12" s="272">
        <v>-111</v>
      </c>
      <c r="G12" s="272">
        <v>-116</v>
      </c>
      <c r="H12" s="272">
        <v>-1</v>
      </c>
      <c r="I12" s="272">
        <v>15</v>
      </c>
      <c r="J12" s="272">
        <v>0</v>
      </c>
      <c r="K12" s="272">
        <v>0</v>
      </c>
      <c r="L12" s="272">
        <v>0</v>
      </c>
      <c r="M12" s="273">
        <f>SUM(F12:L12)</f>
        <v>-213</v>
      </c>
      <c r="N12" s="288"/>
    </row>
    <row r="13" spans="2:14" ht="13.5">
      <c r="B13" s="270"/>
      <c r="C13" s="289"/>
      <c r="D13" s="274"/>
      <c r="E13" s="272"/>
      <c r="F13" s="272"/>
      <c r="G13" s="272"/>
      <c r="H13" s="272"/>
      <c r="I13" s="272"/>
      <c r="J13" s="272"/>
      <c r="K13" s="272"/>
      <c r="L13" s="272"/>
      <c r="M13" s="273"/>
      <c r="N13" s="288"/>
    </row>
    <row r="14" spans="2:14" ht="13.5">
      <c r="B14" s="597" t="s">
        <v>170</v>
      </c>
      <c r="C14" s="598"/>
      <c r="D14" s="599">
        <v>6</v>
      </c>
      <c r="E14" s="600">
        <f>E10+E12</f>
        <v>703</v>
      </c>
      <c r="F14" s="600">
        <f t="shared" ref="F14:M14" si="1">F10+F12</f>
        <v>91</v>
      </c>
      <c r="G14" s="600">
        <f t="shared" si="1"/>
        <v>21</v>
      </c>
      <c r="H14" s="600">
        <f t="shared" si="1"/>
        <v>58</v>
      </c>
      <c r="I14" s="600">
        <f t="shared" si="1"/>
        <v>25</v>
      </c>
      <c r="J14" s="600">
        <f t="shared" si="1"/>
        <v>138</v>
      </c>
      <c r="K14" s="600">
        <f t="shared" si="1"/>
        <v>90</v>
      </c>
      <c r="L14" s="600">
        <f t="shared" si="1"/>
        <v>76</v>
      </c>
      <c r="M14" s="601">
        <f t="shared" si="1"/>
        <v>499</v>
      </c>
      <c r="N14" s="288"/>
    </row>
    <row r="15" spans="2:14" ht="5.25" customHeight="1" thickBot="1">
      <c r="B15" s="355"/>
      <c r="C15" s="80"/>
      <c r="D15" s="81"/>
      <c r="E15" s="356"/>
      <c r="F15" s="358"/>
      <c r="G15" s="358"/>
      <c r="H15" s="358"/>
      <c r="I15" s="356"/>
      <c r="J15" s="356"/>
      <c r="K15" s="356"/>
      <c r="L15" s="356"/>
      <c r="M15" s="357"/>
      <c r="N15" s="288"/>
    </row>
    <row r="16" spans="2:14" ht="12.75" customHeight="1" thickBot="1">
      <c r="B16" s="82"/>
      <c r="C16" s="82"/>
      <c r="D16" s="92"/>
      <c r="E16" s="82"/>
      <c r="F16" s="226"/>
      <c r="G16" s="226"/>
      <c r="H16" s="226"/>
      <c r="I16" s="82"/>
      <c r="J16" s="82"/>
      <c r="K16" s="82"/>
      <c r="L16" s="82"/>
      <c r="M16" s="82"/>
      <c r="N16" s="288"/>
    </row>
    <row r="17" spans="2:14" ht="24">
      <c r="B17" s="440" t="str">
        <f>B6</f>
        <v>Three Months Ended March 31, 2015</v>
      </c>
      <c r="C17" s="96"/>
      <c r="D17" s="441"/>
      <c r="E17" s="435" t="s">
        <v>63</v>
      </c>
      <c r="F17" s="436" t="s">
        <v>60</v>
      </c>
      <c r="G17" s="436" t="s">
        <v>61</v>
      </c>
      <c r="H17" s="437" t="s">
        <v>62</v>
      </c>
      <c r="I17" s="85"/>
      <c r="J17" s="86"/>
      <c r="K17" s="87"/>
      <c r="L17" s="82"/>
      <c r="M17" s="82"/>
      <c r="N17" s="288"/>
    </row>
    <row r="18" spans="2:14">
      <c r="B18" s="797" t="s">
        <v>59</v>
      </c>
      <c r="C18" s="798"/>
      <c r="D18" s="420"/>
      <c r="E18" s="421">
        <f>E7-M7</f>
        <v>542</v>
      </c>
      <c r="F18" s="387">
        <v>394</v>
      </c>
      <c r="G18" s="432">
        <v>0.54</v>
      </c>
      <c r="H18" s="159">
        <v>0.53</v>
      </c>
      <c r="I18" s="88"/>
      <c r="J18" s="433"/>
      <c r="K18" s="87"/>
      <c r="L18" s="82"/>
      <c r="M18" s="82"/>
      <c r="N18" s="82"/>
    </row>
    <row r="19" spans="2:14" ht="13.5">
      <c r="B19" s="77"/>
      <c r="C19" s="78" t="s">
        <v>292</v>
      </c>
      <c r="D19" s="274">
        <v>1</v>
      </c>
      <c r="E19" s="434">
        <f>E8-M8</f>
        <v>23</v>
      </c>
      <c r="F19" s="225">
        <v>23</v>
      </c>
      <c r="G19" s="319">
        <v>3.3000000000000002E-2</v>
      </c>
      <c r="H19" s="160">
        <v>3.3000000000000002E-2</v>
      </c>
      <c r="I19" s="89"/>
      <c r="J19" s="89"/>
      <c r="K19" s="90"/>
      <c r="L19" s="90"/>
      <c r="M19" s="90"/>
      <c r="N19" s="90"/>
    </row>
    <row r="20" spans="2:14" ht="13.5">
      <c r="B20" s="77"/>
      <c r="C20" s="78" t="s">
        <v>141</v>
      </c>
      <c r="D20" s="274">
        <v>2</v>
      </c>
      <c r="E20" s="434">
        <f>E9-M9</f>
        <v>1</v>
      </c>
      <c r="F20" s="225">
        <v>1.4</v>
      </c>
      <c r="G20" s="319">
        <v>0</v>
      </c>
      <c r="H20" s="160">
        <v>0</v>
      </c>
      <c r="I20" s="89"/>
      <c r="J20" s="89"/>
      <c r="K20" s="90"/>
      <c r="L20" s="90"/>
      <c r="M20" s="90"/>
      <c r="N20" s="90"/>
    </row>
    <row r="21" spans="2:14" ht="13.5">
      <c r="B21" s="77"/>
      <c r="C21" s="78" t="s">
        <v>208</v>
      </c>
      <c r="D21" s="274">
        <v>5</v>
      </c>
      <c r="E21" s="434">
        <v>0</v>
      </c>
      <c r="F21" s="225">
        <v>-7</v>
      </c>
      <c r="G21" s="319">
        <v>-1.0999999999999999E-2</v>
      </c>
      <c r="H21" s="160">
        <v>-8.0000000000000002E-3</v>
      </c>
      <c r="I21" s="89"/>
      <c r="J21" s="89"/>
      <c r="K21" s="90"/>
      <c r="L21" s="90"/>
      <c r="M21" s="90"/>
      <c r="N21" s="90"/>
    </row>
    <row r="22" spans="2:14" ht="12.75" thickBot="1">
      <c r="B22" s="794" t="s">
        <v>150</v>
      </c>
      <c r="C22" s="795"/>
      <c r="D22" s="92"/>
      <c r="E22" s="426">
        <f>SUM(E18:E21)</f>
        <v>566</v>
      </c>
      <c r="F22" s="426">
        <f>SUM(F18:F21)</f>
        <v>411.4</v>
      </c>
      <c r="G22" s="318">
        <f>SUM(G18:G21)</f>
        <v>0.56200000000000006</v>
      </c>
      <c r="H22" s="353">
        <f>SUM(H18:H21)</f>
        <v>0.55500000000000005</v>
      </c>
      <c r="I22" s="91"/>
      <c r="J22" s="82"/>
      <c r="K22" s="82"/>
      <c r="L22" s="82"/>
      <c r="M22" s="82"/>
      <c r="N22" s="83"/>
    </row>
    <row r="23" spans="2:14" ht="12.75" thickTop="1">
      <c r="B23" s="270"/>
      <c r="C23" s="271"/>
      <c r="D23" s="92"/>
      <c r="E23" s="272"/>
      <c r="F23" s="261"/>
      <c r="G23" s="277"/>
      <c r="H23" s="159"/>
      <c r="I23" s="91"/>
      <c r="J23" s="82"/>
      <c r="K23" s="82"/>
      <c r="L23" s="82"/>
      <c r="M23" s="82"/>
      <c r="N23" s="83"/>
    </row>
    <row r="24" spans="2:14" ht="13.5">
      <c r="B24" s="270"/>
      <c r="C24" s="289" t="s">
        <v>171</v>
      </c>
      <c r="D24" s="274">
        <v>4</v>
      </c>
      <c r="E24" s="272">
        <v>-362</v>
      </c>
      <c r="F24" s="272">
        <v>-295</v>
      </c>
      <c r="G24" s="287">
        <v>-0.4</v>
      </c>
      <c r="H24" s="354">
        <v>-0.4</v>
      </c>
      <c r="I24" s="91"/>
      <c r="J24" s="82"/>
      <c r="K24" s="82"/>
      <c r="L24" s="82"/>
      <c r="M24" s="82"/>
      <c r="N24" s="83"/>
    </row>
    <row r="25" spans="2:14" ht="13.5">
      <c r="B25" s="270"/>
      <c r="C25" s="289"/>
      <c r="D25" s="274"/>
      <c r="E25" s="272"/>
      <c r="F25" s="272"/>
      <c r="G25" s="287"/>
      <c r="H25" s="354"/>
      <c r="I25" s="91"/>
      <c r="J25" s="82"/>
      <c r="K25" s="82"/>
      <c r="L25" s="82"/>
      <c r="M25" s="82"/>
      <c r="N25" s="83"/>
    </row>
    <row r="26" spans="2:14" ht="13.5">
      <c r="B26" s="597" t="s">
        <v>170</v>
      </c>
      <c r="C26" s="602"/>
      <c r="D26" s="599">
        <v>6</v>
      </c>
      <c r="E26" s="600">
        <f>E22+E24</f>
        <v>204</v>
      </c>
      <c r="F26" s="600">
        <f t="shared" ref="F26:H26" si="2">F22+F24</f>
        <v>116.39999999999998</v>
      </c>
      <c r="G26" s="603">
        <f t="shared" si="2"/>
        <v>0.16200000000000003</v>
      </c>
      <c r="H26" s="604">
        <f t="shared" si="2"/>
        <v>0.15500000000000003</v>
      </c>
      <c r="I26" s="91"/>
      <c r="J26" s="82"/>
      <c r="K26" s="82"/>
      <c r="L26" s="82"/>
      <c r="M26" s="82"/>
      <c r="N26" s="83"/>
    </row>
    <row r="27" spans="2:14" ht="6" customHeight="1" thickBot="1">
      <c r="B27" s="79"/>
      <c r="C27" s="80"/>
      <c r="D27" s="81"/>
      <c r="E27" s="80"/>
      <c r="F27" s="80"/>
      <c r="G27" s="320"/>
      <c r="H27" s="438"/>
      <c r="I27" s="82"/>
      <c r="J27" s="82"/>
      <c r="K27" s="82"/>
      <c r="L27" s="82"/>
      <c r="M27" s="82"/>
      <c r="N27" s="83"/>
    </row>
    <row r="28" spans="2:14" ht="12.75" thickBot="1">
      <c r="B28" s="82"/>
      <c r="C28" s="82"/>
      <c r="D28" s="92"/>
      <c r="E28" s="82"/>
      <c r="F28" s="226"/>
      <c r="G28" s="226"/>
      <c r="H28" s="226"/>
      <c r="I28" s="82"/>
      <c r="J28" s="82"/>
      <c r="K28" s="82"/>
      <c r="L28" s="82"/>
      <c r="M28" s="82"/>
      <c r="N28" s="83"/>
    </row>
    <row r="29" spans="2:14" ht="48">
      <c r="B29" s="439" t="s">
        <v>126</v>
      </c>
      <c r="C29" s="93"/>
      <c r="D29" s="431"/>
      <c r="E29" s="427" t="s">
        <v>54</v>
      </c>
      <c r="F29" s="428" t="s">
        <v>172</v>
      </c>
      <c r="G29" s="428" t="s">
        <v>206</v>
      </c>
      <c r="H29" s="428" t="s">
        <v>205</v>
      </c>
      <c r="I29" s="428" t="s">
        <v>207</v>
      </c>
      <c r="J29" s="427" t="s">
        <v>55</v>
      </c>
      <c r="K29" s="427" t="s">
        <v>56</v>
      </c>
      <c r="L29" s="427" t="s">
        <v>57</v>
      </c>
      <c r="M29" s="429" t="s">
        <v>58</v>
      </c>
      <c r="N29" s="288"/>
    </row>
    <row r="30" spans="2:14">
      <c r="B30" s="797" t="s">
        <v>59</v>
      </c>
      <c r="C30" s="798"/>
      <c r="D30" s="420"/>
      <c r="E30" s="421">
        <v>1044</v>
      </c>
      <c r="F30" s="387">
        <v>147</v>
      </c>
      <c r="G30" s="387">
        <v>70</v>
      </c>
      <c r="H30" s="387">
        <v>61</v>
      </c>
      <c r="I30" s="421">
        <v>19</v>
      </c>
      <c r="J30" s="421">
        <v>149</v>
      </c>
      <c r="K30" s="421">
        <v>164</v>
      </c>
      <c r="L30" s="421">
        <v>102</v>
      </c>
      <c r="M30" s="430">
        <f>SUM(F30:L30)</f>
        <v>712</v>
      </c>
      <c r="N30" s="288"/>
    </row>
    <row r="31" spans="2:14" ht="13.5">
      <c r="B31" s="77"/>
      <c r="C31" s="78" t="s">
        <v>292</v>
      </c>
      <c r="D31" s="274">
        <v>1</v>
      </c>
      <c r="E31" s="422">
        <v>0</v>
      </c>
      <c r="F31" s="423">
        <v>0</v>
      </c>
      <c r="G31" s="423">
        <v>-2</v>
      </c>
      <c r="H31" s="423">
        <v>0</v>
      </c>
      <c r="I31" s="424">
        <v>-1</v>
      </c>
      <c r="J31" s="99">
        <v>-6</v>
      </c>
      <c r="K31" s="99">
        <v>-2</v>
      </c>
      <c r="L31" s="99">
        <v>-10</v>
      </c>
      <c r="M31" s="94">
        <f>SUM(F31:L31)</f>
        <v>-21</v>
      </c>
      <c r="N31" s="288"/>
    </row>
    <row r="32" spans="2:14" ht="13.5">
      <c r="B32" s="77"/>
      <c r="C32" s="78" t="s">
        <v>141</v>
      </c>
      <c r="D32" s="274">
        <v>2</v>
      </c>
      <c r="E32" s="422">
        <v>0</v>
      </c>
      <c r="F32" s="423">
        <v>0</v>
      </c>
      <c r="G32" s="423">
        <v>-1</v>
      </c>
      <c r="H32" s="423">
        <v>0</v>
      </c>
      <c r="I32" s="424">
        <v>0</v>
      </c>
      <c r="J32" s="423">
        <v>0</v>
      </c>
      <c r="K32" s="423">
        <v>0</v>
      </c>
      <c r="L32" s="423">
        <v>0</v>
      </c>
      <c r="M32" s="94">
        <f>SUM(F32:L32)</f>
        <v>-1</v>
      </c>
      <c r="N32" s="288"/>
    </row>
    <row r="33" spans="2:14" ht="12.75" thickBot="1">
      <c r="B33" s="794" t="s">
        <v>150</v>
      </c>
      <c r="C33" s="795"/>
      <c r="D33" s="92"/>
      <c r="E33" s="426">
        <f t="shared" ref="E33:M33" si="3">SUM(E30:E32)</f>
        <v>1044</v>
      </c>
      <c r="F33" s="426">
        <f t="shared" si="3"/>
        <v>147</v>
      </c>
      <c r="G33" s="426">
        <f t="shared" si="3"/>
        <v>67</v>
      </c>
      <c r="H33" s="426">
        <f t="shared" si="3"/>
        <v>61</v>
      </c>
      <c r="I33" s="426">
        <f t="shared" si="3"/>
        <v>18</v>
      </c>
      <c r="J33" s="426">
        <f t="shared" si="3"/>
        <v>143</v>
      </c>
      <c r="K33" s="426">
        <f t="shared" si="3"/>
        <v>162</v>
      </c>
      <c r="L33" s="426">
        <f t="shared" si="3"/>
        <v>92</v>
      </c>
      <c r="M33" s="95">
        <f t="shared" si="3"/>
        <v>690</v>
      </c>
      <c r="N33" s="288"/>
    </row>
    <row r="34" spans="2:14" ht="12.75" thickTop="1">
      <c r="B34" s="270"/>
      <c r="C34" s="271"/>
      <c r="D34" s="92"/>
      <c r="E34" s="272"/>
      <c r="F34" s="272"/>
      <c r="G34" s="272"/>
      <c r="H34" s="272"/>
      <c r="I34" s="272"/>
      <c r="J34" s="272"/>
      <c r="K34" s="272"/>
      <c r="L34" s="272"/>
      <c r="M34" s="273"/>
      <c r="N34" s="288"/>
    </row>
    <row r="35" spans="2:14" ht="13.5">
      <c r="B35" s="270"/>
      <c r="C35" s="289" t="s">
        <v>171</v>
      </c>
      <c r="D35" s="274">
        <v>4</v>
      </c>
      <c r="E35" s="272">
        <v>-285</v>
      </c>
      <c r="F35" s="272">
        <v>-66</v>
      </c>
      <c r="G35" s="272">
        <v>-57</v>
      </c>
      <c r="H35" s="272">
        <v>8</v>
      </c>
      <c r="I35" s="272">
        <v>11</v>
      </c>
      <c r="J35" s="272">
        <v>0</v>
      </c>
      <c r="K35" s="272">
        <v>0</v>
      </c>
      <c r="L35" s="272">
        <v>0</v>
      </c>
      <c r="M35" s="273">
        <f>SUM(F35:L35)</f>
        <v>-104</v>
      </c>
      <c r="N35" s="352"/>
    </row>
    <row r="36" spans="2:14" ht="13.5">
      <c r="B36" s="270"/>
      <c r="C36" s="289"/>
      <c r="D36" s="274"/>
      <c r="E36" s="272"/>
      <c r="F36" s="272"/>
      <c r="G36" s="272"/>
      <c r="H36" s="272"/>
      <c r="I36" s="272"/>
      <c r="J36" s="272"/>
      <c r="K36" s="272"/>
      <c r="L36" s="272"/>
      <c r="M36" s="273"/>
      <c r="N36" s="352"/>
    </row>
    <row r="37" spans="2:14" ht="13.5">
      <c r="B37" s="597" t="s">
        <v>170</v>
      </c>
      <c r="C37" s="598"/>
      <c r="D37" s="599">
        <v>6</v>
      </c>
      <c r="E37" s="600">
        <f>E33+E35</f>
        <v>759</v>
      </c>
      <c r="F37" s="600">
        <f t="shared" ref="F37:M37" si="4">F33+F35</f>
        <v>81</v>
      </c>
      <c r="G37" s="600">
        <f t="shared" si="4"/>
        <v>10</v>
      </c>
      <c r="H37" s="600">
        <f t="shared" si="4"/>
        <v>69</v>
      </c>
      <c r="I37" s="600">
        <f t="shared" si="4"/>
        <v>29</v>
      </c>
      <c r="J37" s="600">
        <f t="shared" si="4"/>
        <v>143</v>
      </c>
      <c r="K37" s="600">
        <f t="shared" si="4"/>
        <v>162</v>
      </c>
      <c r="L37" s="600">
        <f t="shared" si="4"/>
        <v>92</v>
      </c>
      <c r="M37" s="601">
        <f t="shared" si="4"/>
        <v>586</v>
      </c>
      <c r="N37" s="288"/>
    </row>
    <row r="38" spans="2:14" ht="5.25" customHeight="1" thickBot="1">
      <c r="B38" s="355"/>
      <c r="C38" s="80"/>
      <c r="D38" s="81"/>
      <c r="E38" s="80"/>
      <c r="F38" s="358"/>
      <c r="G38" s="358"/>
      <c r="H38" s="358"/>
      <c r="I38" s="356"/>
      <c r="J38" s="356"/>
      <c r="K38" s="356"/>
      <c r="L38" s="356"/>
      <c r="M38" s="357"/>
      <c r="N38" s="288"/>
    </row>
    <row r="39" spans="2:14" ht="12.75" customHeight="1" thickBot="1">
      <c r="B39" s="82"/>
      <c r="C39" s="82"/>
      <c r="D39" s="92"/>
      <c r="E39" s="82"/>
      <c r="F39" s="226"/>
      <c r="G39" s="226"/>
      <c r="H39" s="226"/>
      <c r="I39" s="82"/>
      <c r="J39" s="82"/>
      <c r="K39" s="82"/>
      <c r="L39" s="82"/>
      <c r="M39" s="82"/>
      <c r="N39" s="288"/>
    </row>
    <row r="40" spans="2:14" ht="24">
      <c r="B40" s="440" t="str">
        <f>B29</f>
        <v>Three Months Ended June 30, 2015</v>
      </c>
      <c r="C40" s="96"/>
      <c r="D40" s="441"/>
      <c r="E40" s="435" t="s">
        <v>63</v>
      </c>
      <c r="F40" s="436" t="s">
        <v>60</v>
      </c>
      <c r="G40" s="436" t="s">
        <v>61</v>
      </c>
      <c r="H40" s="437" t="s">
        <v>62</v>
      </c>
      <c r="I40" s="85"/>
      <c r="J40" s="86"/>
      <c r="K40" s="87"/>
      <c r="L40" s="82"/>
      <c r="M40" s="82"/>
      <c r="N40" s="288"/>
    </row>
    <row r="41" spans="2:14">
      <c r="B41" s="797" t="s">
        <v>59</v>
      </c>
      <c r="C41" s="798"/>
      <c r="D41" s="420"/>
      <c r="E41" s="421">
        <f>E30-M30</f>
        <v>332</v>
      </c>
      <c r="F41" s="387">
        <v>212</v>
      </c>
      <c r="G41" s="432">
        <v>0.28999999999999998</v>
      </c>
      <c r="H41" s="159">
        <v>0.28999999999999998</v>
      </c>
      <c r="I41" s="88"/>
      <c r="J41" s="433"/>
      <c r="K41" s="87"/>
      <c r="L41" s="82"/>
      <c r="M41" s="82"/>
      <c r="N41" s="82"/>
    </row>
    <row r="42" spans="2:14" ht="13.5">
      <c r="B42" s="77"/>
      <c r="C42" s="78" t="s">
        <v>292</v>
      </c>
      <c r="D42" s="274">
        <v>1</v>
      </c>
      <c r="E42" s="434">
        <f>E31-M31</f>
        <v>21</v>
      </c>
      <c r="F42" s="225">
        <v>21</v>
      </c>
      <c r="G42" s="319">
        <v>0.03</v>
      </c>
      <c r="H42" s="160">
        <v>0.03</v>
      </c>
      <c r="I42" s="442"/>
      <c r="J42" s="89"/>
      <c r="K42" s="90"/>
      <c r="L42" s="90"/>
      <c r="M42" s="90"/>
      <c r="N42" s="90"/>
    </row>
    <row r="43" spans="2:14" ht="13.5">
      <c r="B43" s="77"/>
      <c r="C43" s="78" t="s">
        <v>141</v>
      </c>
      <c r="D43" s="274">
        <v>2</v>
      </c>
      <c r="E43" s="434">
        <f>E32-M32</f>
        <v>1</v>
      </c>
      <c r="F43" s="225">
        <v>1</v>
      </c>
      <c r="G43" s="319">
        <v>0</v>
      </c>
      <c r="H43" s="160">
        <v>0</v>
      </c>
      <c r="I43" s="442"/>
      <c r="J43" s="89"/>
      <c r="K43" s="90"/>
      <c r="L43" s="90"/>
      <c r="M43" s="90"/>
      <c r="N43" s="90"/>
    </row>
    <row r="44" spans="2:14" ht="13.5">
      <c r="B44" s="77"/>
      <c r="C44" s="78" t="s">
        <v>208</v>
      </c>
      <c r="D44" s="274">
        <v>5</v>
      </c>
      <c r="E44" s="434">
        <v>0</v>
      </c>
      <c r="F44" s="225">
        <v>-5</v>
      </c>
      <c r="G44" s="319">
        <v>-0.01</v>
      </c>
      <c r="H44" s="160">
        <v>-0.01</v>
      </c>
      <c r="I44" s="442"/>
      <c r="J44" s="89"/>
      <c r="K44" s="90"/>
      <c r="L44" s="90"/>
      <c r="M44" s="90"/>
      <c r="N44" s="90"/>
    </row>
    <row r="45" spans="2:14" ht="12.75" thickBot="1">
      <c r="B45" s="794" t="s">
        <v>150</v>
      </c>
      <c r="C45" s="795"/>
      <c r="D45" s="92"/>
      <c r="E45" s="426">
        <f>SUM(E41:E44)</f>
        <v>354</v>
      </c>
      <c r="F45" s="426">
        <f>SUM(F41:F44)</f>
        <v>229</v>
      </c>
      <c r="G45" s="318">
        <f>SUM(G41:G44)</f>
        <v>0.30999999999999994</v>
      </c>
      <c r="H45" s="353">
        <f>SUM(H41:H44)</f>
        <v>0.30999999999999994</v>
      </c>
      <c r="I45" s="91"/>
      <c r="J45" s="82"/>
      <c r="K45" s="82"/>
      <c r="L45" s="82"/>
      <c r="M45" s="82"/>
      <c r="N45" s="83"/>
    </row>
    <row r="46" spans="2:14" ht="12.75" thickTop="1">
      <c r="B46" s="270"/>
      <c r="C46" s="271"/>
      <c r="D46" s="92"/>
      <c r="E46" s="272"/>
      <c r="F46" s="261"/>
      <c r="G46" s="277"/>
      <c r="H46" s="159"/>
      <c r="I46" s="91"/>
      <c r="J46" s="82"/>
      <c r="K46" s="82"/>
      <c r="L46" s="82"/>
      <c r="M46" s="82"/>
      <c r="N46" s="83"/>
    </row>
    <row r="47" spans="2:14" ht="13.5">
      <c r="B47" s="270"/>
      <c r="C47" s="289" t="s">
        <v>171</v>
      </c>
      <c r="D47" s="274">
        <v>4</v>
      </c>
      <c r="E47" s="272">
        <v>-181</v>
      </c>
      <c r="F47" s="272">
        <v>-136</v>
      </c>
      <c r="G47" s="287">
        <v>-0.18</v>
      </c>
      <c r="H47" s="354">
        <v>-0.18</v>
      </c>
      <c r="I47" s="91"/>
      <c r="J47" s="82"/>
      <c r="K47" s="82"/>
      <c r="L47" s="82"/>
      <c r="M47" s="82"/>
      <c r="N47" s="83"/>
    </row>
    <row r="48" spans="2:14" ht="13.5">
      <c r="B48" s="270"/>
      <c r="C48" s="289"/>
      <c r="D48" s="274"/>
      <c r="E48" s="272"/>
      <c r="F48" s="272"/>
      <c r="G48" s="287"/>
      <c r="H48" s="354"/>
      <c r="I48" s="91"/>
      <c r="J48" s="82"/>
      <c r="K48" s="82"/>
      <c r="L48" s="82"/>
      <c r="M48" s="82"/>
      <c r="N48" s="83"/>
    </row>
    <row r="49" spans="2:14" ht="13.5">
      <c r="B49" s="597" t="s">
        <v>170</v>
      </c>
      <c r="C49" s="602"/>
      <c r="D49" s="599">
        <v>6</v>
      </c>
      <c r="E49" s="600">
        <f>E45+E47</f>
        <v>173</v>
      </c>
      <c r="F49" s="600">
        <f t="shared" ref="F49:H49" si="5">F45+F47</f>
        <v>93</v>
      </c>
      <c r="G49" s="603">
        <f t="shared" si="5"/>
        <v>0.12999999999999995</v>
      </c>
      <c r="H49" s="604">
        <f t="shared" si="5"/>
        <v>0.12999999999999995</v>
      </c>
      <c r="I49" s="91"/>
      <c r="J49" s="82"/>
      <c r="K49" s="82"/>
      <c r="L49" s="82"/>
      <c r="M49" s="82"/>
      <c r="N49" s="83"/>
    </row>
    <row r="50" spans="2:14" ht="6" customHeight="1" thickBot="1">
      <c r="B50" s="79"/>
      <c r="C50" s="80"/>
      <c r="D50" s="81"/>
      <c r="E50" s="80"/>
      <c r="F50" s="80"/>
      <c r="G50" s="320"/>
      <c r="H50" s="438"/>
      <c r="I50" s="82"/>
      <c r="J50" s="82"/>
      <c r="K50" s="82"/>
      <c r="L50" s="82"/>
      <c r="M50" s="82"/>
      <c r="N50" s="83"/>
    </row>
    <row r="51" spans="2:14" ht="12.75" thickBot="1">
      <c r="B51" s="82"/>
      <c r="C51" s="82"/>
      <c r="D51" s="92"/>
      <c r="E51" s="82"/>
      <c r="F51" s="226"/>
      <c r="G51" s="226"/>
      <c r="H51" s="226"/>
      <c r="I51" s="82"/>
      <c r="J51" s="82"/>
      <c r="K51" s="82"/>
      <c r="L51" s="82"/>
      <c r="M51" s="82"/>
      <c r="N51" s="83"/>
    </row>
    <row r="52" spans="2:14" ht="48">
      <c r="B52" s="439" t="s">
        <v>127</v>
      </c>
      <c r="C52" s="93"/>
      <c r="D52" s="431"/>
      <c r="E52" s="427" t="s">
        <v>54</v>
      </c>
      <c r="F52" s="428" t="s">
        <v>172</v>
      </c>
      <c r="G52" s="428" t="s">
        <v>206</v>
      </c>
      <c r="H52" s="428" t="s">
        <v>205</v>
      </c>
      <c r="I52" s="428" t="s">
        <v>207</v>
      </c>
      <c r="J52" s="427" t="s">
        <v>55</v>
      </c>
      <c r="K52" s="427" t="s">
        <v>56</v>
      </c>
      <c r="L52" s="427" t="s">
        <v>57</v>
      </c>
      <c r="M52" s="429" t="s">
        <v>58</v>
      </c>
      <c r="N52" s="288"/>
    </row>
    <row r="53" spans="2:14">
      <c r="B53" s="797" t="s">
        <v>59</v>
      </c>
      <c r="C53" s="798"/>
      <c r="D53" s="420"/>
      <c r="E53" s="421">
        <v>990</v>
      </c>
      <c r="F53" s="387">
        <v>179</v>
      </c>
      <c r="G53" s="387">
        <v>62</v>
      </c>
      <c r="H53" s="387">
        <v>71</v>
      </c>
      <c r="I53" s="421">
        <v>25</v>
      </c>
      <c r="J53" s="421">
        <v>159</v>
      </c>
      <c r="K53" s="421">
        <v>189</v>
      </c>
      <c r="L53" s="421">
        <v>109</v>
      </c>
      <c r="M53" s="430">
        <f>SUM(F53:L53)</f>
        <v>794</v>
      </c>
      <c r="N53" s="288"/>
    </row>
    <row r="54" spans="2:14" ht="13.5">
      <c r="B54" s="77"/>
      <c r="C54" s="78" t="s">
        <v>292</v>
      </c>
      <c r="D54" s="274">
        <v>1</v>
      </c>
      <c r="E54" s="422">
        <v>0</v>
      </c>
      <c r="F54" s="423">
        <v>0</v>
      </c>
      <c r="G54" s="423">
        <v>-3</v>
      </c>
      <c r="H54" s="423">
        <v>0</v>
      </c>
      <c r="I54" s="424">
        <v>-2</v>
      </c>
      <c r="J54" s="99">
        <v>-6</v>
      </c>
      <c r="K54" s="99">
        <v>-2</v>
      </c>
      <c r="L54" s="99">
        <v>-15</v>
      </c>
      <c r="M54" s="94">
        <f>SUM(F54:L54)</f>
        <v>-28</v>
      </c>
      <c r="N54" s="288"/>
    </row>
    <row r="55" spans="2:14" ht="13.5">
      <c r="B55" s="77"/>
      <c r="C55" s="78" t="s">
        <v>141</v>
      </c>
      <c r="D55" s="274">
        <v>2</v>
      </c>
      <c r="E55" s="422">
        <v>0</v>
      </c>
      <c r="F55" s="423">
        <v>0</v>
      </c>
      <c r="G55" s="423">
        <v>-1</v>
      </c>
      <c r="H55" s="423">
        <v>0</v>
      </c>
      <c r="I55" s="424">
        <v>0</v>
      </c>
      <c r="J55" s="423">
        <v>0</v>
      </c>
      <c r="K55" s="423">
        <v>0</v>
      </c>
      <c r="L55" s="423">
        <v>0</v>
      </c>
      <c r="M55" s="94">
        <f>SUM(F55:L55)</f>
        <v>-1</v>
      </c>
      <c r="N55" s="288"/>
    </row>
    <row r="56" spans="2:14" ht="12.75" thickBot="1">
      <c r="B56" s="794" t="s">
        <v>150</v>
      </c>
      <c r="C56" s="795"/>
      <c r="D56" s="92"/>
      <c r="E56" s="426">
        <f t="shared" ref="E56:M56" si="6">SUM(E53:E55)</f>
        <v>990</v>
      </c>
      <c r="F56" s="426">
        <f t="shared" si="6"/>
        <v>179</v>
      </c>
      <c r="G56" s="426">
        <f t="shared" si="6"/>
        <v>58</v>
      </c>
      <c r="H56" s="426">
        <f t="shared" si="6"/>
        <v>71</v>
      </c>
      <c r="I56" s="426">
        <f t="shared" si="6"/>
        <v>23</v>
      </c>
      <c r="J56" s="426">
        <f t="shared" si="6"/>
        <v>153</v>
      </c>
      <c r="K56" s="426">
        <f t="shared" si="6"/>
        <v>187</v>
      </c>
      <c r="L56" s="426">
        <f t="shared" si="6"/>
        <v>94</v>
      </c>
      <c r="M56" s="95">
        <f t="shared" si="6"/>
        <v>765</v>
      </c>
      <c r="N56" s="288"/>
    </row>
    <row r="57" spans="2:14" ht="12.75" thickTop="1">
      <c r="B57" s="270"/>
      <c r="C57" s="271"/>
      <c r="D57" s="92"/>
      <c r="E57" s="272"/>
      <c r="F57" s="272"/>
      <c r="G57" s="272"/>
      <c r="H57" s="272"/>
      <c r="I57" s="272"/>
      <c r="J57" s="272"/>
      <c r="K57" s="272"/>
      <c r="L57" s="272"/>
      <c r="M57" s="273"/>
      <c r="N57" s="288"/>
    </row>
    <row r="58" spans="2:14" ht="13.5">
      <c r="B58" s="270"/>
      <c r="C58" s="289" t="s">
        <v>171</v>
      </c>
      <c r="D58" s="274">
        <v>4</v>
      </c>
      <c r="E58" s="272">
        <v>50</v>
      </c>
      <c r="F58" s="272">
        <v>-4</v>
      </c>
      <c r="G58" s="272">
        <v>36</v>
      </c>
      <c r="H58" s="272">
        <v>10</v>
      </c>
      <c r="I58" s="272">
        <v>-18</v>
      </c>
      <c r="J58" s="272">
        <v>0</v>
      </c>
      <c r="K58" s="272">
        <v>0</v>
      </c>
      <c r="L58" s="272">
        <v>0</v>
      </c>
      <c r="M58" s="273">
        <f>SUM(F58:L58)</f>
        <v>24</v>
      </c>
      <c r="N58" s="352"/>
    </row>
    <row r="59" spans="2:14" ht="13.5">
      <c r="B59" s="270"/>
      <c r="C59" s="289"/>
      <c r="D59" s="274"/>
      <c r="E59" s="272"/>
      <c r="F59" s="272"/>
      <c r="G59" s="272"/>
      <c r="H59" s="272"/>
      <c r="I59" s="272"/>
      <c r="J59" s="272"/>
      <c r="K59" s="272"/>
      <c r="L59" s="272"/>
      <c r="M59" s="273"/>
      <c r="N59" s="352"/>
    </row>
    <row r="60" spans="2:14" ht="13.5">
      <c r="B60" s="597" t="s">
        <v>170</v>
      </c>
      <c r="C60" s="598"/>
      <c r="D60" s="599">
        <v>6</v>
      </c>
      <c r="E60" s="600">
        <f>E56+E58</f>
        <v>1040</v>
      </c>
      <c r="F60" s="600">
        <f t="shared" ref="F60:M60" si="7">F56+F58</f>
        <v>175</v>
      </c>
      <c r="G60" s="600">
        <f t="shared" si="7"/>
        <v>94</v>
      </c>
      <c r="H60" s="600">
        <f t="shared" si="7"/>
        <v>81</v>
      </c>
      <c r="I60" s="600">
        <f t="shared" si="7"/>
        <v>5</v>
      </c>
      <c r="J60" s="600">
        <f t="shared" si="7"/>
        <v>153</v>
      </c>
      <c r="K60" s="600">
        <f t="shared" si="7"/>
        <v>187</v>
      </c>
      <c r="L60" s="600">
        <f t="shared" si="7"/>
        <v>94</v>
      </c>
      <c r="M60" s="601">
        <f t="shared" si="7"/>
        <v>789</v>
      </c>
      <c r="N60" s="288"/>
    </row>
    <row r="61" spans="2:14" ht="5.25" customHeight="1" thickBot="1">
      <c r="B61" s="355"/>
      <c r="C61" s="80"/>
      <c r="D61" s="81"/>
      <c r="E61" s="359"/>
      <c r="F61" s="360"/>
      <c r="G61" s="360"/>
      <c r="H61" s="360"/>
      <c r="I61" s="359"/>
      <c r="J61" s="359"/>
      <c r="K61" s="359"/>
      <c r="L61" s="359"/>
      <c r="M61" s="361"/>
      <c r="N61" s="288"/>
    </row>
    <row r="62" spans="2:14" ht="12.75" customHeight="1" thickBot="1">
      <c r="B62" s="82"/>
      <c r="C62" s="82"/>
      <c r="D62" s="92"/>
      <c r="E62" s="82"/>
      <c r="F62" s="226"/>
      <c r="G62" s="226"/>
      <c r="H62" s="226"/>
      <c r="I62" s="82"/>
      <c r="J62" s="82"/>
      <c r="K62" s="82"/>
      <c r="L62" s="82"/>
      <c r="M62" s="82"/>
      <c r="N62" s="288"/>
    </row>
    <row r="63" spans="2:14" ht="24">
      <c r="B63" s="440" t="str">
        <f>B52</f>
        <v>Three Months Ended September 30, 2015</v>
      </c>
      <c r="C63" s="96"/>
      <c r="D63" s="441"/>
      <c r="E63" s="435" t="s">
        <v>63</v>
      </c>
      <c r="F63" s="436" t="s">
        <v>60</v>
      </c>
      <c r="G63" s="436" t="s">
        <v>61</v>
      </c>
      <c r="H63" s="437" t="s">
        <v>62</v>
      </c>
      <c r="I63" s="85"/>
      <c r="J63" s="86"/>
      <c r="K63" s="87"/>
      <c r="L63" s="82"/>
      <c r="M63" s="82"/>
      <c r="N63" s="288"/>
    </row>
    <row r="64" spans="2:14">
      <c r="B64" s="797" t="s">
        <v>59</v>
      </c>
      <c r="C64" s="798"/>
      <c r="D64" s="420"/>
      <c r="E64" s="421">
        <f>E53-M53</f>
        <v>196</v>
      </c>
      <c r="F64" s="387">
        <v>127</v>
      </c>
      <c r="G64" s="432">
        <v>0.17</v>
      </c>
      <c r="H64" s="159">
        <v>0.17</v>
      </c>
      <c r="I64" s="88"/>
      <c r="J64" s="433"/>
      <c r="K64" s="87"/>
      <c r="L64" s="82"/>
      <c r="M64" s="82"/>
      <c r="N64" s="82"/>
    </row>
    <row r="65" spans="2:14" ht="13.5">
      <c r="B65" s="77"/>
      <c r="C65" s="78" t="s">
        <v>292</v>
      </c>
      <c r="D65" s="274">
        <v>1</v>
      </c>
      <c r="E65" s="434">
        <f>E54-M54</f>
        <v>28</v>
      </c>
      <c r="F65" s="225">
        <v>28</v>
      </c>
      <c r="G65" s="319">
        <v>0.04</v>
      </c>
      <c r="H65" s="160">
        <v>0.04</v>
      </c>
      <c r="I65" s="89"/>
      <c r="J65" s="89"/>
      <c r="K65" s="90"/>
      <c r="L65" s="90"/>
      <c r="M65" s="90"/>
      <c r="N65" s="90"/>
    </row>
    <row r="66" spans="2:14" ht="13.5">
      <c r="B66" s="77"/>
      <c r="C66" s="78" t="s">
        <v>141</v>
      </c>
      <c r="D66" s="274">
        <v>2</v>
      </c>
      <c r="E66" s="434">
        <f>E55-M55</f>
        <v>1</v>
      </c>
      <c r="F66" s="225">
        <v>1</v>
      </c>
      <c r="G66" s="319">
        <v>0</v>
      </c>
      <c r="H66" s="160">
        <v>0</v>
      </c>
      <c r="I66" s="89"/>
      <c r="J66" s="89"/>
      <c r="K66" s="90"/>
      <c r="L66" s="90"/>
      <c r="M66" s="90"/>
      <c r="N66" s="90"/>
    </row>
    <row r="67" spans="2:14" ht="13.5">
      <c r="B67" s="77"/>
      <c r="C67" s="78" t="s">
        <v>208</v>
      </c>
      <c r="D67" s="274">
        <v>5</v>
      </c>
      <c r="E67" s="434">
        <v>0</v>
      </c>
      <c r="F67" s="225">
        <v>-9</v>
      </c>
      <c r="G67" s="319">
        <v>-0.01</v>
      </c>
      <c r="H67" s="160">
        <v>-0.01</v>
      </c>
      <c r="I67" s="89"/>
      <c r="J67" s="89"/>
      <c r="K67" s="90"/>
      <c r="L67" s="90"/>
      <c r="M67" s="90"/>
      <c r="N67" s="90"/>
    </row>
    <row r="68" spans="2:14" ht="12.75" thickBot="1">
      <c r="B68" s="794" t="s">
        <v>150</v>
      </c>
      <c r="C68" s="795"/>
      <c r="D68" s="92"/>
      <c r="E68" s="426">
        <f>SUM(E64:E67)</f>
        <v>225</v>
      </c>
      <c r="F68" s="426">
        <f>SUM(F64:F67)</f>
        <v>147</v>
      </c>
      <c r="G68" s="318">
        <f>SUM(G64:G67)</f>
        <v>0.2</v>
      </c>
      <c r="H68" s="353">
        <f>SUM(H64:H67)</f>
        <v>0.2</v>
      </c>
      <c r="I68" s="91"/>
      <c r="J68" s="82"/>
      <c r="K68" s="82"/>
      <c r="L68" s="82"/>
      <c r="M68" s="82"/>
      <c r="N68" s="83"/>
    </row>
    <row r="69" spans="2:14" ht="12.75" thickTop="1">
      <c r="B69" s="270"/>
      <c r="C69" s="271"/>
      <c r="D69" s="92"/>
      <c r="E69" s="272"/>
      <c r="F69" s="261"/>
      <c r="G69" s="277"/>
      <c r="H69" s="159"/>
      <c r="I69" s="91"/>
      <c r="J69" s="82"/>
      <c r="K69" s="82"/>
      <c r="L69" s="82"/>
      <c r="M69" s="82"/>
      <c r="N69" s="83"/>
    </row>
    <row r="70" spans="2:14" ht="13.5">
      <c r="B70" s="270"/>
      <c r="C70" s="289" t="s">
        <v>171</v>
      </c>
      <c r="D70" s="274">
        <v>4</v>
      </c>
      <c r="E70" s="272">
        <v>26</v>
      </c>
      <c r="F70" s="272">
        <v>11</v>
      </c>
      <c r="G70" s="287">
        <v>0.01</v>
      </c>
      <c r="H70" s="354">
        <v>0.01</v>
      </c>
      <c r="I70" s="91"/>
      <c r="J70" s="82"/>
      <c r="K70" s="82"/>
      <c r="L70" s="82"/>
      <c r="M70" s="82"/>
      <c r="N70" s="83"/>
    </row>
    <row r="71" spans="2:14" ht="13.5">
      <c r="B71" s="270"/>
      <c r="C71" s="289"/>
      <c r="D71" s="274"/>
      <c r="E71" s="272"/>
      <c r="F71" s="272"/>
      <c r="G71" s="287"/>
      <c r="H71" s="354"/>
      <c r="I71" s="91"/>
      <c r="J71" s="82"/>
      <c r="K71" s="82"/>
      <c r="L71" s="82"/>
      <c r="M71" s="82"/>
      <c r="N71" s="83"/>
    </row>
    <row r="72" spans="2:14" ht="13.5">
      <c r="B72" s="597" t="s">
        <v>170</v>
      </c>
      <c r="C72" s="602"/>
      <c r="D72" s="599">
        <v>6</v>
      </c>
      <c r="E72" s="600">
        <f>E68+E70</f>
        <v>251</v>
      </c>
      <c r="F72" s="600">
        <f t="shared" ref="F72:H72" si="8">F68+F70</f>
        <v>158</v>
      </c>
      <c r="G72" s="603">
        <f t="shared" si="8"/>
        <v>0.21000000000000002</v>
      </c>
      <c r="H72" s="604">
        <f t="shared" si="8"/>
        <v>0.21000000000000002</v>
      </c>
      <c r="I72" s="91"/>
      <c r="J72" s="82"/>
      <c r="K72" s="82"/>
      <c r="L72" s="82"/>
      <c r="M72" s="82"/>
      <c r="N72" s="83"/>
    </row>
    <row r="73" spans="2:14" ht="6" customHeight="1" thickBot="1">
      <c r="B73" s="79"/>
      <c r="C73" s="80"/>
      <c r="D73" s="81"/>
      <c r="E73" s="80"/>
      <c r="F73" s="80"/>
      <c r="G73" s="320"/>
      <c r="H73" s="438"/>
      <c r="I73" s="82"/>
      <c r="J73" s="82"/>
      <c r="K73" s="82"/>
      <c r="L73" s="82"/>
      <c r="M73" s="82"/>
      <c r="N73" s="83"/>
    </row>
    <row r="74" spans="2:14" ht="12.75" thickBot="1">
      <c r="B74" s="82"/>
      <c r="C74" s="82"/>
      <c r="D74" s="92"/>
      <c r="E74" s="82"/>
      <c r="F74" s="226"/>
      <c r="G74" s="226"/>
      <c r="H74" s="226"/>
      <c r="I74" s="82"/>
      <c r="J74" s="82"/>
      <c r="K74" s="82"/>
      <c r="L74" s="82"/>
      <c r="M74" s="82"/>
      <c r="N74" s="83"/>
    </row>
    <row r="75" spans="2:14" ht="48">
      <c r="B75" s="439" t="s">
        <v>128</v>
      </c>
      <c r="C75" s="93"/>
      <c r="D75" s="431"/>
      <c r="E75" s="427" t="s">
        <v>54</v>
      </c>
      <c r="F75" s="428" t="s">
        <v>172</v>
      </c>
      <c r="G75" s="428" t="s">
        <v>206</v>
      </c>
      <c r="H75" s="428" t="s">
        <v>205</v>
      </c>
      <c r="I75" s="428" t="s">
        <v>207</v>
      </c>
      <c r="J75" s="427" t="s">
        <v>55</v>
      </c>
      <c r="K75" s="427" t="s">
        <v>56</v>
      </c>
      <c r="L75" s="427" t="s">
        <v>57</v>
      </c>
      <c r="M75" s="429" t="s">
        <v>58</v>
      </c>
      <c r="N75" s="288"/>
    </row>
    <row r="76" spans="2:14">
      <c r="B76" s="797" t="s">
        <v>59</v>
      </c>
      <c r="C76" s="798"/>
      <c r="D76" s="420"/>
      <c r="E76" s="421">
        <v>1353</v>
      </c>
      <c r="F76" s="387">
        <v>343</v>
      </c>
      <c r="G76" s="387">
        <v>98</v>
      </c>
      <c r="H76" s="387">
        <v>82</v>
      </c>
      <c r="I76" s="421">
        <v>15</v>
      </c>
      <c r="J76" s="421">
        <v>193</v>
      </c>
      <c r="K76" s="421">
        <v>289</v>
      </c>
      <c r="L76" s="421">
        <v>83</v>
      </c>
      <c r="M76" s="430">
        <f>SUM(F76:L76)</f>
        <v>1103</v>
      </c>
      <c r="N76" s="288"/>
    </row>
    <row r="77" spans="2:14" ht="13.5">
      <c r="B77" s="77"/>
      <c r="C77" s="78" t="s">
        <v>292</v>
      </c>
      <c r="D77" s="274">
        <v>1</v>
      </c>
      <c r="E77" s="422">
        <v>0</v>
      </c>
      <c r="F77" s="423">
        <v>0</v>
      </c>
      <c r="G77" s="423">
        <v>-5</v>
      </c>
      <c r="H77" s="423">
        <v>0</v>
      </c>
      <c r="I77" s="424">
        <v>0</v>
      </c>
      <c r="J77" s="99">
        <v>-5</v>
      </c>
      <c r="K77" s="99">
        <v>-2</v>
      </c>
      <c r="L77" s="99">
        <v>-10</v>
      </c>
      <c r="M77" s="94">
        <f>SUM(F77:L77)</f>
        <v>-22</v>
      </c>
      <c r="N77" s="288"/>
    </row>
    <row r="78" spans="2:14" ht="13.5">
      <c r="B78" s="77"/>
      <c r="C78" s="78" t="s">
        <v>141</v>
      </c>
      <c r="D78" s="274">
        <v>2</v>
      </c>
      <c r="E78" s="422">
        <v>0</v>
      </c>
      <c r="F78" s="423">
        <v>0</v>
      </c>
      <c r="G78" s="423">
        <v>-7</v>
      </c>
      <c r="H78" s="423">
        <v>0</v>
      </c>
      <c r="I78" s="424">
        <v>0</v>
      </c>
      <c r="J78" s="423">
        <v>0</v>
      </c>
      <c r="K78" s="423">
        <v>0</v>
      </c>
      <c r="L78" s="423">
        <v>0</v>
      </c>
      <c r="M78" s="94">
        <f>SUM(F78:L78)</f>
        <v>-7</v>
      </c>
      <c r="N78" s="288"/>
    </row>
    <row r="79" spans="2:14" ht="13.5">
      <c r="B79" s="77"/>
      <c r="C79" s="78" t="s">
        <v>142</v>
      </c>
      <c r="D79" s="274">
        <v>3</v>
      </c>
      <c r="E79" s="422">
        <v>0</v>
      </c>
      <c r="F79" s="423">
        <v>0</v>
      </c>
      <c r="G79" s="423">
        <v>0</v>
      </c>
      <c r="H79" s="423">
        <v>0</v>
      </c>
      <c r="I79" s="424">
        <v>0</v>
      </c>
      <c r="J79" s="423">
        <v>0</v>
      </c>
      <c r="K79" s="423">
        <v>0</v>
      </c>
      <c r="L79" s="423">
        <v>-5</v>
      </c>
      <c r="M79" s="94">
        <f>SUM(F79:L79)</f>
        <v>-5</v>
      </c>
      <c r="N79" s="288"/>
    </row>
    <row r="80" spans="2:14" ht="12.75" thickBot="1">
      <c r="B80" s="794" t="s">
        <v>150</v>
      </c>
      <c r="C80" s="795"/>
      <c r="D80" s="92"/>
      <c r="E80" s="426">
        <f>SUM(E76:E79)</f>
        <v>1353</v>
      </c>
      <c r="F80" s="426">
        <f t="shared" ref="F80:M80" si="9">SUM(F76:F79)</f>
        <v>343</v>
      </c>
      <c r="G80" s="426">
        <f t="shared" si="9"/>
        <v>86</v>
      </c>
      <c r="H80" s="426">
        <f t="shared" si="9"/>
        <v>82</v>
      </c>
      <c r="I80" s="426">
        <f t="shared" si="9"/>
        <v>15</v>
      </c>
      <c r="J80" s="426">
        <f t="shared" si="9"/>
        <v>188</v>
      </c>
      <c r="K80" s="426">
        <f t="shared" si="9"/>
        <v>287</v>
      </c>
      <c r="L80" s="426">
        <f t="shared" si="9"/>
        <v>68</v>
      </c>
      <c r="M80" s="95">
        <f t="shared" si="9"/>
        <v>1069</v>
      </c>
      <c r="N80" s="288"/>
    </row>
    <row r="81" spans="2:14" ht="12.75" thickTop="1">
      <c r="B81" s="270"/>
      <c r="C81" s="271"/>
      <c r="D81" s="92"/>
      <c r="E81" s="272"/>
      <c r="F81" s="272"/>
      <c r="G81" s="272"/>
      <c r="H81" s="272"/>
      <c r="I81" s="272"/>
      <c r="J81" s="272"/>
      <c r="K81" s="272"/>
      <c r="L81" s="272"/>
      <c r="M81" s="273"/>
      <c r="N81" s="288"/>
    </row>
    <row r="82" spans="2:14" ht="13.5">
      <c r="B82" s="270"/>
      <c r="C82" s="289" t="s">
        <v>171</v>
      </c>
      <c r="D82" s="274">
        <v>4</v>
      </c>
      <c r="E82" s="272">
        <v>765</v>
      </c>
      <c r="F82" s="272">
        <v>131</v>
      </c>
      <c r="G82" s="272">
        <v>86</v>
      </c>
      <c r="H82" s="272">
        <v>1</v>
      </c>
      <c r="I82" s="272">
        <v>-7</v>
      </c>
      <c r="J82" s="272">
        <v>0</v>
      </c>
      <c r="K82" s="272">
        <v>0</v>
      </c>
      <c r="L82" s="272">
        <v>0</v>
      </c>
      <c r="M82" s="273">
        <f>SUM(F82:L82)</f>
        <v>211</v>
      </c>
      <c r="N82" s="352"/>
    </row>
    <row r="83" spans="2:14" ht="13.5">
      <c r="B83" s="270"/>
      <c r="C83" s="289"/>
      <c r="D83" s="274"/>
      <c r="E83" s="272"/>
      <c r="F83" s="272"/>
      <c r="G83" s="272"/>
      <c r="H83" s="272"/>
      <c r="I83" s="272"/>
      <c r="J83" s="272"/>
      <c r="K83" s="272"/>
      <c r="L83" s="272"/>
      <c r="M83" s="273"/>
      <c r="N83" s="352"/>
    </row>
    <row r="84" spans="2:14" ht="13.5">
      <c r="B84" s="597" t="s">
        <v>170</v>
      </c>
      <c r="C84" s="598"/>
      <c r="D84" s="599">
        <v>6</v>
      </c>
      <c r="E84" s="600">
        <f>E80+E82</f>
        <v>2118</v>
      </c>
      <c r="F84" s="600">
        <f t="shared" ref="F84:M84" si="10">F80+F82</f>
        <v>474</v>
      </c>
      <c r="G84" s="600">
        <f t="shared" si="10"/>
        <v>172</v>
      </c>
      <c r="H84" s="600">
        <f t="shared" si="10"/>
        <v>83</v>
      </c>
      <c r="I84" s="600">
        <f t="shared" si="10"/>
        <v>8</v>
      </c>
      <c r="J84" s="600">
        <f t="shared" si="10"/>
        <v>188</v>
      </c>
      <c r="K84" s="600">
        <f t="shared" si="10"/>
        <v>287</v>
      </c>
      <c r="L84" s="600">
        <f t="shared" si="10"/>
        <v>68</v>
      </c>
      <c r="M84" s="601">
        <f t="shared" si="10"/>
        <v>1280</v>
      </c>
      <c r="N84" s="288"/>
    </row>
    <row r="85" spans="2:14" ht="5.25" customHeight="1" thickBot="1">
      <c r="B85" s="355"/>
      <c r="C85" s="80"/>
      <c r="D85" s="81"/>
      <c r="E85" s="356"/>
      <c r="F85" s="358"/>
      <c r="G85" s="358"/>
      <c r="H85" s="358"/>
      <c r="I85" s="356"/>
      <c r="J85" s="356"/>
      <c r="K85" s="356"/>
      <c r="L85" s="356"/>
      <c r="M85" s="357"/>
      <c r="N85" s="288"/>
    </row>
    <row r="86" spans="2:14" ht="12.75" customHeight="1" thickBot="1">
      <c r="B86" s="82"/>
      <c r="C86" s="82"/>
      <c r="D86" s="92"/>
      <c r="E86" s="82"/>
      <c r="F86" s="226"/>
      <c r="G86" s="226"/>
      <c r="H86" s="226"/>
      <c r="I86" s="82"/>
      <c r="J86" s="82"/>
      <c r="K86" s="82"/>
      <c r="L86" s="82"/>
      <c r="M86" s="82"/>
      <c r="N86" s="288"/>
    </row>
    <row r="87" spans="2:14" ht="24">
      <c r="B87" s="440" t="str">
        <f>B75</f>
        <v>Three Months Ended December 31, 2015</v>
      </c>
      <c r="C87" s="96"/>
      <c r="D87" s="441"/>
      <c r="E87" s="435" t="s">
        <v>63</v>
      </c>
      <c r="F87" s="436" t="s">
        <v>60</v>
      </c>
      <c r="G87" s="436" t="s">
        <v>61</v>
      </c>
      <c r="H87" s="437" t="s">
        <v>62</v>
      </c>
      <c r="I87" s="85"/>
      <c r="J87" s="86"/>
      <c r="K87" s="87"/>
      <c r="L87" s="82"/>
      <c r="M87" s="82"/>
      <c r="N87" s="288"/>
    </row>
    <row r="88" spans="2:14">
      <c r="B88" s="797" t="s">
        <v>59</v>
      </c>
      <c r="C88" s="798"/>
      <c r="D88" s="420"/>
      <c r="E88" s="421">
        <f>E76-M76</f>
        <v>250</v>
      </c>
      <c r="F88" s="387">
        <v>159</v>
      </c>
      <c r="G88" s="432">
        <v>0.22</v>
      </c>
      <c r="H88" s="159">
        <v>0.21</v>
      </c>
      <c r="I88" s="88"/>
      <c r="J88" s="433"/>
      <c r="K88" s="87"/>
      <c r="L88" s="82"/>
      <c r="M88" s="82"/>
      <c r="N88" s="82"/>
    </row>
    <row r="89" spans="2:14" ht="13.5">
      <c r="B89" s="77"/>
      <c r="C89" s="78" t="s">
        <v>292</v>
      </c>
      <c r="D89" s="274">
        <v>1</v>
      </c>
      <c r="E89" s="434">
        <v>22</v>
      </c>
      <c r="F89" s="225">
        <v>22</v>
      </c>
      <c r="G89" s="319">
        <v>0.03</v>
      </c>
      <c r="H89" s="160">
        <v>0.03</v>
      </c>
      <c r="I89" s="89"/>
      <c r="J89" s="89"/>
      <c r="K89" s="90"/>
      <c r="L89" s="90"/>
      <c r="M89" s="90"/>
      <c r="N89" s="90"/>
    </row>
    <row r="90" spans="2:14" ht="13.5">
      <c r="B90" s="77"/>
      <c r="C90" s="78" t="s">
        <v>141</v>
      </c>
      <c r="D90" s="274">
        <v>2</v>
      </c>
      <c r="E90" s="434">
        <v>7</v>
      </c>
      <c r="F90" s="225">
        <v>7</v>
      </c>
      <c r="G90" s="319">
        <v>0.01</v>
      </c>
      <c r="H90" s="160">
        <v>0.01</v>
      </c>
      <c r="I90" s="89"/>
      <c r="J90" s="89"/>
      <c r="K90" s="90"/>
      <c r="L90" s="90"/>
      <c r="M90" s="90"/>
      <c r="N90" s="90"/>
    </row>
    <row r="91" spans="2:14" ht="13.5">
      <c r="B91" s="77"/>
      <c r="C91" s="78" t="s">
        <v>142</v>
      </c>
      <c r="D91" s="274">
        <v>3</v>
      </c>
      <c r="E91" s="434">
        <f>E79-M79</f>
        <v>5</v>
      </c>
      <c r="F91" s="225">
        <v>5</v>
      </c>
      <c r="G91" s="319">
        <v>7.0000000000000001E-3</v>
      </c>
      <c r="H91" s="160">
        <v>0.01</v>
      </c>
      <c r="I91" s="89"/>
      <c r="J91" s="89"/>
      <c r="K91" s="90"/>
      <c r="L91" s="90"/>
      <c r="M91" s="90"/>
      <c r="N91" s="90"/>
    </row>
    <row r="92" spans="2:14" ht="13.5">
      <c r="B92" s="77"/>
      <c r="C92" s="78" t="s">
        <v>208</v>
      </c>
      <c r="D92" s="274">
        <v>5</v>
      </c>
      <c r="E92" s="434">
        <v>0</v>
      </c>
      <c r="F92" s="225">
        <v>-9</v>
      </c>
      <c r="G92" s="319">
        <v>-0.02</v>
      </c>
      <c r="H92" s="160">
        <v>-0.01</v>
      </c>
      <c r="I92" s="89"/>
      <c r="J92" s="89"/>
      <c r="K92" s="90"/>
      <c r="L92" s="90"/>
      <c r="M92" s="90"/>
      <c r="N92" s="90"/>
    </row>
    <row r="93" spans="2:14" ht="12.75" thickBot="1">
      <c r="B93" s="794" t="s">
        <v>150</v>
      </c>
      <c r="C93" s="795"/>
      <c r="D93" s="92"/>
      <c r="E93" s="426">
        <f>SUM(E88:E91)</f>
        <v>284</v>
      </c>
      <c r="F93" s="426">
        <f>SUM(F88:F92)</f>
        <v>184</v>
      </c>
      <c r="G93" s="318">
        <f t="shared" ref="G93:H93" si="11">SUM(G88:G92)</f>
        <v>0.24700000000000003</v>
      </c>
      <c r="H93" s="353">
        <f t="shared" si="11"/>
        <v>0.25</v>
      </c>
      <c r="I93" s="91"/>
      <c r="J93" s="82"/>
      <c r="K93" s="82"/>
      <c r="L93" s="82"/>
      <c r="M93" s="82"/>
      <c r="N93" s="83"/>
    </row>
    <row r="94" spans="2:14" ht="12.75" thickTop="1">
      <c r="B94" s="270"/>
      <c r="C94" s="271"/>
      <c r="D94" s="92"/>
      <c r="E94" s="272"/>
      <c r="F94" s="261"/>
      <c r="G94" s="277"/>
      <c r="H94" s="159"/>
      <c r="I94" s="91"/>
      <c r="J94" s="82"/>
      <c r="K94" s="82"/>
      <c r="L94" s="82"/>
      <c r="M94" s="82"/>
      <c r="N94" s="83"/>
    </row>
    <row r="95" spans="2:14" ht="13.5">
      <c r="B95" s="270"/>
      <c r="C95" s="289" t="s">
        <v>171</v>
      </c>
      <c r="D95" s="274">
        <v>4</v>
      </c>
      <c r="E95" s="272">
        <v>554</v>
      </c>
      <c r="F95" s="272">
        <v>438</v>
      </c>
      <c r="G95" s="287">
        <v>0.59</v>
      </c>
      <c r="H95" s="354">
        <v>0.57999999999999996</v>
      </c>
      <c r="I95" s="91"/>
      <c r="J95" s="82"/>
      <c r="K95" s="82"/>
      <c r="L95" s="82"/>
      <c r="M95" s="82"/>
      <c r="N95" s="83"/>
    </row>
    <row r="96" spans="2:14" ht="13.5">
      <c r="B96" s="270"/>
      <c r="C96" s="289"/>
      <c r="D96" s="274"/>
      <c r="E96" s="272"/>
      <c r="F96" s="272"/>
      <c r="G96" s="287"/>
      <c r="H96" s="354"/>
      <c r="I96" s="91"/>
      <c r="J96" s="82"/>
      <c r="K96" s="82"/>
      <c r="L96" s="82"/>
      <c r="M96" s="82"/>
      <c r="N96" s="83"/>
    </row>
    <row r="97" spans="2:14" ht="13.5">
      <c r="B97" s="597" t="s">
        <v>170</v>
      </c>
      <c r="C97" s="602"/>
      <c r="D97" s="599">
        <v>6</v>
      </c>
      <c r="E97" s="600">
        <f>E93+E95</f>
        <v>838</v>
      </c>
      <c r="F97" s="600">
        <f t="shared" ref="F97:H97" si="12">F93+F95</f>
        <v>622</v>
      </c>
      <c r="G97" s="603">
        <f t="shared" si="12"/>
        <v>0.83699999999999997</v>
      </c>
      <c r="H97" s="604">
        <f t="shared" si="12"/>
        <v>0.83</v>
      </c>
      <c r="I97" s="91"/>
      <c r="J97" s="82"/>
      <c r="K97" s="82"/>
      <c r="L97" s="82"/>
      <c r="M97" s="82"/>
      <c r="N97" s="83"/>
    </row>
    <row r="98" spans="2:14" ht="6" customHeight="1" thickBot="1">
      <c r="B98" s="79"/>
      <c r="C98" s="80"/>
      <c r="D98" s="81"/>
      <c r="E98" s="80"/>
      <c r="F98" s="80"/>
      <c r="G98" s="320"/>
      <c r="H98" s="438"/>
      <c r="I98" s="82"/>
      <c r="J98" s="83"/>
      <c r="K98" s="83"/>
      <c r="L98" s="83"/>
      <c r="M98" s="83"/>
      <c r="N98" s="83"/>
    </row>
    <row r="99" spans="2:14">
      <c r="B99" s="82"/>
      <c r="C99" s="82"/>
      <c r="D99" s="92"/>
      <c r="E99" s="82"/>
      <c r="F99" s="226"/>
      <c r="G99" s="226"/>
      <c r="H99" s="226"/>
      <c r="I99" s="82"/>
      <c r="J99" s="83"/>
      <c r="K99" s="83"/>
      <c r="L99" s="83"/>
      <c r="M99" s="83"/>
      <c r="N99" s="83"/>
    </row>
    <row r="100" spans="2:14" ht="13.5">
      <c r="B100" s="326">
        <v>1</v>
      </c>
      <c r="C100" s="327" t="s">
        <v>293</v>
      </c>
      <c r="D100" s="98"/>
      <c r="E100" s="98"/>
      <c r="F100" s="98"/>
      <c r="G100" s="98"/>
      <c r="H100" s="98"/>
      <c r="I100" s="98"/>
      <c r="J100" s="98"/>
      <c r="K100" s="98"/>
      <c r="L100" s="98"/>
      <c r="M100" s="98"/>
      <c r="N100" s="98"/>
    </row>
    <row r="101" spans="2:14" ht="13.5">
      <c r="B101" s="326">
        <v>2</v>
      </c>
      <c r="C101" s="328" t="s">
        <v>139</v>
      </c>
      <c r="D101" s="278"/>
      <c r="E101" s="278"/>
      <c r="F101" s="278"/>
      <c r="G101" s="278"/>
      <c r="H101" s="278"/>
      <c r="I101" s="278"/>
      <c r="J101" s="278"/>
      <c r="K101" s="278"/>
      <c r="L101" s="278"/>
      <c r="M101" s="278"/>
      <c r="N101" s="278"/>
    </row>
    <row r="102" spans="2:14" ht="13.5">
      <c r="B102" s="326">
        <v>3</v>
      </c>
      <c r="C102" s="328" t="s">
        <v>140</v>
      </c>
      <c r="D102" s="98"/>
      <c r="E102" s="98"/>
      <c r="F102" s="98"/>
      <c r="G102" s="98"/>
      <c r="H102" s="98"/>
      <c r="I102" s="98"/>
      <c r="J102" s="98"/>
      <c r="K102" s="98"/>
      <c r="L102" s="98"/>
      <c r="M102" s="98"/>
      <c r="N102" s="98"/>
    </row>
    <row r="103" spans="2:14" ht="13.5">
      <c r="B103" s="326">
        <v>4</v>
      </c>
      <c r="C103" s="328" t="s">
        <v>209</v>
      </c>
      <c r="D103" s="267"/>
      <c r="E103" s="267"/>
      <c r="F103" s="267"/>
      <c r="G103" s="267"/>
      <c r="H103" s="267"/>
      <c r="I103" s="267"/>
      <c r="J103" s="267"/>
      <c r="K103" s="267"/>
      <c r="L103" s="267"/>
      <c r="M103" s="267"/>
      <c r="N103" s="267"/>
    </row>
    <row r="104" spans="2:14" ht="24" customHeight="1">
      <c r="B104" s="465">
        <v>5</v>
      </c>
      <c r="C104" s="792" t="s">
        <v>238</v>
      </c>
      <c r="D104" s="792"/>
      <c r="E104" s="792"/>
      <c r="F104" s="792"/>
      <c r="G104" s="792"/>
      <c r="H104" s="792"/>
      <c r="I104" s="792"/>
      <c r="J104" s="792"/>
      <c r="K104" s="792"/>
      <c r="L104" s="792"/>
      <c r="M104" s="792"/>
      <c r="N104" s="792"/>
    </row>
    <row r="105" spans="2:14" ht="48.75" customHeight="1">
      <c r="B105" s="465">
        <v>6</v>
      </c>
      <c r="C105" s="799" t="s">
        <v>337</v>
      </c>
      <c r="D105" s="799"/>
      <c r="E105" s="799"/>
      <c r="F105" s="799"/>
      <c r="G105" s="799"/>
      <c r="H105" s="799"/>
      <c r="I105" s="799"/>
      <c r="J105" s="799"/>
      <c r="K105" s="799"/>
      <c r="L105" s="799"/>
      <c r="M105" s="799"/>
      <c r="N105" s="799"/>
    </row>
    <row r="106" spans="2:14" ht="13.5">
      <c r="B106" s="465"/>
      <c r="C106" s="464"/>
      <c r="D106" s="464"/>
      <c r="E106" s="464"/>
      <c r="F106" s="464"/>
      <c r="G106" s="464"/>
      <c r="H106" s="464"/>
      <c r="I106" s="464"/>
      <c r="J106" s="464"/>
      <c r="K106" s="464"/>
      <c r="L106" s="464"/>
      <c r="M106" s="464"/>
      <c r="N106" s="464"/>
    </row>
    <row r="107" spans="2:14" ht="12" customHeight="1">
      <c r="B107" s="97"/>
      <c r="C107" s="793" t="s">
        <v>338</v>
      </c>
      <c r="D107" s="793"/>
      <c r="E107" s="793"/>
      <c r="F107" s="793"/>
      <c r="G107" s="793"/>
      <c r="H107" s="793"/>
      <c r="I107" s="793"/>
      <c r="J107" s="793"/>
      <c r="K107" s="793"/>
      <c r="L107" s="793"/>
      <c r="M107" s="793"/>
      <c r="N107" s="793"/>
    </row>
    <row r="108" spans="2:14">
      <c r="B108" s="288"/>
      <c r="C108" s="288"/>
      <c r="D108" s="288"/>
      <c r="E108" s="288"/>
      <c r="F108" s="288"/>
      <c r="G108" s="288"/>
      <c r="H108" s="288"/>
      <c r="I108" s="288"/>
      <c r="J108" s="288"/>
      <c r="K108" s="288"/>
      <c r="L108" s="288"/>
      <c r="M108" s="288"/>
      <c r="N108" s="288"/>
    </row>
    <row r="109" spans="2:14">
      <c r="B109" s="288"/>
      <c r="C109" s="288"/>
      <c r="D109" s="288"/>
      <c r="E109" s="288"/>
      <c r="F109" s="288"/>
      <c r="G109" s="288"/>
      <c r="H109" s="288"/>
      <c r="I109" s="288"/>
      <c r="J109" s="288"/>
      <c r="K109" s="288"/>
      <c r="L109" s="288"/>
      <c r="M109" s="288"/>
      <c r="N109" s="288"/>
    </row>
  </sheetData>
  <sheetProtection formatCells="0" formatColumns="0" formatRows="0" sort="0" autoFilter="0" pivotTables="0"/>
  <mergeCells count="22">
    <mergeCell ref="C107:N107"/>
    <mergeCell ref="B30:C30"/>
    <mergeCell ref="B33:C33"/>
    <mergeCell ref="B41:C41"/>
    <mergeCell ref="B45:C45"/>
    <mergeCell ref="B53:C53"/>
    <mergeCell ref="B56:C56"/>
    <mergeCell ref="B64:C64"/>
    <mergeCell ref="B68:C68"/>
    <mergeCell ref="B76:C76"/>
    <mergeCell ref="B80:C80"/>
    <mergeCell ref="B88:C88"/>
    <mergeCell ref="B93:C93"/>
    <mergeCell ref="C105:N105"/>
    <mergeCell ref="C104:N104"/>
    <mergeCell ref="B22:C22"/>
    <mergeCell ref="B7:C7"/>
    <mergeCell ref="B10:C10"/>
    <mergeCell ref="B18:C18"/>
    <mergeCell ref="B1:N1"/>
    <mergeCell ref="B2:N2"/>
    <mergeCell ref="B3:N3"/>
  </mergeCells>
  <pageMargins left="0.7" right="0.7" top="0.25" bottom="0.44" header="0.3" footer="0.3"/>
  <pageSetup scale="62" fitToHeight="0" orientation="landscape" r:id="rId1"/>
  <headerFooter>
    <oddFooter>&amp;LActivision Blizzard, Inc.&amp;R&amp;P of &amp; &amp;N</oddFooter>
  </headerFooter>
  <rowBreaks count="1" manualBreakCount="1">
    <brk id="51" min="1"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2"/>
  <sheetViews>
    <sheetView showGridLines="0" zoomScaleNormal="100" zoomScaleSheetLayoutView="75" workbookViewId="0">
      <selection sqref="A1:S1"/>
    </sheetView>
  </sheetViews>
  <sheetFormatPr defaultColWidth="9.28515625" defaultRowHeight="12"/>
  <cols>
    <col min="1" max="1" width="2.7109375" style="72" customWidth="1"/>
    <col min="2" max="2" width="1.42578125" style="72" customWidth="1"/>
    <col min="3" max="3" width="51.7109375" style="72" customWidth="1"/>
    <col min="4" max="4" width="3.42578125" style="72" customWidth="1"/>
    <col min="5" max="5" width="11" style="72" customWidth="1"/>
    <col min="6" max="6" width="15.28515625" style="72" customWidth="1"/>
    <col min="7" max="7" width="17.7109375" style="72" customWidth="1"/>
    <col min="8" max="8" width="23.28515625" style="72" customWidth="1"/>
    <col min="9" max="9" width="17.7109375" style="72" customWidth="1"/>
    <col min="10" max="10" width="14.5703125" style="72" customWidth="1"/>
    <col min="11" max="11" width="11.42578125" style="72" customWidth="1"/>
    <col min="12" max="12" width="15.7109375" style="72" customWidth="1"/>
    <col min="13" max="13" width="12.28515625" style="72" customWidth="1"/>
    <col min="14" max="14" width="12.7109375" style="72" customWidth="1"/>
    <col min="15" max="16384" width="9.28515625" style="72"/>
  </cols>
  <sheetData>
    <row r="1" spans="2:14">
      <c r="B1" s="796" t="s">
        <v>44</v>
      </c>
      <c r="C1" s="796"/>
      <c r="D1" s="796"/>
      <c r="E1" s="796"/>
      <c r="F1" s="796"/>
      <c r="G1" s="796"/>
      <c r="H1" s="796"/>
      <c r="I1" s="796"/>
      <c r="J1" s="796"/>
      <c r="K1" s="796"/>
      <c r="L1" s="796"/>
      <c r="M1" s="796"/>
      <c r="N1" s="796"/>
    </row>
    <row r="2" spans="2:14">
      <c r="B2" s="796" t="s">
        <v>105</v>
      </c>
      <c r="C2" s="796"/>
      <c r="D2" s="796"/>
      <c r="E2" s="796"/>
      <c r="F2" s="796"/>
      <c r="G2" s="796"/>
      <c r="H2" s="796"/>
      <c r="I2" s="796"/>
      <c r="J2" s="796"/>
      <c r="K2" s="796"/>
      <c r="L2" s="796"/>
      <c r="M2" s="796"/>
      <c r="N2" s="796"/>
    </row>
    <row r="3" spans="2:14">
      <c r="B3" s="796" t="s">
        <v>53</v>
      </c>
      <c r="C3" s="796"/>
      <c r="D3" s="796"/>
      <c r="E3" s="796"/>
      <c r="F3" s="796"/>
      <c r="G3" s="796"/>
      <c r="H3" s="796"/>
      <c r="I3" s="796"/>
      <c r="J3" s="796"/>
      <c r="K3" s="796"/>
      <c r="L3" s="796"/>
      <c r="M3" s="796"/>
      <c r="N3" s="796"/>
    </row>
    <row r="4" spans="2:14">
      <c r="B4" s="725"/>
      <c r="C4" s="725"/>
      <c r="D4" s="725"/>
      <c r="E4" s="725"/>
      <c r="F4" s="725"/>
      <c r="G4" s="725"/>
      <c r="H4" s="725"/>
      <c r="I4" s="725"/>
      <c r="J4" s="725"/>
      <c r="K4" s="725"/>
      <c r="L4" s="725"/>
      <c r="M4" s="725"/>
      <c r="N4" s="288"/>
    </row>
    <row r="5" spans="2:14" ht="12.75" thickBot="1">
      <c r="B5" s="73"/>
      <c r="C5" s="74"/>
      <c r="D5" s="75"/>
      <c r="E5" s="74"/>
      <c r="F5" s="74"/>
      <c r="G5" s="75"/>
      <c r="H5" s="75"/>
      <c r="I5" s="75"/>
      <c r="J5" s="75"/>
      <c r="K5" s="76"/>
      <c r="L5" s="76"/>
      <c r="M5" s="76"/>
      <c r="N5" s="288"/>
    </row>
    <row r="6" spans="2:14" ht="48">
      <c r="B6" s="439" t="s">
        <v>331</v>
      </c>
      <c r="C6" s="93"/>
      <c r="D6" s="431"/>
      <c r="E6" s="427" t="s">
        <v>54</v>
      </c>
      <c r="F6" s="428" t="s">
        <v>172</v>
      </c>
      <c r="G6" s="428" t="s">
        <v>206</v>
      </c>
      <c r="H6" s="428" t="s">
        <v>205</v>
      </c>
      <c r="I6" s="428" t="s">
        <v>207</v>
      </c>
      <c r="J6" s="427" t="s">
        <v>55</v>
      </c>
      <c r="K6" s="427" t="s">
        <v>56</v>
      </c>
      <c r="L6" s="427" t="s">
        <v>57</v>
      </c>
      <c r="M6" s="429" t="s">
        <v>58</v>
      </c>
      <c r="N6" s="352"/>
    </row>
    <row r="7" spans="2:14">
      <c r="B7" s="801" t="s">
        <v>59</v>
      </c>
      <c r="C7" s="798"/>
      <c r="D7" s="420"/>
      <c r="E7" s="421">
        <v>753</v>
      </c>
      <c r="F7" s="460">
        <v>150</v>
      </c>
      <c r="G7" s="460">
        <v>33</v>
      </c>
      <c r="H7" s="460">
        <v>62</v>
      </c>
      <c r="I7" s="421">
        <v>8</v>
      </c>
      <c r="J7" s="421">
        <v>131</v>
      </c>
      <c r="K7" s="421">
        <v>221</v>
      </c>
      <c r="L7" s="421">
        <v>140</v>
      </c>
      <c r="M7" s="430">
        <f>SUM(F7:L7)</f>
        <v>745</v>
      </c>
      <c r="N7" s="352"/>
    </row>
    <row r="8" spans="2:14" ht="13.5">
      <c r="B8" s="741"/>
      <c r="C8" s="78" t="s">
        <v>330</v>
      </c>
      <c r="D8" s="274">
        <v>1</v>
      </c>
      <c r="E8" s="422">
        <v>0</v>
      </c>
      <c r="F8" s="423">
        <v>0</v>
      </c>
      <c r="G8" s="423">
        <v>-1</v>
      </c>
      <c r="H8" s="423">
        <v>0</v>
      </c>
      <c r="I8" s="424">
        <v>0</v>
      </c>
      <c r="J8" s="99">
        <v>-5</v>
      </c>
      <c r="K8" s="99">
        <v>-3</v>
      </c>
      <c r="L8" s="99">
        <v>-13</v>
      </c>
      <c r="M8" s="94">
        <f>SUM(F8:L8)</f>
        <v>-22</v>
      </c>
      <c r="N8" s="352"/>
    </row>
    <row r="9" spans="2:14" ht="13.5">
      <c r="B9" s="741"/>
      <c r="C9" s="78" t="s">
        <v>141</v>
      </c>
      <c r="D9" s="274">
        <v>2</v>
      </c>
      <c r="E9" s="422">
        <v>0</v>
      </c>
      <c r="F9" s="423">
        <v>0</v>
      </c>
      <c r="G9" s="423">
        <v>-2</v>
      </c>
      <c r="H9" s="423">
        <v>0</v>
      </c>
      <c r="I9" s="424">
        <v>0</v>
      </c>
      <c r="J9" s="423">
        <v>0</v>
      </c>
      <c r="K9" s="423">
        <v>0</v>
      </c>
      <c r="L9" s="423">
        <v>0</v>
      </c>
      <c r="M9" s="94">
        <f>SUM(F9:L9)</f>
        <v>-2</v>
      </c>
      <c r="N9" s="352"/>
    </row>
    <row r="10" spans="2:14" ht="24">
      <c r="B10" s="741"/>
      <c r="C10" s="78" t="s">
        <v>332</v>
      </c>
      <c r="D10" s="274">
        <v>3</v>
      </c>
      <c r="E10" s="422">
        <v>0</v>
      </c>
      <c r="F10" s="423">
        <v>0</v>
      </c>
      <c r="G10" s="423">
        <v>0</v>
      </c>
      <c r="H10" s="423">
        <v>0</v>
      </c>
      <c r="I10" s="424">
        <v>0</v>
      </c>
      <c r="J10" s="424">
        <v>0</v>
      </c>
      <c r="K10" s="424">
        <v>0</v>
      </c>
      <c r="L10" s="424">
        <v>-48</v>
      </c>
      <c r="M10" s="94">
        <f>SUM(F10:L10)</f>
        <v>-48</v>
      </c>
      <c r="N10" s="352"/>
    </row>
    <row r="11" spans="2:14" ht="12.75" thickBot="1">
      <c r="B11" s="800" t="s">
        <v>150</v>
      </c>
      <c r="C11" s="795"/>
      <c r="D11" s="92"/>
      <c r="E11" s="426">
        <f t="shared" ref="E11:M11" si="0">SUM(E7:E10)</f>
        <v>753</v>
      </c>
      <c r="F11" s="426">
        <f t="shared" si="0"/>
        <v>150</v>
      </c>
      <c r="G11" s="426">
        <f t="shared" si="0"/>
        <v>30</v>
      </c>
      <c r="H11" s="426">
        <f t="shared" si="0"/>
        <v>62</v>
      </c>
      <c r="I11" s="426">
        <f t="shared" si="0"/>
        <v>8</v>
      </c>
      <c r="J11" s="426">
        <f t="shared" si="0"/>
        <v>126</v>
      </c>
      <c r="K11" s="426">
        <f t="shared" si="0"/>
        <v>218</v>
      </c>
      <c r="L11" s="426">
        <f t="shared" si="0"/>
        <v>79</v>
      </c>
      <c r="M11" s="95">
        <f t="shared" si="0"/>
        <v>673</v>
      </c>
      <c r="N11" s="352"/>
    </row>
    <row r="12" spans="2:14" ht="12.75" thickTop="1">
      <c r="B12" s="742"/>
      <c r="C12" s="724"/>
      <c r="D12" s="92"/>
      <c r="E12" s="272"/>
      <c r="F12" s="272"/>
      <c r="G12" s="272"/>
      <c r="H12" s="272"/>
      <c r="I12" s="272"/>
      <c r="J12" s="272"/>
      <c r="K12" s="272"/>
      <c r="L12" s="272"/>
      <c r="M12" s="273"/>
      <c r="N12" s="352"/>
    </row>
    <row r="13" spans="2:14" ht="13.5">
      <c r="B13" s="742"/>
      <c r="C13" s="289" t="s">
        <v>171</v>
      </c>
      <c r="D13" s="274">
        <v>4</v>
      </c>
      <c r="E13" s="272">
        <v>417</v>
      </c>
      <c r="F13" s="272">
        <v>79</v>
      </c>
      <c r="G13" s="272">
        <v>160</v>
      </c>
      <c r="H13" s="272">
        <v>0</v>
      </c>
      <c r="I13" s="272">
        <v>-2</v>
      </c>
      <c r="J13" s="272">
        <v>0</v>
      </c>
      <c r="K13" s="272">
        <v>0</v>
      </c>
      <c r="L13" s="272">
        <v>0</v>
      </c>
      <c r="M13" s="273">
        <f>SUM(F13:L13)</f>
        <v>237</v>
      </c>
      <c r="N13" s="352"/>
    </row>
    <row r="14" spans="2:14" ht="13.5">
      <c r="B14" s="742"/>
      <c r="C14" s="289"/>
      <c r="D14" s="274"/>
      <c r="E14" s="272"/>
      <c r="F14" s="272"/>
      <c r="G14" s="272"/>
      <c r="H14" s="272"/>
      <c r="I14" s="272"/>
      <c r="J14" s="272"/>
      <c r="K14" s="272"/>
      <c r="L14" s="272"/>
      <c r="M14" s="273"/>
      <c r="N14" s="352"/>
    </row>
    <row r="15" spans="2:14" ht="13.5">
      <c r="B15" s="743" t="s">
        <v>170</v>
      </c>
      <c r="C15" s="598"/>
      <c r="D15" s="599">
        <v>6</v>
      </c>
      <c r="E15" s="600">
        <f>E11+E13</f>
        <v>1170</v>
      </c>
      <c r="F15" s="600">
        <f t="shared" ref="F15:M15" si="1">F11+F13</f>
        <v>229</v>
      </c>
      <c r="G15" s="600">
        <f t="shared" si="1"/>
        <v>190</v>
      </c>
      <c r="H15" s="600">
        <f t="shared" si="1"/>
        <v>62</v>
      </c>
      <c r="I15" s="600">
        <f t="shared" si="1"/>
        <v>6</v>
      </c>
      <c r="J15" s="600">
        <f t="shared" si="1"/>
        <v>126</v>
      </c>
      <c r="K15" s="600">
        <f t="shared" si="1"/>
        <v>218</v>
      </c>
      <c r="L15" s="600">
        <f t="shared" si="1"/>
        <v>79</v>
      </c>
      <c r="M15" s="601">
        <f t="shared" si="1"/>
        <v>910</v>
      </c>
      <c r="N15" s="352"/>
    </row>
    <row r="16" spans="2:14" ht="5.25" customHeight="1" thickBot="1">
      <c r="B16" s="355"/>
      <c r="C16" s="80"/>
      <c r="D16" s="81"/>
      <c r="E16" s="80"/>
      <c r="F16" s="80"/>
      <c r="G16" s="80"/>
      <c r="H16" s="80"/>
      <c r="I16" s="80"/>
      <c r="J16" s="80"/>
      <c r="K16" s="80"/>
      <c r="L16" s="80"/>
      <c r="M16" s="279"/>
      <c r="N16" s="352"/>
    </row>
    <row r="17" spans="2:14" ht="12.75" customHeight="1" thickBot="1">
      <c r="B17" s="82"/>
      <c r="C17" s="82"/>
      <c r="D17" s="92"/>
      <c r="E17" s="82"/>
      <c r="F17" s="226"/>
      <c r="G17" s="226"/>
      <c r="H17" s="226"/>
      <c r="I17" s="82"/>
      <c r="J17" s="82"/>
      <c r="K17" s="82"/>
      <c r="L17" s="82"/>
      <c r="M17" s="82"/>
      <c r="N17" s="352"/>
    </row>
    <row r="18" spans="2:14" ht="24">
      <c r="B18" s="440" t="str">
        <f>B6</f>
        <v>Three Months Ended September 30, 2014</v>
      </c>
      <c r="C18" s="96"/>
      <c r="D18" s="441"/>
      <c r="E18" s="435" t="s">
        <v>63</v>
      </c>
      <c r="F18" s="436" t="s">
        <v>60</v>
      </c>
      <c r="G18" s="436" t="s">
        <v>61</v>
      </c>
      <c r="H18" s="437" t="s">
        <v>62</v>
      </c>
      <c r="I18" s="85"/>
      <c r="J18" s="86"/>
      <c r="K18" s="87"/>
      <c r="L18" s="82"/>
      <c r="M18" s="82"/>
      <c r="N18" s="352"/>
    </row>
    <row r="19" spans="2:14">
      <c r="B19" s="801" t="s">
        <v>59</v>
      </c>
      <c r="C19" s="798"/>
      <c r="D19" s="420"/>
      <c r="E19" s="421">
        <f>E7-M7</f>
        <v>8</v>
      </c>
      <c r="F19" s="460">
        <v>-23</v>
      </c>
      <c r="G19" s="432">
        <v>-0.03</v>
      </c>
      <c r="H19" s="159">
        <v>-0.03</v>
      </c>
      <c r="I19" s="88"/>
      <c r="J19" s="433"/>
      <c r="K19" s="87"/>
      <c r="L19" s="82"/>
      <c r="M19" s="82"/>
      <c r="N19" s="82"/>
    </row>
    <row r="20" spans="2:14" ht="13.5">
      <c r="B20" s="741"/>
      <c r="C20" s="78" t="s">
        <v>330</v>
      </c>
      <c r="D20" s="274">
        <v>1</v>
      </c>
      <c r="E20" s="434">
        <f>E8-M8</f>
        <v>22</v>
      </c>
      <c r="F20" s="225">
        <v>22</v>
      </c>
      <c r="G20" s="319">
        <v>0.03</v>
      </c>
      <c r="H20" s="160">
        <v>0.03</v>
      </c>
      <c r="I20" s="89"/>
      <c r="J20" s="89"/>
      <c r="K20" s="90"/>
      <c r="L20" s="90"/>
      <c r="M20" s="90"/>
      <c r="N20" s="90"/>
    </row>
    <row r="21" spans="2:14" ht="13.5">
      <c r="B21" s="741"/>
      <c r="C21" s="78" t="s">
        <v>141</v>
      </c>
      <c r="D21" s="274">
        <v>2</v>
      </c>
      <c r="E21" s="434">
        <f>E9-M9</f>
        <v>2</v>
      </c>
      <c r="F21" s="225">
        <v>2</v>
      </c>
      <c r="G21" s="319">
        <v>0</v>
      </c>
      <c r="H21" s="160">
        <v>0</v>
      </c>
      <c r="I21" s="89"/>
      <c r="J21" s="89"/>
      <c r="K21" s="90"/>
      <c r="L21" s="90"/>
      <c r="M21" s="90"/>
      <c r="N21" s="90"/>
    </row>
    <row r="22" spans="2:14" ht="24">
      <c r="B22" s="741"/>
      <c r="C22" s="78" t="s">
        <v>332</v>
      </c>
      <c r="D22" s="274">
        <v>3</v>
      </c>
      <c r="E22" s="434">
        <f>E10-M10</f>
        <v>48</v>
      </c>
      <c r="F22" s="225">
        <v>48</v>
      </c>
      <c r="G22" s="319">
        <v>7.0000000000000007E-2</v>
      </c>
      <c r="H22" s="160">
        <v>0.06</v>
      </c>
      <c r="I22" s="89"/>
      <c r="J22" s="89"/>
      <c r="K22" s="90"/>
      <c r="L22" s="90"/>
      <c r="M22" s="90"/>
      <c r="N22" s="90"/>
    </row>
    <row r="23" spans="2:14" ht="13.5">
      <c r="B23" s="741"/>
      <c r="C23" s="78" t="s">
        <v>208</v>
      </c>
      <c r="D23" s="274">
        <v>5</v>
      </c>
      <c r="E23" s="434">
        <v>0</v>
      </c>
      <c r="F23" s="225">
        <v>-9</v>
      </c>
      <c r="G23" s="319">
        <v>-0.01</v>
      </c>
      <c r="H23" s="160">
        <v>-0.01</v>
      </c>
      <c r="I23" s="89"/>
      <c r="J23" s="89"/>
      <c r="K23" s="90"/>
      <c r="L23" s="90"/>
      <c r="M23" s="90"/>
      <c r="N23" s="90"/>
    </row>
    <row r="24" spans="2:14" ht="12.75" thickBot="1">
      <c r="B24" s="800" t="s">
        <v>150</v>
      </c>
      <c r="C24" s="795"/>
      <c r="D24" s="92"/>
      <c r="E24" s="426">
        <f>SUM(E19:E23)</f>
        <v>80</v>
      </c>
      <c r="F24" s="426">
        <f>SUM(F19:F23)</f>
        <v>40</v>
      </c>
      <c r="G24" s="318">
        <f t="shared" ref="G24:H24" si="2">SUM(G19:G23)</f>
        <v>6.0000000000000005E-2</v>
      </c>
      <c r="H24" s="353">
        <f t="shared" si="2"/>
        <v>4.9999999999999996E-2</v>
      </c>
      <c r="I24" s="91"/>
      <c r="J24" s="82"/>
      <c r="K24" s="82"/>
      <c r="L24" s="82"/>
      <c r="M24" s="82"/>
      <c r="N24" s="82"/>
    </row>
    <row r="25" spans="2:14" ht="12.75" thickTop="1">
      <c r="B25" s="742"/>
      <c r="C25" s="724"/>
      <c r="D25" s="92"/>
      <c r="E25" s="272"/>
      <c r="F25" s="261"/>
      <c r="G25" s="277"/>
      <c r="H25" s="159"/>
      <c r="I25" s="91"/>
      <c r="J25" s="82"/>
      <c r="K25" s="82"/>
      <c r="L25" s="82"/>
      <c r="M25" s="82"/>
      <c r="N25" s="82"/>
    </row>
    <row r="26" spans="2:14" ht="13.5">
      <c r="B26" s="742"/>
      <c r="C26" s="289" t="s">
        <v>171</v>
      </c>
      <c r="D26" s="274">
        <v>4</v>
      </c>
      <c r="E26" s="272">
        <v>180</v>
      </c>
      <c r="F26" s="272">
        <v>133</v>
      </c>
      <c r="G26" s="287">
        <v>0.18</v>
      </c>
      <c r="H26" s="354">
        <v>0.18</v>
      </c>
      <c r="I26" s="91"/>
      <c r="J26" s="82"/>
      <c r="K26" s="82"/>
      <c r="L26" s="82"/>
      <c r="M26" s="82"/>
      <c r="N26" s="82"/>
    </row>
    <row r="27" spans="2:14" ht="13.5">
      <c r="B27" s="742"/>
      <c r="C27" s="289"/>
      <c r="D27" s="274"/>
      <c r="E27" s="272"/>
      <c r="F27" s="272"/>
      <c r="G27" s="287"/>
      <c r="H27" s="354"/>
      <c r="I27" s="91"/>
      <c r="J27" s="82"/>
      <c r="K27" s="82"/>
      <c r="L27" s="82"/>
      <c r="M27" s="82"/>
      <c r="N27" s="82"/>
    </row>
    <row r="28" spans="2:14" ht="13.5">
      <c r="B28" s="743" t="s">
        <v>170</v>
      </c>
      <c r="C28" s="602"/>
      <c r="D28" s="599">
        <v>6</v>
      </c>
      <c r="E28" s="600">
        <f>E24+E26</f>
        <v>260</v>
      </c>
      <c r="F28" s="600">
        <f t="shared" ref="F28:H28" si="3">F24+F26</f>
        <v>173</v>
      </c>
      <c r="G28" s="603">
        <f t="shared" si="3"/>
        <v>0.24</v>
      </c>
      <c r="H28" s="604">
        <f t="shared" si="3"/>
        <v>0.22999999999999998</v>
      </c>
      <c r="I28" s="91"/>
      <c r="J28" s="82"/>
      <c r="K28" s="82"/>
      <c r="L28" s="82"/>
      <c r="M28" s="82"/>
      <c r="N28" s="82"/>
    </row>
    <row r="29" spans="2:14" ht="6" customHeight="1" thickBot="1">
      <c r="B29" s="79"/>
      <c r="C29" s="80"/>
      <c r="D29" s="81"/>
      <c r="E29" s="80"/>
      <c r="F29" s="80"/>
      <c r="G29" s="320"/>
      <c r="H29" s="438"/>
      <c r="I29" s="82"/>
      <c r="J29" s="82"/>
      <c r="K29" s="82"/>
      <c r="L29" s="82"/>
      <c r="M29" s="82"/>
      <c r="N29" s="82"/>
    </row>
    <row r="30" spans="2:14" ht="5.25" customHeight="1" thickBot="1">
      <c r="B30" s="82"/>
      <c r="C30" s="82"/>
      <c r="D30" s="92"/>
      <c r="E30" s="82"/>
      <c r="F30" s="226"/>
      <c r="G30" s="226"/>
      <c r="H30" s="226"/>
      <c r="I30" s="82"/>
      <c r="J30" s="82"/>
      <c r="K30" s="82"/>
      <c r="L30" s="82"/>
      <c r="M30" s="82"/>
      <c r="N30" s="82"/>
    </row>
    <row r="31" spans="2:14" ht="48">
      <c r="B31" s="439" t="s">
        <v>333</v>
      </c>
      <c r="C31" s="93"/>
      <c r="D31" s="431"/>
      <c r="E31" s="427" t="s">
        <v>54</v>
      </c>
      <c r="F31" s="428" t="s">
        <v>172</v>
      </c>
      <c r="G31" s="428" t="s">
        <v>206</v>
      </c>
      <c r="H31" s="428" t="s">
        <v>205</v>
      </c>
      <c r="I31" s="428" t="s">
        <v>207</v>
      </c>
      <c r="J31" s="427" t="s">
        <v>55</v>
      </c>
      <c r="K31" s="427" t="s">
        <v>56</v>
      </c>
      <c r="L31" s="427" t="s">
        <v>57</v>
      </c>
      <c r="M31" s="429" t="s">
        <v>58</v>
      </c>
      <c r="N31" s="352"/>
    </row>
    <row r="32" spans="2:14">
      <c r="B32" s="801" t="s">
        <v>59</v>
      </c>
      <c r="C32" s="798"/>
      <c r="D32" s="420"/>
      <c r="E32" s="421">
        <v>1575</v>
      </c>
      <c r="F32" s="460">
        <v>425</v>
      </c>
      <c r="G32" s="460">
        <v>129</v>
      </c>
      <c r="H32" s="460">
        <v>68</v>
      </c>
      <c r="I32" s="421">
        <v>9</v>
      </c>
      <c r="J32" s="421">
        <v>184</v>
      </c>
      <c r="K32" s="421">
        <v>247</v>
      </c>
      <c r="L32" s="421">
        <v>75</v>
      </c>
      <c r="M32" s="430">
        <f>SUM(F32:L32)</f>
        <v>1137</v>
      </c>
      <c r="N32" s="352"/>
    </row>
    <row r="33" spans="2:14" ht="13.5">
      <c r="B33" s="741"/>
      <c r="C33" s="78" t="s">
        <v>330</v>
      </c>
      <c r="D33" s="274">
        <v>1</v>
      </c>
      <c r="E33" s="422">
        <v>0</v>
      </c>
      <c r="F33" s="423">
        <v>0</v>
      </c>
      <c r="G33" s="423">
        <v>-5</v>
      </c>
      <c r="H33" s="423">
        <v>0</v>
      </c>
      <c r="I33" s="424">
        <v>0</v>
      </c>
      <c r="J33" s="99">
        <v>-5</v>
      </c>
      <c r="K33" s="99">
        <v>-2</v>
      </c>
      <c r="L33" s="99">
        <v>-17</v>
      </c>
      <c r="M33" s="94">
        <f>SUM(F33:L33)</f>
        <v>-29</v>
      </c>
      <c r="N33" s="352"/>
    </row>
    <row r="34" spans="2:14" ht="13.5">
      <c r="B34" s="741"/>
      <c r="C34" s="78" t="s">
        <v>141</v>
      </c>
      <c r="D34" s="274">
        <v>2</v>
      </c>
      <c r="E34" s="422">
        <v>0</v>
      </c>
      <c r="F34" s="423">
        <v>0</v>
      </c>
      <c r="G34" s="423">
        <v>-8</v>
      </c>
      <c r="H34" s="423">
        <v>0</v>
      </c>
      <c r="I34" s="424">
        <v>0</v>
      </c>
      <c r="J34" s="423">
        <v>0</v>
      </c>
      <c r="K34" s="423">
        <v>0</v>
      </c>
      <c r="L34" s="423">
        <v>0</v>
      </c>
      <c r="M34" s="94">
        <f>SUM(F34:L34)</f>
        <v>-8</v>
      </c>
      <c r="N34" s="352"/>
    </row>
    <row r="35" spans="2:14" ht="24">
      <c r="B35" s="741"/>
      <c r="C35" s="78" t="s">
        <v>332</v>
      </c>
      <c r="D35" s="274">
        <v>3</v>
      </c>
      <c r="E35" s="422">
        <v>0</v>
      </c>
      <c r="F35" s="423">
        <v>0</v>
      </c>
      <c r="G35" s="423">
        <v>0</v>
      </c>
      <c r="H35" s="423">
        <v>0</v>
      </c>
      <c r="I35" s="424">
        <v>0</v>
      </c>
      <c r="J35" s="424">
        <v>0</v>
      </c>
      <c r="K35" s="424">
        <v>0</v>
      </c>
      <c r="L35" s="424">
        <v>36</v>
      </c>
      <c r="M35" s="94">
        <f>SUM(F35:L35)</f>
        <v>36</v>
      </c>
      <c r="N35" s="352"/>
    </row>
    <row r="36" spans="2:14" ht="12.75" thickBot="1">
      <c r="B36" s="800" t="s">
        <v>150</v>
      </c>
      <c r="C36" s="795"/>
      <c r="D36" s="92"/>
      <c r="E36" s="426">
        <f>SUM(E32:E35)</f>
        <v>1575</v>
      </c>
      <c r="F36" s="426">
        <f t="shared" ref="F36:M36" si="4">SUM(F32:F35)</f>
        <v>425</v>
      </c>
      <c r="G36" s="426">
        <f t="shared" si="4"/>
        <v>116</v>
      </c>
      <c r="H36" s="426">
        <f t="shared" si="4"/>
        <v>68</v>
      </c>
      <c r="I36" s="426">
        <f t="shared" si="4"/>
        <v>9</v>
      </c>
      <c r="J36" s="426">
        <f t="shared" si="4"/>
        <v>179</v>
      </c>
      <c r="K36" s="426">
        <f t="shared" si="4"/>
        <v>245</v>
      </c>
      <c r="L36" s="426">
        <f t="shared" si="4"/>
        <v>94</v>
      </c>
      <c r="M36" s="95">
        <f t="shared" si="4"/>
        <v>1136</v>
      </c>
      <c r="N36" s="352"/>
    </row>
    <row r="37" spans="2:14" ht="12.75" thickTop="1">
      <c r="B37" s="742"/>
      <c r="C37" s="724"/>
      <c r="D37" s="92"/>
      <c r="E37" s="272"/>
      <c r="F37" s="272"/>
      <c r="G37" s="272"/>
      <c r="H37" s="272"/>
      <c r="I37" s="272"/>
      <c r="J37" s="272"/>
      <c r="K37" s="272"/>
      <c r="L37" s="272"/>
      <c r="M37" s="273"/>
      <c r="N37" s="352"/>
    </row>
    <row r="38" spans="2:14" ht="13.5">
      <c r="B38" s="742"/>
      <c r="C38" s="289" t="s">
        <v>171</v>
      </c>
      <c r="D38" s="274">
        <v>4</v>
      </c>
      <c r="E38" s="272">
        <v>638</v>
      </c>
      <c r="F38" s="272">
        <v>113</v>
      </c>
      <c r="G38" s="272">
        <v>50</v>
      </c>
      <c r="H38" s="272">
        <v>-1</v>
      </c>
      <c r="I38" s="272">
        <v>1</v>
      </c>
      <c r="J38" s="272">
        <v>0</v>
      </c>
      <c r="K38" s="272">
        <v>0</v>
      </c>
      <c r="L38" s="272">
        <v>0</v>
      </c>
      <c r="M38" s="273">
        <f>SUM(F38:L38)</f>
        <v>163</v>
      </c>
      <c r="N38" s="352"/>
    </row>
    <row r="39" spans="2:14" ht="13.5">
      <c r="B39" s="742"/>
      <c r="C39" s="289"/>
      <c r="D39" s="274"/>
      <c r="E39" s="272"/>
      <c r="F39" s="272"/>
      <c r="G39" s="272"/>
      <c r="H39" s="272"/>
      <c r="I39" s="272"/>
      <c r="J39" s="272"/>
      <c r="K39" s="272"/>
      <c r="L39" s="272"/>
      <c r="M39" s="273"/>
      <c r="N39" s="352"/>
    </row>
    <row r="40" spans="2:14" ht="13.5">
      <c r="B40" s="743" t="s">
        <v>170</v>
      </c>
      <c r="C40" s="598"/>
      <c r="D40" s="599">
        <v>6</v>
      </c>
      <c r="E40" s="600">
        <f>E36+E38</f>
        <v>2213</v>
      </c>
      <c r="F40" s="600">
        <f t="shared" ref="F40:M40" si="5">F36+F38</f>
        <v>538</v>
      </c>
      <c r="G40" s="600">
        <f t="shared" si="5"/>
        <v>166</v>
      </c>
      <c r="H40" s="600">
        <f t="shared" si="5"/>
        <v>67</v>
      </c>
      <c r="I40" s="600">
        <f t="shared" si="5"/>
        <v>10</v>
      </c>
      <c r="J40" s="600">
        <f t="shared" si="5"/>
        <v>179</v>
      </c>
      <c r="K40" s="600">
        <f t="shared" si="5"/>
        <v>245</v>
      </c>
      <c r="L40" s="600">
        <f t="shared" si="5"/>
        <v>94</v>
      </c>
      <c r="M40" s="601">
        <f t="shared" si="5"/>
        <v>1299</v>
      </c>
      <c r="N40" s="352"/>
    </row>
    <row r="41" spans="2:14" ht="5.25" customHeight="1" thickBot="1">
      <c r="B41" s="355"/>
      <c r="C41" s="80"/>
      <c r="D41" s="81"/>
      <c r="E41" s="80"/>
      <c r="F41" s="80"/>
      <c r="G41" s="80"/>
      <c r="H41" s="80"/>
      <c r="I41" s="80"/>
      <c r="J41" s="80"/>
      <c r="K41" s="80"/>
      <c r="L41" s="80"/>
      <c r="M41" s="279"/>
      <c r="N41" s="352"/>
    </row>
    <row r="42" spans="2:14" ht="12.75" customHeight="1" thickBot="1">
      <c r="B42" s="82"/>
      <c r="C42" s="82"/>
      <c r="D42" s="92"/>
      <c r="E42" s="82"/>
      <c r="F42" s="226"/>
      <c r="G42" s="226"/>
      <c r="H42" s="226"/>
      <c r="I42" s="82"/>
      <c r="J42" s="82"/>
      <c r="K42" s="82"/>
      <c r="L42" s="82"/>
      <c r="M42" s="82"/>
      <c r="N42" s="352"/>
    </row>
    <row r="43" spans="2:14" ht="24">
      <c r="B43" s="440" t="str">
        <f>B31</f>
        <v>Three Months Ended December 31, 2014</v>
      </c>
      <c r="C43" s="96"/>
      <c r="D43" s="441"/>
      <c r="E43" s="435" t="s">
        <v>63</v>
      </c>
      <c r="F43" s="436" t="s">
        <v>60</v>
      </c>
      <c r="G43" s="436" t="s">
        <v>61</v>
      </c>
      <c r="H43" s="437" t="s">
        <v>62</v>
      </c>
      <c r="I43" s="85"/>
      <c r="J43" s="86"/>
      <c r="K43" s="87"/>
      <c r="L43" s="82"/>
      <c r="M43" s="82"/>
      <c r="N43" s="352"/>
    </row>
    <row r="44" spans="2:14">
      <c r="B44" s="801" t="s">
        <v>59</v>
      </c>
      <c r="C44" s="798"/>
      <c r="D44" s="420"/>
      <c r="E44" s="421">
        <f>E32-M32</f>
        <v>438</v>
      </c>
      <c r="F44" s="460">
        <v>361</v>
      </c>
      <c r="G44" s="432">
        <v>0.49</v>
      </c>
      <c r="H44" s="159">
        <v>0.49</v>
      </c>
      <c r="I44" s="88"/>
      <c r="J44" s="433"/>
      <c r="K44" s="87"/>
      <c r="L44" s="82"/>
      <c r="M44" s="82"/>
      <c r="N44" s="82"/>
    </row>
    <row r="45" spans="2:14" ht="13.5">
      <c r="B45" s="741"/>
      <c r="C45" s="78" t="s">
        <v>330</v>
      </c>
      <c r="D45" s="274">
        <v>1</v>
      </c>
      <c r="E45" s="434">
        <f>E33-M33</f>
        <v>29</v>
      </c>
      <c r="F45" s="225">
        <v>29</v>
      </c>
      <c r="G45" s="319">
        <v>0.04</v>
      </c>
      <c r="H45" s="160">
        <v>0.04</v>
      </c>
      <c r="I45" s="89"/>
      <c r="J45" s="89"/>
      <c r="K45" s="90"/>
      <c r="L45" s="90"/>
      <c r="M45" s="90"/>
      <c r="N45" s="90"/>
    </row>
    <row r="46" spans="2:14" ht="13.5">
      <c r="B46" s="741"/>
      <c r="C46" s="78" t="s">
        <v>141</v>
      </c>
      <c r="D46" s="274">
        <v>2</v>
      </c>
      <c r="E46" s="434">
        <f>E34-M34</f>
        <v>8</v>
      </c>
      <c r="F46" s="225">
        <v>8</v>
      </c>
      <c r="G46" s="319">
        <v>0.01</v>
      </c>
      <c r="H46" s="160">
        <v>0.01</v>
      </c>
      <c r="I46" s="89"/>
      <c r="J46" s="89"/>
      <c r="K46" s="90"/>
      <c r="L46" s="90"/>
      <c r="M46" s="90"/>
      <c r="N46" s="90"/>
    </row>
    <row r="47" spans="2:14" ht="24">
      <c r="B47" s="741"/>
      <c r="C47" s="78" t="s">
        <v>332</v>
      </c>
      <c r="D47" s="274">
        <v>3</v>
      </c>
      <c r="E47" s="434">
        <f>E35-M35</f>
        <v>-36</v>
      </c>
      <c r="F47" s="225">
        <v>-36</v>
      </c>
      <c r="G47" s="319">
        <v>-0.05</v>
      </c>
      <c r="H47" s="160">
        <v>-0.05</v>
      </c>
      <c r="I47" s="89"/>
      <c r="J47" s="89"/>
      <c r="K47" s="90"/>
      <c r="L47" s="90"/>
      <c r="M47" s="90"/>
      <c r="N47" s="90"/>
    </row>
    <row r="48" spans="2:14" ht="13.5">
      <c r="B48" s="741"/>
      <c r="C48" s="78" t="s">
        <v>208</v>
      </c>
      <c r="D48" s="274">
        <v>5</v>
      </c>
      <c r="E48" s="434">
        <v>0</v>
      </c>
      <c r="F48" s="225">
        <v>-13</v>
      </c>
      <c r="G48" s="319">
        <v>-1.7999999999999999E-2</v>
      </c>
      <c r="H48" s="160">
        <v>-1.7999999999999999E-2</v>
      </c>
      <c r="I48" s="89"/>
      <c r="J48" s="89"/>
      <c r="K48" s="90"/>
      <c r="L48" s="90"/>
      <c r="M48" s="90"/>
      <c r="N48" s="90"/>
    </row>
    <row r="49" spans="2:14" ht="12.75" thickBot="1">
      <c r="B49" s="800" t="s">
        <v>150</v>
      </c>
      <c r="C49" s="795"/>
      <c r="D49" s="92"/>
      <c r="E49" s="426">
        <f>SUM(E44:E48)</f>
        <v>439</v>
      </c>
      <c r="F49" s="426">
        <f>SUM(F44:F48)</f>
        <v>349</v>
      </c>
      <c r="G49" s="318">
        <f t="shared" ref="G49:H49" si="6">SUM(G44:G48)</f>
        <v>0.47200000000000003</v>
      </c>
      <c r="H49" s="353">
        <f t="shared" si="6"/>
        <v>0.47200000000000003</v>
      </c>
      <c r="I49" s="91"/>
      <c r="J49" s="82"/>
      <c r="K49" s="82"/>
      <c r="L49" s="82"/>
      <c r="M49" s="82"/>
      <c r="N49" s="82"/>
    </row>
    <row r="50" spans="2:14" ht="12.75" thickTop="1">
      <c r="B50" s="742"/>
      <c r="C50" s="724"/>
      <c r="D50" s="92"/>
      <c r="E50" s="272"/>
      <c r="F50" s="261"/>
      <c r="G50" s="277"/>
      <c r="H50" s="159"/>
      <c r="I50" s="91"/>
      <c r="J50" s="82"/>
      <c r="K50" s="82"/>
      <c r="L50" s="82"/>
      <c r="M50" s="82"/>
      <c r="N50" s="82"/>
    </row>
    <row r="51" spans="2:14" ht="13.5">
      <c r="B51" s="742"/>
      <c r="C51" s="289" t="s">
        <v>171</v>
      </c>
      <c r="D51" s="274">
        <v>4</v>
      </c>
      <c r="E51" s="272">
        <v>475</v>
      </c>
      <c r="F51" s="272">
        <v>349</v>
      </c>
      <c r="G51" s="287">
        <v>0.48</v>
      </c>
      <c r="H51" s="354">
        <v>0.47</v>
      </c>
      <c r="I51" s="272"/>
      <c r="J51" s="82"/>
      <c r="K51" s="82"/>
      <c r="L51" s="82"/>
      <c r="M51" s="82"/>
      <c r="N51" s="82"/>
    </row>
    <row r="52" spans="2:14" ht="13.5">
      <c r="B52" s="742"/>
      <c r="C52" s="289"/>
      <c r="D52" s="274"/>
      <c r="E52" s="272"/>
      <c r="F52" s="272"/>
      <c r="G52" s="287"/>
      <c r="H52" s="354"/>
      <c r="I52" s="272"/>
      <c r="J52" s="82"/>
      <c r="K52" s="82"/>
      <c r="L52" s="82"/>
      <c r="M52" s="82"/>
      <c r="N52" s="82"/>
    </row>
    <row r="53" spans="2:14" ht="13.5">
      <c r="B53" s="743" t="s">
        <v>170</v>
      </c>
      <c r="C53" s="602"/>
      <c r="D53" s="599">
        <v>6</v>
      </c>
      <c r="E53" s="600">
        <f>E49+E51</f>
        <v>914</v>
      </c>
      <c r="F53" s="600">
        <f t="shared" ref="F53:H53" si="7">F49+F51</f>
        <v>698</v>
      </c>
      <c r="G53" s="603">
        <f t="shared" si="7"/>
        <v>0.95199999999999996</v>
      </c>
      <c r="H53" s="604">
        <f t="shared" si="7"/>
        <v>0.94199999999999995</v>
      </c>
      <c r="I53" s="91"/>
      <c r="J53" s="82"/>
      <c r="K53" s="82"/>
      <c r="L53" s="82"/>
      <c r="M53" s="82"/>
      <c r="N53" s="82"/>
    </row>
    <row r="54" spans="2:14" ht="6" customHeight="1" thickBot="1">
      <c r="B54" s="79"/>
      <c r="C54" s="80"/>
      <c r="D54" s="81"/>
      <c r="E54" s="80"/>
      <c r="F54" s="80"/>
      <c r="G54" s="320"/>
      <c r="H54" s="438"/>
      <c r="I54" s="82"/>
      <c r="J54" s="82"/>
      <c r="K54" s="82"/>
      <c r="L54" s="82"/>
      <c r="M54" s="82"/>
      <c r="N54" s="82"/>
    </row>
    <row r="55" spans="2:14">
      <c r="B55" s="82"/>
      <c r="C55" s="82"/>
      <c r="D55" s="92"/>
      <c r="E55" s="82"/>
      <c r="F55" s="226"/>
      <c r="G55" s="226"/>
      <c r="H55" s="226"/>
      <c r="I55" s="82"/>
      <c r="J55" s="82"/>
      <c r="K55" s="82"/>
      <c r="L55" s="82"/>
      <c r="M55" s="82"/>
      <c r="N55" s="82"/>
    </row>
    <row r="56" spans="2:14" ht="13.5">
      <c r="B56" s="326">
        <v>1</v>
      </c>
      <c r="C56" s="327" t="s">
        <v>334</v>
      </c>
      <c r="D56" s="275"/>
      <c r="E56" s="275"/>
      <c r="F56" s="275"/>
      <c r="G56" s="275"/>
      <c r="H56" s="275"/>
      <c r="I56" s="275"/>
      <c r="J56" s="275"/>
      <c r="K56" s="275"/>
      <c r="L56" s="275"/>
      <c r="M56" s="275"/>
      <c r="N56" s="275"/>
    </row>
    <row r="57" spans="2:14" ht="13.5">
      <c r="B57" s="326">
        <v>2</v>
      </c>
      <c r="C57" s="328" t="s">
        <v>139</v>
      </c>
      <c r="D57" s="278"/>
      <c r="E57" s="278"/>
      <c r="F57" s="278"/>
      <c r="G57" s="278"/>
      <c r="H57" s="278"/>
      <c r="I57" s="278"/>
      <c r="J57" s="278"/>
      <c r="K57" s="278"/>
      <c r="L57" s="278"/>
      <c r="M57" s="278"/>
      <c r="N57" s="278"/>
    </row>
    <row r="58" spans="2:14" ht="13.5">
      <c r="B58" s="326">
        <v>3</v>
      </c>
      <c r="C58" s="328" t="s">
        <v>335</v>
      </c>
      <c r="D58" s="98"/>
      <c r="E58" s="98"/>
      <c r="F58" s="98"/>
      <c r="G58" s="98"/>
      <c r="H58" s="98"/>
      <c r="I58" s="98"/>
      <c r="J58" s="98"/>
      <c r="K58" s="98"/>
      <c r="L58" s="98"/>
      <c r="M58" s="98"/>
      <c r="N58" s="98"/>
    </row>
    <row r="59" spans="2:14">
      <c r="B59" s="744"/>
      <c r="C59" s="328" t="s">
        <v>336</v>
      </c>
      <c r="D59" s="323"/>
      <c r="E59" s="323"/>
      <c r="F59" s="323"/>
      <c r="G59" s="323"/>
      <c r="H59" s="323"/>
      <c r="I59" s="323"/>
      <c r="J59" s="323"/>
      <c r="K59" s="323"/>
      <c r="L59" s="323"/>
      <c r="M59" s="323"/>
      <c r="N59" s="323"/>
    </row>
    <row r="60" spans="2:14" ht="13.5">
      <c r="B60" s="326">
        <v>4</v>
      </c>
      <c r="C60" s="328" t="s">
        <v>209</v>
      </c>
      <c r="D60" s="323"/>
      <c r="E60" s="323"/>
      <c r="F60" s="323"/>
      <c r="G60" s="323"/>
      <c r="H60" s="323"/>
      <c r="I60" s="323"/>
      <c r="J60" s="323"/>
      <c r="K60" s="323"/>
      <c r="L60" s="323"/>
      <c r="M60" s="323"/>
      <c r="N60" s="323"/>
    </row>
    <row r="61" spans="2:14" ht="24" customHeight="1">
      <c r="B61" s="465">
        <v>5</v>
      </c>
      <c r="C61" s="792" t="s">
        <v>238</v>
      </c>
      <c r="D61" s="792"/>
      <c r="E61" s="792"/>
      <c r="F61" s="792"/>
      <c r="G61" s="792"/>
      <c r="H61" s="792"/>
      <c r="I61" s="792"/>
      <c r="J61" s="792"/>
      <c r="K61" s="792"/>
      <c r="L61" s="792"/>
      <c r="M61" s="792"/>
      <c r="N61" s="792"/>
    </row>
    <row r="62" spans="2:14" ht="37.5" customHeight="1">
      <c r="B62" s="465">
        <v>6</v>
      </c>
      <c r="C62" s="799" t="s">
        <v>337</v>
      </c>
      <c r="D62" s="799"/>
      <c r="E62" s="799"/>
      <c r="F62" s="799"/>
      <c r="G62" s="799"/>
      <c r="H62" s="799"/>
      <c r="I62" s="799"/>
      <c r="J62" s="799"/>
      <c r="K62" s="799"/>
      <c r="L62" s="799"/>
      <c r="M62" s="799"/>
      <c r="N62" s="799"/>
    </row>
    <row r="63" spans="2:14" ht="13.5">
      <c r="B63" s="274"/>
      <c r="C63" s="323"/>
      <c r="D63" s="98"/>
      <c r="E63" s="98"/>
      <c r="F63" s="98"/>
      <c r="G63" s="98"/>
      <c r="H63" s="98"/>
      <c r="I63" s="98"/>
      <c r="J63" s="98"/>
      <c r="K63" s="98"/>
      <c r="L63" s="98"/>
      <c r="M63" s="98"/>
      <c r="N63" s="98"/>
    </row>
    <row r="64" spans="2:14" ht="12" customHeight="1">
      <c r="B64" s="97"/>
      <c r="C64" s="793" t="s">
        <v>338</v>
      </c>
      <c r="D64" s="793"/>
      <c r="E64" s="793"/>
      <c r="F64" s="793"/>
      <c r="G64" s="793"/>
      <c r="H64" s="793"/>
      <c r="I64" s="793"/>
      <c r="J64" s="793"/>
      <c r="K64" s="793"/>
      <c r="L64" s="793"/>
      <c r="M64" s="793"/>
      <c r="N64" s="793"/>
    </row>
    <row r="65" spans="2:14">
      <c r="B65" s="288"/>
      <c r="C65" s="288"/>
      <c r="D65" s="288"/>
      <c r="E65" s="288"/>
      <c r="F65" s="288"/>
      <c r="G65" s="288"/>
      <c r="H65" s="288"/>
      <c r="I65" s="288"/>
      <c r="J65" s="288"/>
      <c r="K65" s="288"/>
      <c r="L65" s="288"/>
      <c r="M65" s="288"/>
      <c r="N65" s="288"/>
    </row>
    <row r="66" spans="2:14">
      <c r="B66" s="288"/>
      <c r="C66" s="288"/>
      <c r="D66" s="288"/>
      <c r="E66" s="288"/>
      <c r="F66" s="288"/>
      <c r="G66" s="288"/>
      <c r="H66" s="288"/>
      <c r="I66" s="288"/>
      <c r="J66" s="288"/>
      <c r="K66" s="288"/>
      <c r="L66" s="288"/>
      <c r="M66" s="288"/>
      <c r="N66" s="288"/>
    </row>
    <row r="67" spans="2:14">
      <c r="B67" s="288"/>
      <c r="C67" s="288"/>
      <c r="D67" s="288"/>
      <c r="E67" s="288"/>
      <c r="F67" s="288"/>
      <c r="G67" s="288"/>
      <c r="H67" s="288"/>
      <c r="I67" s="288"/>
      <c r="J67" s="288"/>
      <c r="K67" s="288"/>
      <c r="L67" s="288"/>
      <c r="M67" s="288"/>
      <c r="N67" s="288"/>
    </row>
    <row r="68" spans="2:14">
      <c r="B68" s="288"/>
      <c r="C68" s="288"/>
      <c r="D68" s="288"/>
      <c r="E68" s="288"/>
      <c r="F68" s="288"/>
      <c r="G68" s="288"/>
      <c r="H68" s="288"/>
      <c r="I68" s="288"/>
      <c r="J68" s="288"/>
      <c r="K68" s="288"/>
      <c r="L68" s="288"/>
      <c r="M68" s="288"/>
      <c r="N68" s="288"/>
    </row>
    <row r="69" spans="2:14">
      <c r="B69" s="288"/>
      <c r="C69" s="288"/>
      <c r="D69" s="288"/>
      <c r="E69" s="288"/>
      <c r="F69" s="288"/>
      <c r="G69" s="288"/>
      <c r="H69" s="288"/>
      <c r="I69" s="288"/>
      <c r="J69" s="288"/>
      <c r="K69" s="288"/>
      <c r="L69" s="288"/>
      <c r="M69" s="288"/>
      <c r="N69" s="288"/>
    </row>
    <row r="70" spans="2:14">
      <c r="B70" s="288"/>
      <c r="C70" s="288"/>
      <c r="D70" s="288"/>
      <c r="E70" s="288"/>
      <c r="F70" s="288"/>
      <c r="G70" s="288"/>
      <c r="H70" s="288"/>
      <c r="I70" s="288"/>
      <c r="J70" s="288"/>
      <c r="K70" s="288"/>
      <c r="L70" s="288"/>
      <c r="M70" s="288"/>
      <c r="N70" s="288"/>
    </row>
    <row r="71" spans="2:14">
      <c r="B71" s="288"/>
      <c r="C71" s="288"/>
      <c r="D71" s="288"/>
      <c r="E71" s="288"/>
      <c r="F71" s="288"/>
      <c r="G71" s="288"/>
      <c r="H71" s="288"/>
      <c r="I71" s="288"/>
      <c r="J71" s="288"/>
      <c r="K71" s="288"/>
      <c r="L71" s="288"/>
      <c r="M71" s="288"/>
      <c r="N71" s="288"/>
    </row>
    <row r="72" spans="2:14">
      <c r="B72" s="288"/>
      <c r="C72" s="288"/>
      <c r="D72" s="288"/>
      <c r="E72" s="288"/>
      <c r="F72" s="288"/>
      <c r="G72" s="288"/>
      <c r="H72" s="288"/>
      <c r="I72" s="288"/>
      <c r="J72" s="288"/>
      <c r="K72" s="288"/>
      <c r="L72" s="288"/>
      <c r="M72" s="288"/>
      <c r="N72" s="288"/>
    </row>
  </sheetData>
  <sheetProtection formatCells="0" formatColumns="0" formatRows="0" sort="0" autoFilter="0" pivotTables="0"/>
  <mergeCells count="14">
    <mergeCell ref="B7:C7"/>
    <mergeCell ref="B1:N1"/>
    <mergeCell ref="B2:N2"/>
    <mergeCell ref="B3:N3"/>
    <mergeCell ref="B49:C49"/>
    <mergeCell ref="C61:N61"/>
    <mergeCell ref="C62:N62"/>
    <mergeCell ref="C64:N64"/>
    <mergeCell ref="B11:C11"/>
    <mergeCell ref="B19:C19"/>
    <mergeCell ref="B24:C24"/>
    <mergeCell ref="B32:C32"/>
    <mergeCell ref="B36:C36"/>
    <mergeCell ref="B44:C44"/>
  </mergeCells>
  <pageMargins left="0.7" right="0.7" top="0.25" bottom="0.44" header="0.3" footer="0.3"/>
  <pageSetup scale="60" orientation="landscape" r:id="rId1"/>
  <headerFooter>
    <oddFooter>&amp;LActivision Blizzard, Inc.&amp;R&amp;P of &amp; &amp;N</oddFooter>
  </headerFooter>
  <rowBreaks count="1" manualBreakCount="1">
    <brk id="5"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00" zoomScaleSheetLayoutView="100" zoomScalePageLayoutView="68" workbookViewId="0">
      <selection activeCell="A24" sqref="A24:B24"/>
    </sheetView>
  </sheetViews>
  <sheetFormatPr defaultColWidth="8.7109375" defaultRowHeight="12"/>
  <cols>
    <col min="1" max="1" width="2.7109375" style="178" customWidth="1"/>
    <col min="2" max="2" width="52.42578125" style="5" customWidth="1"/>
    <col min="3" max="3" width="2.7109375" style="5" customWidth="1"/>
    <col min="4" max="4" width="24.28515625" style="178" customWidth="1"/>
    <col min="5" max="5" width="0.5703125" style="178" customWidth="1"/>
    <col min="6" max="6" width="24.28515625" style="178" customWidth="1"/>
    <col min="7" max="11" width="9.7109375" style="178" customWidth="1"/>
    <col min="12" max="12" width="1.42578125" style="178" customWidth="1"/>
    <col min="13" max="13" width="9.7109375" style="178" customWidth="1"/>
    <col min="14" max="14" width="1" style="178" customWidth="1"/>
    <col min="15" max="16384" width="8.7109375" style="178"/>
  </cols>
  <sheetData>
    <row r="1" spans="1:14" s="31" customFormat="1" ht="15" customHeight="1" collapsed="1">
      <c r="A1" s="771" t="s">
        <v>32</v>
      </c>
      <c r="B1" s="771"/>
      <c r="C1" s="771"/>
      <c r="D1" s="771"/>
      <c r="E1" s="771"/>
      <c r="F1" s="771"/>
      <c r="G1" s="29"/>
      <c r="H1" s="29"/>
      <c r="I1" s="29"/>
      <c r="J1" s="29"/>
      <c r="K1" s="29"/>
      <c r="L1" s="29"/>
      <c r="M1" s="29"/>
      <c r="N1" s="29"/>
    </row>
    <row r="2" spans="1:14" s="31" customFormat="1" ht="15" customHeight="1">
      <c r="A2" s="771" t="s">
        <v>201</v>
      </c>
      <c r="B2" s="771"/>
      <c r="C2" s="771"/>
      <c r="D2" s="771"/>
      <c r="E2" s="771"/>
      <c r="F2" s="771"/>
      <c r="G2" s="29"/>
      <c r="H2" s="29"/>
      <c r="I2" s="29"/>
      <c r="J2" s="29"/>
      <c r="K2" s="29"/>
      <c r="L2" s="29"/>
      <c r="M2" s="29"/>
      <c r="N2" s="29"/>
    </row>
    <row r="3" spans="1:14" s="31" customFormat="1" ht="15" customHeight="1">
      <c r="A3" s="771" t="s">
        <v>22</v>
      </c>
      <c r="B3" s="771"/>
      <c r="C3" s="771"/>
      <c r="D3" s="771"/>
      <c r="E3" s="771"/>
      <c r="F3" s="771"/>
      <c r="G3" s="336"/>
      <c r="H3" s="336"/>
      <c r="I3" s="336"/>
      <c r="J3" s="336"/>
      <c r="K3" s="336"/>
      <c r="L3" s="336"/>
      <c r="M3" s="336"/>
      <c r="N3" s="336"/>
    </row>
    <row r="4" spans="1:14">
      <c r="A4" s="201"/>
      <c r="B4" s="182"/>
      <c r="C4" s="182"/>
      <c r="D4" s="201"/>
      <c r="E4" s="201"/>
      <c r="F4" s="201"/>
      <c r="G4" s="201"/>
      <c r="H4" s="201"/>
      <c r="I4" s="201"/>
      <c r="J4" s="201"/>
      <c r="K4" s="201"/>
      <c r="L4" s="201"/>
    </row>
    <row r="5" spans="1:14">
      <c r="A5" s="201"/>
      <c r="B5" s="182"/>
      <c r="C5" s="182"/>
      <c r="D5" s="747"/>
      <c r="E5" s="747"/>
      <c r="F5" s="747"/>
      <c r="G5" s="293"/>
      <c r="H5" s="293"/>
      <c r="I5" s="293"/>
      <c r="J5" s="293"/>
      <c r="K5" s="293"/>
      <c r="L5" s="293">
        <v>229</v>
      </c>
      <c r="M5" s="18"/>
    </row>
    <row r="6" spans="1:14" s="363" customFormat="1" ht="12.75" thickBot="1">
      <c r="A6" s="748"/>
      <c r="B6" s="745"/>
      <c r="C6" s="745"/>
      <c r="D6" s="772" t="s">
        <v>320</v>
      </c>
      <c r="E6" s="772"/>
      <c r="F6" s="772"/>
      <c r="G6" s="362"/>
      <c r="H6" s="362"/>
      <c r="I6" s="362"/>
      <c r="J6" s="362"/>
      <c r="K6" s="362"/>
      <c r="L6" s="362">
        <v>95</v>
      </c>
    </row>
    <row r="7" spans="1:14" s="363" customFormat="1">
      <c r="A7" s="748"/>
      <c r="B7" s="745"/>
      <c r="C7" s="745"/>
      <c r="D7" s="749" t="s">
        <v>175</v>
      </c>
      <c r="E7" s="749"/>
      <c r="F7" s="749" t="s">
        <v>176</v>
      </c>
      <c r="G7" s="362"/>
      <c r="H7" s="362"/>
      <c r="I7" s="362"/>
      <c r="L7" s="362">
        <v>1416</v>
      </c>
    </row>
    <row r="8" spans="1:14" s="363" customFormat="1" ht="12.75" thickBot="1">
      <c r="A8" s="748"/>
      <c r="B8" s="745"/>
      <c r="C8" s="745"/>
      <c r="D8" s="750">
        <v>43008</v>
      </c>
      <c r="E8" s="749"/>
      <c r="F8" s="750">
        <v>43100</v>
      </c>
      <c r="G8" s="362"/>
      <c r="H8" s="362"/>
      <c r="I8" s="362"/>
      <c r="L8" s="362"/>
    </row>
    <row r="9" spans="1:14">
      <c r="A9" s="201"/>
      <c r="B9" s="182"/>
      <c r="C9" s="182"/>
      <c r="D9" s="695"/>
      <c r="E9" s="695"/>
      <c r="F9" s="695"/>
      <c r="G9" s="213"/>
      <c r="H9" s="213"/>
      <c r="I9" s="213"/>
      <c r="L9" s="213">
        <v>0</v>
      </c>
    </row>
    <row r="10" spans="1:14" ht="13.5">
      <c r="A10" s="336" t="s">
        <v>202</v>
      </c>
      <c r="B10" s="182"/>
      <c r="C10" s="336"/>
      <c r="D10" s="751">
        <v>1385</v>
      </c>
      <c r="E10" s="751"/>
      <c r="F10" s="751">
        <v>6400</v>
      </c>
      <c r="G10" s="213"/>
      <c r="H10" s="213"/>
      <c r="I10" s="213"/>
      <c r="L10" s="213">
        <v>39</v>
      </c>
    </row>
    <row r="11" spans="1:14" ht="13.5">
      <c r="A11" s="336" t="s">
        <v>194</v>
      </c>
      <c r="B11" s="182"/>
      <c r="C11" s="336"/>
      <c r="D11" s="751">
        <v>315</v>
      </c>
      <c r="E11" s="751"/>
      <c r="F11" s="751">
        <v>175</v>
      </c>
      <c r="G11" s="213"/>
      <c r="H11" s="213"/>
      <c r="I11" s="213"/>
      <c r="L11" s="213">
        <v>0</v>
      </c>
    </row>
    <row r="12" spans="1:14">
      <c r="A12" s="201"/>
      <c r="B12" s="182"/>
      <c r="C12" s="182"/>
      <c r="D12" s="752"/>
      <c r="E12" s="752"/>
      <c r="F12" s="752"/>
      <c r="G12" s="213"/>
      <c r="H12" s="213"/>
      <c r="I12" s="213"/>
      <c r="L12" s="213">
        <v>0</v>
      </c>
    </row>
    <row r="13" spans="1:14">
      <c r="A13" s="201"/>
      <c r="B13" s="182"/>
      <c r="C13" s="182"/>
      <c r="D13" s="753"/>
      <c r="E13" s="753"/>
      <c r="F13" s="753"/>
      <c r="G13" s="256"/>
      <c r="H13" s="256"/>
      <c r="I13" s="256"/>
    </row>
    <row r="14" spans="1:14">
      <c r="A14" s="336" t="s">
        <v>173</v>
      </c>
      <c r="B14" s="182"/>
      <c r="C14" s="336"/>
      <c r="D14" s="754">
        <v>0.09</v>
      </c>
      <c r="E14" s="754"/>
      <c r="F14" s="754">
        <v>1.05</v>
      </c>
      <c r="G14" s="256"/>
      <c r="H14" s="256"/>
      <c r="I14" s="256"/>
    </row>
    <row r="15" spans="1:14">
      <c r="A15" s="182" t="s">
        <v>212</v>
      </c>
      <c r="B15" s="182"/>
      <c r="C15" s="182"/>
      <c r="D15" s="753"/>
      <c r="E15" s="753"/>
      <c r="F15" s="753"/>
      <c r="G15" s="256"/>
      <c r="H15" s="256"/>
      <c r="I15" s="256"/>
    </row>
    <row r="16" spans="1:14" ht="13.5">
      <c r="A16" s="201"/>
      <c r="B16" s="755" t="s">
        <v>284</v>
      </c>
      <c r="C16" s="182"/>
      <c r="D16" s="756">
        <v>0.06</v>
      </c>
      <c r="E16" s="756"/>
      <c r="F16" s="756">
        <v>0.23</v>
      </c>
      <c r="G16" s="256"/>
      <c r="H16" s="256"/>
      <c r="I16" s="256"/>
    </row>
    <row r="17" spans="1:9" ht="13.5">
      <c r="A17" s="201"/>
      <c r="B17" s="755" t="s">
        <v>195</v>
      </c>
      <c r="C17" s="182"/>
      <c r="D17" s="756">
        <v>0.24</v>
      </c>
      <c r="E17" s="756"/>
      <c r="F17" s="756">
        <v>0.99</v>
      </c>
      <c r="G17" s="256"/>
      <c r="H17" s="256"/>
      <c r="I17" s="256"/>
    </row>
    <row r="18" spans="1:9" ht="13.5">
      <c r="A18" s="201"/>
      <c r="B18" s="755" t="s">
        <v>311</v>
      </c>
      <c r="C18" s="182"/>
      <c r="D18" s="756">
        <v>0.01</v>
      </c>
      <c r="E18" s="756"/>
      <c r="F18" s="756">
        <v>0.05</v>
      </c>
      <c r="G18" s="256"/>
      <c r="H18" s="256"/>
      <c r="I18" s="256"/>
    </row>
    <row r="19" spans="1:9" ht="13.5">
      <c r="A19" s="201"/>
      <c r="B19" s="755" t="s">
        <v>255</v>
      </c>
      <c r="C19" s="182"/>
      <c r="D19" s="756">
        <v>0</v>
      </c>
      <c r="E19" s="756"/>
      <c r="F19" s="756">
        <v>0.03</v>
      </c>
      <c r="G19" s="256"/>
      <c r="H19" s="256"/>
      <c r="I19" s="256"/>
    </row>
    <row r="20" spans="1:9" ht="13.5">
      <c r="A20" s="201"/>
      <c r="B20" s="755" t="s">
        <v>319</v>
      </c>
      <c r="C20" s="182"/>
      <c r="D20" s="756">
        <v>0</v>
      </c>
      <c r="E20" s="756"/>
      <c r="F20" s="756">
        <v>0.02</v>
      </c>
      <c r="G20" s="256"/>
      <c r="H20" s="256"/>
      <c r="I20" s="256"/>
    </row>
    <row r="21" spans="1:9" ht="13.5">
      <c r="A21" s="201"/>
      <c r="B21" s="755" t="s">
        <v>256</v>
      </c>
      <c r="C21" s="182"/>
      <c r="D21" s="757">
        <v>-7.0000000000000007E-2</v>
      </c>
      <c r="E21" s="756"/>
      <c r="F21" s="757">
        <v>-0.42</v>
      </c>
      <c r="G21" s="256"/>
      <c r="H21" s="256"/>
      <c r="I21" s="256"/>
    </row>
    <row r="22" spans="1:9" ht="12.75" thickBot="1">
      <c r="A22" s="336" t="s">
        <v>174</v>
      </c>
      <c r="B22" s="182"/>
      <c r="C22" s="336"/>
      <c r="D22" s="758">
        <v>0.34</v>
      </c>
      <c r="E22" s="754"/>
      <c r="F22" s="758">
        <v>1.94</v>
      </c>
      <c r="G22" s="256"/>
      <c r="H22" s="256"/>
      <c r="I22" s="256"/>
    </row>
    <row r="23" spans="1:9" ht="12.75" thickTop="1">
      <c r="A23" s="755"/>
      <c r="B23" s="182"/>
      <c r="C23" s="336"/>
      <c r="D23" s="754"/>
      <c r="E23" s="754"/>
      <c r="F23" s="754"/>
      <c r="G23" s="256"/>
      <c r="H23" s="256"/>
      <c r="I23" s="256"/>
    </row>
    <row r="24" spans="1:9" ht="29.25" customHeight="1">
      <c r="A24" s="770" t="s">
        <v>346</v>
      </c>
      <c r="B24" s="770"/>
      <c r="C24" s="336"/>
      <c r="D24" s="754">
        <v>0.11</v>
      </c>
      <c r="E24" s="754"/>
      <c r="F24" s="754">
        <v>0.06</v>
      </c>
      <c r="G24" s="256"/>
      <c r="H24" s="256"/>
      <c r="I24" s="256"/>
    </row>
    <row r="25" spans="1:9">
      <c r="A25" s="746"/>
      <c r="B25" s="746"/>
      <c r="C25" s="336"/>
      <c r="D25" s="754"/>
      <c r="E25" s="754"/>
      <c r="F25" s="754"/>
      <c r="G25" s="256"/>
      <c r="H25" s="256"/>
      <c r="I25" s="256"/>
    </row>
    <row r="26" spans="1:9">
      <c r="A26" s="201"/>
      <c r="B26" s="182"/>
      <c r="C26" s="182"/>
      <c r="D26" s="753"/>
      <c r="E26" s="753"/>
      <c r="F26" s="753"/>
      <c r="G26" s="256"/>
      <c r="H26" s="256"/>
      <c r="I26" s="256"/>
    </row>
    <row r="27" spans="1:9" ht="13.5">
      <c r="A27" s="759">
        <v>1</v>
      </c>
      <c r="B27" s="182" t="s">
        <v>177</v>
      </c>
      <c r="C27" s="182"/>
      <c r="D27" s="201"/>
      <c r="E27" s="201"/>
      <c r="F27" s="201"/>
    </row>
    <row r="28" spans="1:9" ht="13.5">
      <c r="A28" s="759">
        <v>2</v>
      </c>
      <c r="B28" s="182" t="s">
        <v>203</v>
      </c>
      <c r="C28" s="182"/>
      <c r="D28" s="201"/>
      <c r="E28" s="201"/>
      <c r="F28" s="201"/>
    </row>
    <row r="29" spans="1:9" ht="13.5">
      <c r="A29" s="759">
        <v>3</v>
      </c>
      <c r="B29" s="182" t="s">
        <v>285</v>
      </c>
      <c r="C29" s="182"/>
      <c r="D29" s="760"/>
      <c r="E29" s="760"/>
      <c r="F29" s="760"/>
    </row>
    <row r="30" spans="1:9" ht="13.5">
      <c r="A30" s="759">
        <v>4</v>
      </c>
      <c r="B30" s="182" t="s">
        <v>178</v>
      </c>
      <c r="C30" s="182"/>
      <c r="D30" s="201"/>
      <c r="E30" s="201"/>
      <c r="F30" s="201"/>
    </row>
    <row r="31" spans="1:9" ht="37.5" customHeight="1">
      <c r="A31" s="761">
        <v>5</v>
      </c>
      <c r="B31" s="769" t="s">
        <v>342</v>
      </c>
      <c r="C31" s="769"/>
      <c r="D31" s="769"/>
      <c r="E31" s="769"/>
      <c r="F31" s="769"/>
    </row>
    <row r="32" spans="1:9" ht="13.5">
      <c r="A32" s="761">
        <v>6</v>
      </c>
      <c r="B32" s="769" t="s">
        <v>343</v>
      </c>
      <c r="C32" s="769"/>
      <c r="D32" s="769"/>
      <c r="E32" s="769"/>
      <c r="F32" s="769"/>
    </row>
    <row r="33" spans="1:6" ht="24" customHeight="1">
      <c r="A33" s="761">
        <v>7</v>
      </c>
      <c r="B33" s="769" t="s">
        <v>344</v>
      </c>
      <c r="C33" s="769"/>
      <c r="D33" s="769"/>
      <c r="E33" s="769"/>
      <c r="F33" s="769"/>
    </row>
    <row r="34" spans="1:6" ht="25.5" customHeight="1">
      <c r="A34" s="761">
        <v>8</v>
      </c>
      <c r="B34" s="769" t="s">
        <v>316</v>
      </c>
      <c r="C34" s="769"/>
      <c r="D34" s="769"/>
      <c r="E34" s="769"/>
      <c r="F34" s="769"/>
    </row>
    <row r="35" spans="1:6" ht="24" customHeight="1">
      <c r="A35" s="761">
        <v>9</v>
      </c>
      <c r="B35" s="769" t="s">
        <v>209</v>
      </c>
      <c r="C35" s="769"/>
      <c r="D35" s="769"/>
      <c r="E35" s="769"/>
      <c r="F35" s="769"/>
    </row>
    <row r="36" spans="1:6">
      <c r="A36" s="201"/>
      <c r="B36" s="182"/>
      <c r="C36" s="182"/>
      <c r="D36" s="201"/>
      <c r="E36" s="201"/>
      <c r="F36" s="201"/>
    </row>
    <row r="37" spans="1:6">
      <c r="A37" s="182" t="s">
        <v>257</v>
      </c>
      <c r="B37" s="182"/>
      <c r="C37" s="182"/>
      <c r="D37" s="201"/>
      <c r="E37" s="201"/>
      <c r="F37" s="201"/>
    </row>
    <row r="38" spans="1:6">
      <c r="A38" s="201" t="s">
        <v>258</v>
      </c>
      <c r="B38" s="182"/>
      <c r="C38" s="182"/>
      <c r="D38" s="201"/>
      <c r="E38" s="201"/>
      <c r="F38" s="201"/>
    </row>
  </sheetData>
  <mergeCells count="10">
    <mergeCell ref="B35:F35"/>
    <mergeCell ref="B34:F34"/>
    <mergeCell ref="A24:B24"/>
    <mergeCell ref="A1:F1"/>
    <mergeCell ref="A2:F2"/>
    <mergeCell ref="A3:F3"/>
    <mergeCell ref="D6:F6"/>
    <mergeCell ref="B31:F31"/>
    <mergeCell ref="B32:F32"/>
    <mergeCell ref="B33:F33"/>
  </mergeCells>
  <pageMargins left="0.7" right="0.7" top="0.25" bottom="0.44" header="0.3" footer="0.3"/>
  <pageSetup scale="98"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V558"/>
  <sheetViews>
    <sheetView showGridLines="0" tabSelected="1" zoomScaleNormal="100" zoomScaleSheetLayoutView="100" zoomScalePageLayoutView="68" workbookViewId="0">
      <pane xSplit="4" ySplit="7" topLeftCell="E8" activePane="bottomRight" state="frozen"/>
      <selection sqref="A1:S1"/>
      <selection pane="topRight" sqref="A1:S1"/>
      <selection pane="bottomLeft" sqref="A1:S1"/>
      <selection pane="bottomRight" activeCell="U16" sqref="U16"/>
    </sheetView>
  </sheetViews>
  <sheetFormatPr defaultColWidth="8.7109375" defaultRowHeight="12.75"/>
  <cols>
    <col min="1" max="3" width="2.7109375" style="5" customWidth="1"/>
    <col min="4" max="4" width="56.42578125" style="5" customWidth="1"/>
    <col min="5" max="16" width="9.7109375" style="27" customWidth="1"/>
    <col min="17" max="17" width="1.28515625" style="27" customWidth="1"/>
    <col min="18" max="16384" width="8.7109375" style="27"/>
  </cols>
  <sheetData>
    <row r="1" spans="1:21" s="31" customFormat="1" ht="15" customHeight="1" collapsed="1">
      <c r="A1" s="773" t="s">
        <v>32</v>
      </c>
      <c r="B1" s="773"/>
      <c r="C1" s="773"/>
      <c r="D1" s="773"/>
      <c r="E1" s="773"/>
      <c r="F1" s="773"/>
      <c r="G1" s="773"/>
      <c r="H1" s="773"/>
      <c r="I1" s="773"/>
      <c r="J1" s="773"/>
      <c r="K1" s="773"/>
      <c r="L1" s="773"/>
      <c r="M1" s="773"/>
      <c r="N1" s="773"/>
      <c r="O1" s="773"/>
      <c r="P1" s="773"/>
      <c r="Q1" s="773"/>
    </row>
    <row r="2" spans="1:21" s="31" customFormat="1" ht="15" customHeight="1">
      <c r="A2" s="773" t="s">
        <v>23</v>
      </c>
      <c r="B2" s="773"/>
      <c r="C2" s="773"/>
      <c r="D2" s="773"/>
      <c r="E2" s="773"/>
      <c r="F2" s="773"/>
      <c r="G2" s="773"/>
      <c r="H2" s="773"/>
      <c r="I2" s="773"/>
      <c r="J2" s="773"/>
      <c r="K2" s="773"/>
      <c r="L2" s="773"/>
      <c r="M2" s="773"/>
      <c r="N2" s="773"/>
      <c r="O2" s="773"/>
      <c r="P2" s="773"/>
      <c r="Q2" s="773"/>
    </row>
    <row r="3" spans="1:21" s="31" customFormat="1" ht="15" customHeight="1">
      <c r="A3" s="773" t="s">
        <v>22</v>
      </c>
      <c r="B3" s="773"/>
      <c r="C3" s="773"/>
      <c r="D3" s="773"/>
      <c r="E3" s="773"/>
      <c r="F3" s="773"/>
      <c r="G3" s="773"/>
      <c r="H3" s="773"/>
      <c r="I3" s="773"/>
      <c r="J3" s="773"/>
      <c r="K3" s="773"/>
      <c r="L3" s="773"/>
      <c r="M3" s="773"/>
      <c r="N3" s="773"/>
      <c r="O3" s="773"/>
      <c r="P3" s="773"/>
      <c r="Q3" s="773"/>
      <c r="U3" s="30"/>
    </row>
    <row r="5" spans="1:21">
      <c r="A5" s="20" t="s">
        <v>66</v>
      </c>
    </row>
    <row r="6" spans="1:21">
      <c r="E6" s="129" t="s">
        <v>5</v>
      </c>
      <c r="F6" s="129" t="s">
        <v>6</v>
      </c>
      <c r="G6" s="129" t="s">
        <v>3</v>
      </c>
      <c r="H6" s="129" t="s">
        <v>4</v>
      </c>
      <c r="I6" s="129" t="s">
        <v>5</v>
      </c>
      <c r="J6" s="129" t="s">
        <v>6</v>
      </c>
      <c r="K6" s="129" t="s">
        <v>3</v>
      </c>
      <c r="L6" s="129" t="s">
        <v>4</v>
      </c>
      <c r="M6" s="129" t="s">
        <v>5</v>
      </c>
      <c r="N6" s="129" t="s">
        <v>6</v>
      </c>
      <c r="O6" s="129" t="s">
        <v>3</v>
      </c>
      <c r="P6" s="129" t="s">
        <v>4</v>
      </c>
      <c r="Q6" s="317"/>
      <c r="R6" s="129"/>
    </row>
    <row r="7" spans="1:21">
      <c r="A7" s="39"/>
      <c r="B7" s="39"/>
      <c r="C7" s="39"/>
      <c r="D7" s="39"/>
      <c r="E7" s="130" t="s">
        <v>119</v>
      </c>
      <c r="F7" s="130" t="s">
        <v>119</v>
      </c>
      <c r="G7" s="130" t="s">
        <v>124</v>
      </c>
      <c r="H7" s="130" t="s">
        <v>124</v>
      </c>
      <c r="I7" s="130" t="s">
        <v>124</v>
      </c>
      <c r="J7" s="130" t="s">
        <v>124</v>
      </c>
      <c r="K7" s="130" t="s">
        <v>134</v>
      </c>
      <c r="L7" s="130" t="s">
        <v>134</v>
      </c>
      <c r="M7" s="130" t="s">
        <v>134</v>
      </c>
      <c r="N7" s="130" t="s">
        <v>134</v>
      </c>
      <c r="O7" s="130" t="s">
        <v>266</v>
      </c>
      <c r="P7" s="130" t="s">
        <v>266</v>
      </c>
      <c r="Q7" s="316"/>
      <c r="R7" s="130"/>
    </row>
    <row r="8" spans="1:21" ht="5.25" customHeight="1">
      <c r="A8" s="6"/>
      <c r="B8" s="6"/>
      <c r="C8" s="6"/>
      <c r="D8" s="6"/>
      <c r="E8" s="127"/>
      <c r="F8" s="127"/>
      <c r="G8" s="127"/>
      <c r="H8" s="127"/>
      <c r="I8" s="127"/>
      <c r="J8" s="127"/>
      <c r="K8" s="127"/>
      <c r="L8" s="127"/>
      <c r="M8" s="127"/>
      <c r="N8" s="127"/>
      <c r="O8" s="127"/>
      <c r="P8" s="127"/>
    </row>
    <row r="9" spans="1:21">
      <c r="A9" s="8"/>
      <c r="B9" s="1" t="s">
        <v>86</v>
      </c>
      <c r="C9" s="9"/>
      <c r="D9" s="8"/>
      <c r="E9" s="131">
        <v>753</v>
      </c>
      <c r="F9" s="131">
        <v>1575</v>
      </c>
      <c r="G9" s="131">
        <v>1278</v>
      </c>
      <c r="H9" s="131">
        <v>1044</v>
      </c>
      <c r="I9" s="131">
        <v>990</v>
      </c>
      <c r="J9" s="131">
        <v>1353</v>
      </c>
      <c r="K9" s="131">
        <v>1455</v>
      </c>
      <c r="L9" s="300">
        <v>1570</v>
      </c>
      <c r="M9" s="456">
        <v>1568</v>
      </c>
      <c r="N9" s="456">
        <v>2014</v>
      </c>
      <c r="O9" s="456">
        <v>1726</v>
      </c>
      <c r="P9" s="456">
        <v>1631</v>
      </c>
      <c r="S9" s="249"/>
      <c r="T9" s="249"/>
    </row>
    <row r="10" spans="1:21">
      <c r="A10" s="8"/>
      <c r="B10" s="1" t="s">
        <v>85</v>
      </c>
      <c r="C10" s="9"/>
      <c r="D10" s="8"/>
      <c r="E10" s="131"/>
      <c r="F10" s="131"/>
      <c r="G10" s="131"/>
      <c r="H10" s="131"/>
      <c r="I10" s="131"/>
      <c r="J10" s="131"/>
      <c r="K10" s="131"/>
      <c r="L10" s="300"/>
      <c r="M10" s="456"/>
      <c r="N10" s="456"/>
      <c r="O10" s="456"/>
      <c r="P10" s="456"/>
    </row>
    <row r="11" spans="1:21">
      <c r="A11" s="8"/>
      <c r="B11" s="1"/>
      <c r="C11" s="1" t="s">
        <v>154</v>
      </c>
      <c r="D11" s="8"/>
      <c r="E11" s="300"/>
      <c r="F11" s="300"/>
      <c r="G11" s="300"/>
      <c r="H11" s="300"/>
      <c r="I11" s="300"/>
      <c r="J11" s="300"/>
      <c r="K11" s="300"/>
      <c r="L11" s="300"/>
      <c r="M11" s="456"/>
      <c r="N11" s="456"/>
      <c r="O11" s="456"/>
      <c r="P11" s="456"/>
    </row>
    <row r="12" spans="1:21" s="43" customFormat="1">
      <c r="A12" s="10"/>
      <c r="C12" s="330" t="s">
        <v>156</v>
      </c>
      <c r="D12" s="10"/>
      <c r="E12" s="132">
        <v>150</v>
      </c>
      <c r="F12" s="132">
        <v>425</v>
      </c>
      <c r="G12" s="132">
        <v>202</v>
      </c>
      <c r="H12" s="132">
        <v>147</v>
      </c>
      <c r="I12" s="132">
        <v>179</v>
      </c>
      <c r="J12" s="132">
        <v>343</v>
      </c>
      <c r="K12" s="132">
        <v>169</v>
      </c>
      <c r="L12" s="132">
        <v>149</v>
      </c>
      <c r="M12" s="457">
        <v>111</v>
      </c>
      <c r="N12" s="457">
        <v>313</v>
      </c>
      <c r="O12" s="457">
        <v>143</v>
      </c>
      <c r="P12" s="457">
        <v>130</v>
      </c>
    </row>
    <row r="13" spans="1:21" s="43" customFormat="1">
      <c r="A13" s="10"/>
      <c r="C13" s="330" t="s">
        <v>157</v>
      </c>
      <c r="D13" s="10"/>
      <c r="E13" s="132">
        <v>33</v>
      </c>
      <c r="F13" s="132">
        <v>129</v>
      </c>
      <c r="G13" s="132">
        <v>141</v>
      </c>
      <c r="H13" s="132">
        <v>70</v>
      </c>
      <c r="I13" s="132">
        <v>62</v>
      </c>
      <c r="J13" s="132">
        <v>98</v>
      </c>
      <c r="K13" s="132">
        <v>128</v>
      </c>
      <c r="L13" s="132">
        <v>80</v>
      </c>
      <c r="M13" s="457">
        <v>42</v>
      </c>
      <c r="N13" s="457">
        <v>80</v>
      </c>
      <c r="O13" s="457">
        <v>88</v>
      </c>
      <c r="P13" s="457">
        <v>75</v>
      </c>
    </row>
    <row r="14" spans="1:21" s="43" customFormat="1">
      <c r="A14" s="10"/>
      <c r="C14" s="1" t="s">
        <v>155</v>
      </c>
      <c r="D14" s="10"/>
      <c r="E14" s="132"/>
      <c r="F14" s="132"/>
      <c r="G14" s="132"/>
      <c r="H14" s="132"/>
      <c r="I14" s="132"/>
      <c r="J14" s="132"/>
      <c r="K14" s="132"/>
      <c r="L14" s="132"/>
      <c r="M14" s="457"/>
      <c r="N14" s="457"/>
      <c r="O14" s="457"/>
      <c r="P14" s="457"/>
    </row>
    <row r="15" spans="1:21" s="43" customFormat="1">
      <c r="A15" s="10"/>
      <c r="C15" s="330" t="s">
        <v>158</v>
      </c>
      <c r="D15" s="10"/>
      <c r="E15" s="132">
        <v>62</v>
      </c>
      <c r="F15" s="132">
        <v>68</v>
      </c>
      <c r="G15" s="132">
        <v>59</v>
      </c>
      <c r="H15" s="132">
        <v>61</v>
      </c>
      <c r="I15" s="132">
        <v>71</v>
      </c>
      <c r="J15" s="132">
        <v>82</v>
      </c>
      <c r="K15" s="132">
        <v>142</v>
      </c>
      <c r="L15" s="132">
        <v>241</v>
      </c>
      <c r="M15" s="457">
        <v>237</v>
      </c>
      <c r="N15" s="457">
        <v>230</v>
      </c>
      <c r="O15" s="457">
        <v>232</v>
      </c>
      <c r="P15" s="457">
        <v>236</v>
      </c>
    </row>
    <row r="16" spans="1:21" s="43" customFormat="1">
      <c r="A16" s="10"/>
      <c r="C16" s="330" t="s">
        <v>157</v>
      </c>
      <c r="D16" s="10"/>
      <c r="E16" s="132">
        <v>8</v>
      </c>
      <c r="F16" s="132">
        <v>9</v>
      </c>
      <c r="G16" s="132">
        <v>11</v>
      </c>
      <c r="H16" s="132">
        <v>19</v>
      </c>
      <c r="I16" s="132">
        <v>25</v>
      </c>
      <c r="J16" s="132">
        <v>15</v>
      </c>
      <c r="K16" s="132">
        <v>52</v>
      </c>
      <c r="L16" s="132">
        <v>128</v>
      </c>
      <c r="M16" s="457">
        <v>139</v>
      </c>
      <c r="N16" s="457">
        <v>153</v>
      </c>
      <c r="O16" s="457">
        <v>122</v>
      </c>
      <c r="P16" s="457">
        <v>120</v>
      </c>
    </row>
    <row r="17" spans="1:19">
      <c r="A17" s="10"/>
      <c r="B17" s="10"/>
      <c r="C17" s="6" t="s">
        <v>33</v>
      </c>
      <c r="D17" s="10"/>
      <c r="E17" s="133">
        <v>131</v>
      </c>
      <c r="F17" s="133">
        <v>184</v>
      </c>
      <c r="G17" s="133">
        <v>145</v>
      </c>
      <c r="H17" s="133">
        <v>149</v>
      </c>
      <c r="I17" s="133">
        <v>159</v>
      </c>
      <c r="J17" s="133">
        <v>193</v>
      </c>
      <c r="K17" s="133">
        <v>175</v>
      </c>
      <c r="L17" s="133">
        <v>249</v>
      </c>
      <c r="M17" s="461">
        <v>249</v>
      </c>
      <c r="N17" s="461">
        <v>285</v>
      </c>
      <c r="O17" s="461">
        <v>225</v>
      </c>
      <c r="P17" s="461">
        <v>252</v>
      </c>
    </row>
    <row r="18" spans="1:19">
      <c r="A18" s="10"/>
      <c r="B18" s="10"/>
      <c r="C18" s="6" t="s">
        <v>34</v>
      </c>
      <c r="D18" s="10"/>
      <c r="E18" s="133">
        <v>221</v>
      </c>
      <c r="F18" s="133">
        <v>247</v>
      </c>
      <c r="G18" s="133">
        <v>92</v>
      </c>
      <c r="H18" s="133">
        <v>164</v>
      </c>
      <c r="I18" s="133">
        <v>189</v>
      </c>
      <c r="J18" s="133">
        <v>289</v>
      </c>
      <c r="K18" s="133">
        <v>168</v>
      </c>
      <c r="L18" s="133">
        <v>322</v>
      </c>
      <c r="M18" s="461">
        <v>340</v>
      </c>
      <c r="N18" s="461">
        <v>380</v>
      </c>
      <c r="O18" s="461">
        <v>246</v>
      </c>
      <c r="P18" s="461">
        <v>308</v>
      </c>
    </row>
    <row r="19" spans="1:19" ht="15">
      <c r="A19" s="10"/>
      <c r="B19" s="10"/>
      <c r="C19" s="6" t="s">
        <v>35</v>
      </c>
      <c r="D19" s="10"/>
      <c r="E19" s="134">
        <v>140</v>
      </c>
      <c r="F19" s="134">
        <v>75</v>
      </c>
      <c r="G19" s="134">
        <v>86</v>
      </c>
      <c r="H19" s="134">
        <v>102</v>
      </c>
      <c r="I19" s="134">
        <v>109</v>
      </c>
      <c r="J19" s="134">
        <v>83</v>
      </c>
      <c r="K19" s="134">
        <v>160</v>
      </c>
      <c r="L19" s="134">
        <v>169</v>
      </c>
      <c r="M19" s="462">
        <v>156</v>
      </c>
      <c r="N19" s="462">
        <v>148</v>
      </c>
      <c r="O19" s="462">
        <v>177</v>
      </c>
      <c r="P19" s="462">
        <v>171</v>
      </c>
    </row>
    <row r="20" spans="1:19" ht="15">
      <c r="A20" s="10"/>
      <c r="B20" s="10"/>
      <c r="C20" s="10"/>
      <c r="D20" s="10" t="s">
        <v>84</v>
      </c>
      <c r="E20" s="134">
        <f t="shared" ref="E20:K20" si="0">SUM(E12:E19)</f>
        <v>745</v>
      </c>
      <c r="F20" s="134">
        <f t="shared" si="0"/>
        <v>1137</v>
      </c>
      <c r="G20" s="134">
        <f t="shared" si="0"/>
        <v>736</v>
      </c>
      <c r="H20" s="134">
        <f t="shared" si="0"/>
        <v>712</v>
      </c>
      <c r="I20" s="134">
        <f t="shared" si="0"/>
        <v>794</v>
      </c>
      <c r="J20" s="134">
        <f t="shared" si="0"/>
        <v>1103</v>
      </c>
      <c r="K20" s="134">
        <f t="shared" si="0"/>
        <v>994</v>
      </c>
      <c r="L20" s="134">
        <f t="shared" ref="L20" si="1">SUM(L12:L19)</f>
        <v>1338</v>
      </c>
      <c r="M20" s="462">
        <f>SUM(M12:M19)</f>
        <v>1274</v>
      </c>
      <c r="N20" s="462">
        <f>SUM(N12:N19)</f>
        <v>1589</v>
      </c>
      <c r="O20" s="462">
        <f>SUM(O12:O19)</f>
        <v>1233</v>
      </c>
      <c r="P20" s="462">
        <f>SUM(P12:P19)</f>
        <v>1292</v>
      </c>
    </row>
    <row r="21" spans="1:19">
      <c r="A21" s="11"/>
      <c r="B21" s="25" t="s">
        <v>1</v>
      </c>
      <c r="C21" s="3"/>
      <c r="D21" s="11"/>
      <c r="E21" s="135">
        <f t="shared" ref="E21:K21" si="2">+E9-E20</f>
        <v>8</v>
      </c>
      <c r="F21" s="135">
        <f t="shared" si="2"/>
        <v>438</v>
      </c>
      <c r="G21" s="135">
        <f t="shared" si="2"/>
        <v>542</v>
      </c>
      <c r="H21" s="135">
        <f t="shared" si="2"/>
        <v>332</v>
      </c>
      <c r="I21" s="135">
        <f t="shared" si="2"/>
        <v>196</v>
      </c>
      <c r="J21" s="135">
        <f t="shared" si="2"/>
        <v>250</v>
      </c>
      <c r="K21" s="135">
        <f t="shared" si="2"/>
        <v>461</v>
      </c>
      <c r="L21" s="135">
        <f>+L9-L20</f>
        <v>232</v>
      </c>
      <c r="M21" s="463">
        <f>+M9-M20</f>
        <v>294</v>
      </c>
      <c r="N21" s="463">
        <f>+N9-N20</f>
        <v>425</v>
      </c>
      <c r="O21" s="463">
        <f>+O9-O20</f>
        <v>493</v>
      </c>
      <c r="P21" s="463">
        <f>+P9-P20</f>
        <v>339</v>
      </c>
    </row>
    <row r="22" spans="1:19">
      <c r="A22" s="12"/>
      <c r="B22" s="241" t="s">
        <v>137</v>
      </c>
      <c r="C22" s="242"/>
      <c r="D22" s="242"/>
      <c r="E22" s="461">
        <v>51</v>
      </c>
      <c r="F22" s="461">
        <v>50</v>
      </c>
      <c r="G22" s="461">
        <v>50</v>
      </c>
      <c r="H22" s="461">
        <v>50</v>
      </c>
      <c r="I22" s="461">
        <v>51</v>
      </c>
      <c r="J22" s="461">
        <v>49</v>
      </c>
      <c r="K22" s="461">
        <v>52</v>
      </c>
      <c r="L22" s="461">
        <v>65</v>
      </c>
      <c r="M22" s="461">
        <v>53</v>
      </c>
      <c r="N22" s="461">
        <v>43</v>
      </c>
      <c r="O22" s="461">
        <v>40</v>
      </c>
      <c r="P22" s="461">
        <v>34</v>
      </c>
    </row>
    <row r="23" spans="1:19" ht="15">
      <c r="A23" s="12"/>
      <c r="B23" s="241" t="s">
        <v>241</v>
      </c>
      <c r="C23" s="242"/>
      <c r="D23" s="242"/>
      <c r="E23" s="462">
        <v>0</v>
      </c>
      <c r="F23" s="462">
        <v>0</v>
      </c>
      <c r="G23" s="462">
        <v>0</v>
      </c>
      <c r="H23" s="462">
        <v>0</v>
      </c>
      <c r="I23" s="462">
        <v>0</v>
      </c>
      <c r="J23" s="462">
        <v>0</v>
      </c>
      <c r="K23" s="462">
        <v>0</v>
      </c>
      <c r="L23" s="462">
        <v>0</v>
      </c>
      <c r="M23" s="462">
        <v>10</v>
      </c>
      <c r="N23" s="462">
        <v>82</v>
      </c>
      <c r="O23" s="462">
        <v>0</v>
      </c>
      <c r="P23" s="462">
        <v>12</v>
      </c>
    </row>
    <row r="24" spans="1:19">
      <c r="A24" s="12"/>
      <c r="B24" s="22" t="s">
        <v>121</v>
      </c>
      <c r="C24" s="4"/>
      <c r="D24" s="12"/>
      <c r="E24" s="461">
        <f t="shared" ref="E24:N24" si="3">E21-E22-E23</f>
        <v>-43</v>
      </c>
      <c r="F24" s="461">
        <f t="shared" si="3"/>
        <v>388</v>
      </c>
      <c r="G24" s="461">
        <f t="shared" si="3"/>
        <v>492</v>
      </c>
      <c r="H24" s="461">
        <f t="shared" si="3"/>
        <v>282</v>
      </c>
      <c r="I24" s="461">
        <f t="shared" si="3"/>
        <v>145</v>
      </c>
      <c r="J24" s="461">
        <f t="shared" si="3"/>
        <v>201</v>
      </c>
      <c r="K24" s="461">
        <f t="shared" si="3"/>
        <v>409</v>
      </c>
      <c r="L24" s="461">
        <f t="shared" si="3"/>
        <v>167</v>
      </c>
      <c r="M24" s="461">
        <f t="shared" si="3"/>
        <v>231</v>
      </c>
      <c r="N24" s="461">
        <f t="shared" si="3"/>
        <v>300</v>
      </c>
      <c r="O24" s="461">
        <f t="shared" ref="O24:P24" si="4">O21-O22-O23</f>
        <v>453</v>
      </c>
      <c r="P24" s="461">
        <f t="shared" si="4"/>
        <v>293</v>
      </c>
    </row>
    <row r="25" spans="1:19" ht="15.75">
      <c r="A25" s="12"/>
      <c r="B25" s="2" t="s">
        <v>218</v>
      </c>
      <c r="C25" s="4"/>
      <c r="D25" s="12"/>
      <c r="E25" s="134">
        <v>-20</v>
      </c>
      <c r="F25" s="134">
        <v>27</v>
      </c>
      <c r="G25" s="134">
        <v>98</v>
      </c>
      <c r="H25" s="134">
        <v>70</v>
      </c>
      <c r="I25" s="134">
        <v>18</v>
      </c>
      <c r="J25" s="134">
        <v>42</v>
      </c>
      <c r="K25" s="462">
        <f>73-27</f>
        <v>46</v>
      </c>
      <c r="L25" s="462">
        <f>40-24</f>
        <v>16</v>
      </c>
      <c r="M25" s="462">
        <v>32</v>
      </c>
      <c r="N25" s="462">
        <v>46</v>
      </c>
      <c r="O25" s="462">
        <v>27</v>
      </c>
      <c r="P25" s="462">
        <v>50</v>
      </c>
    </row>
    <row r="26" spans="1:19" ht="15">
      <c r="A26" s="9"/>
      <c r="B26" s="25" t="s">
        <v>221</v>
      </c>
      <c r="C26" s="9"/>
      <c r="D26" s="9"/>
      <c r="E26" s="136">
        <f t="shared" ref="E26" si="5">E24-E25</f>
        <v>-23</v>
      </c>
      <c r="F26" s="136">
        <f t="shared" ref="F26:G26" si="6">F24-F25</f>
        <v>361</v>
      </c>
      <c r="G26" s="136">
        <f t="shared" si="6"/>
        <v>394</v>
      </c>
      <c r="H26" s="136">
        <f t="shared" ref="H26" si="7">H24-H25</f>
        <v>212</v>
      </c>
      <c r="I26" s="136">
        <f t="shared" ref="I26:N26" si="8">I24-I25</f>
        <v>127</v>
      </c>
      <c r="J26" s="136">
        <f t="shared" si="8"/>
        <v>159</v>
      </c>
      <c r="K26" s="384">
        <f t="shared" si="8"/>
        <v>363</v>
      </c>
      <c r="L26" s="384">
        <f t="shared" si="8"/>
        <v>151</v>
      </c>
      <c r="M26" s="384">
        <f t="shared" si="8"/>
        <v>199</v>
      </c>
      <c r="N26" s="384">
        <f t="shared" si="8"/>
        <v>254</v>
      </c>
      <c r="O26" s="384">
        <f t="shared" ref="O26:P26" si="9">O24-O25</f>
        <v>426</v>
      </c>
      <c r="P26" s="384">
        <f t="shared" si="9"/>
        <v>243</v>
      </c>
    </row>
    <row r="27" spans="1:19" ht="38.25" customHeight="1">
      <c r="A27" s="10"/>
      <c r="B27" s="774" t="s">
        <v>148</v>
      </c>
      <c r="C27" s="774"/>
      <c r="D27" s="774"/>
      <c r="E27" s="203">
        <v>-23</v>
      </c>
      <c r="F27" s="203">
        <v>355</v>
      </c>
      <c r="G27" s="203">
        <v>387</v>
      </c>
      <c r="H27" s="203">
        <v>210</v>
      </c>
      <c r="I27" s="203">
        <v>125</v>
      </c>
      <c r="J27" s="203">
        <v>158</v>
      </c>
      <c r="K27" s="460">
        <v>360</v>
      </c>
      <c r="L27" s="460">
        <v>150</v>
      </c>
      <c r="M27" s="460">
        <v>198</v>
      </c>
      <c r="N27" s="460">
        <v>253</v>
      </c>
      <c r="O27" s="460">
        <v>426</v>
      </c>
      <c r="P27" s="460">
        <v>243</v>
      </c>
      <c r="Q27" s="204"/>
      <c r="R27" s="248"/>
    </row>
    <row r="28" spans="1:19" ht="24" customHeight="1">
      <c r="A28" s="9"/>
      <c r="B28" s="25"/>
      <c r="C28" s="9"/>
      <c r="D28" s="9"/>
      <c r="E28" s="331"/>
      <c r="F28" s="331"/>
      <c r="G28" s="331"/>
      <c r="H28" s="331"/>
      <c r="I28" s="331"/>
      <c r="J28" s="331"/>
      <c r="K28" s="331"/>
      <c r="L28" s="459"/>
      <c r="M28" s="459"/>
      <c r="N28" s="459"/>
      <c r="O28" s="459"/>
      <c r="P28" s="459"/>
    </row>
    <row r="29" spans="1:19" ht="13.5">
      <c r="A29" s="32"/>
      <c r="B29" s="29" t="s">
        <v>220</v>
      </c>
      <c r="C29" s="29"/>
      <c r="D29" s="29"/>
      <c r="E29" s="137"/>
      <c r="F29" s="137"/>
      <c r="G29" s="137"/>
      <c r="H29" s="137"/>
      <c r="I29" s="137"/>
      <c r="J29" s="137"/>
      <c r="K29" s="458"/>
      <c r="L29" s="458"/>
      <c r="M29" s="458"/>
      <c r="N29" s="458"/>
      <c r="O29" s="458"/>
      <c r="P29" s="458"/>
    </row>
    <row r="30" spans="1:19">
      <c r="A30" s="32"/>
      <c r="B30" s="29"/>
      <c r="C30" s="28" t="s">
        <v>28</v>
      </c>
      <c r="D30" s="29"/>
      <c r="E30" s="139">
        <v>-0.03</v>
      </c>
      <c r="F30" s="139">
        <v>0.49</v>
      </c>
      <c r="G30" s="139">
        <v>0.54</v>
      </c>
      <c r="H30" s="139">
        <v>0.28999999999999998</v>
      </c>
      <c r="I30" s="139">
        <v>0.17</v>
      </c>
      <c r="J30" s="139">
        <v>0.22</v>
      </c>
      <c r="K30" s="139">
        <v>0.49</v>
      </c>
      <c r="L30" s="139">
        <v>0.2</v>
      </c>
      <c r="M30" s="139">
        <v>0.27</v>
      </c>
      <c r="N30" s="139">
        <v>0.34</v>
      </c>
      <c r="O30" s="139">
        <v>0.56999999999999995</v>
      </c>
      <c r="P30" s="139">
        <v>0.32</v>
      </c>
    </row>
    <row r="31" spans="1:19">
      <c r="A31" s="32"/>
      <c r="B31" s="29"/>
      <c r="C31" s="28" t="s">
        <v>29</v>
      </c>
      <c r="D31" s="29"/>
      <c r="E31" s="139">
        <v>-0.03</v>
      </c>
      <c r="F31" s="139">
        <v>0.49</v>
      </c>
      <c r="G31" s="139">
        <v>0.53</v>
      </c>
      <c r="H31" s="139">
        <v>0.28999999999999998</v>
      </c>
      <c r="I31" s="139">
        <v>0.17</v>
      </c>
      <c r="J31" s="139">
        <v>0.21</v>
      </c>
      <c r="K31" s="139">
        <v>0.48</v>
      </c>
      <c r="L31" s="139">
        <v>0.2</v>
      </c>
      <c r="M31" s="139">
        <v>0.26</v>
      </c>
      <c r="N31" s="139">
        <v>0.33</v>
      </c>
      <c r="O31" s="139">
        <v>0.56000000000000005</v>
      </c>
      <c r="P31" s="139">
        <v>0.32</v>
      </c>
      <c r="S31" s="177"/>
    </row>
    <row r="32" spans="1:19" ht="4.1500000000000004" customHeight="1">
      <c r="A32" s="32"/>
      <c r="B32" s="29"/>
      <c r="C32" s="29"/>
      <c r="D32" s="29"/>
      <c r="E32" s="140"/>
      <c r="F32" s="140"/>
      <c r="G32" s="140"/>
      <c r="H32" s="140"/>
      <c r="I32" s="140"/>
      <c r="J32" s="140"/>
      <c r="K32" s="140"/>
      <c r="L32" s="140"/>
      <c r="M32" s="140"/>
      <c r="N32" s="140"/>
      <c r="O32" s="140"/>
      <c r="P32" s="140"/>
    </row>
    <row r="33" spans="1:19" ht="15">
      <c r="A33" s="32"/>
      <c r="B33" s="5" t="s">
        <v>27</v>
      </c>
      <c r="C33" s="32"/>
      <c r="D33" s="29"/>
      <c r="E33" s="141"/>
      <c r="F33" s="141"/>
      <c r="G33" s="141"/>
      <c r="H33" s="141"/>
      <c r="I33" s="141"/>
      <c r="J33" s="141"/>
      <c r="K33" s="141"/>
      <c r="L33" s="141"/>
      <c r="M33" s="141"/>
      <c r="N33" s="141"/>
      <c r="O33" s="141"/>
      <c r="P33" s="141"/>
      <c r="S33" s="177"/>
    </row>
    <row r="34" spans="1:19">
      <c r="A34" s="32"/>
      <c r="B34" s="29"/>
      <c r="C34" s="18" t="s">
        <v>28</v>
      </c>
      <c r="D34" s="29"/>
      <c r="E34" s="142">
        <v>718</v>
      </c>
      <c r="F34" s="142">
        <v>720</v>
      </c>
      <c r="G34" s="142">
        <v>723</v>
      </c>
      <c r="H34" s="142">
        <v>727</v>
      </c>
      <c r="I34" s="142">
        <v>730</v>
      </c>
      <c r="J34" s="142">
        <v>733</v>
      </c>
      <c r="K34" s="142">
        <v>735</v>
      </c>
      <c r="L34" s="142">
        <v>739</v>
      </c>
      <c r="M34" s="142">
        <v>742</v>
      </c>
      <c r="N34" s="142">
        <v>744</v>
      </c>
      <c r="O34" s="142">
        <v>749</v>
      </c>
      <c r="P34" s="142">
        <v>754</v>
      </c>
      <c r="S34" s="218"/>
    </row>
    <row r="35" spans="1:19" ht="13.5">
      <c r="A35" s="32"/>
      <c r="B35" s="29"/>
      <c r="C35" s="18" t="s">
        <v>219</v>
      </c>
      <c r="D35" s="29"/>
      <c r="E35" s="142">
        <v>718</v>
      </c>
      <c r="F35" s="142">
        <v>729</v>
      </c>
      <c r="G35" s="142">
        <v>731</v>
      </c>
      <c r="H35" s="142">
        <v>735</v>
      </c>
      <c r="I35" s="142">
        <v>739</v>
      </c>
      <c r="J35" s="142">
        <v>744</v>
      </c>
      <c r="K35" s="142">
        <v>749</v>
      </c>
      <c r="L35" s="142">
        <v>753</v>
      </c>
      <c r="M35" s="142">
        <v>756</v>
      </c>
      <c r="N35" s="142">
        <v>757</v>
      </c>
      <c r="O35" s="142">
        <v>761</v>
      </c>
      <c r="P35" s="142">
        <v>764</v>
      </c>
      <c r="S35" s="218"/>
    </row>
    <row r="36" spans="1:19" ht="15">
      <c r="A36" s="32"/>
      <c r="B36" s="29"/>
      <c r="C36" s="18" t="s">
        <v>111</v>
      </c>
      <c r="D36" s="29"/>
      <c r="E36" s="230">
        <v>14</v>
      </c>
      <c r="F36" s="230">
        <v>12</v>
      </c>
      <c r="G36" s="230">
        <v>10</v>
      </c>
      <c r="H36" s="230">
        <v>9</v>
      </c>
      <c r="I36" s="230">
        <v>8</v>
      </c>
      <c r="J36" s="230">
        <v>6</v>
      </c>
      <c r="K36" s="230">
        <v>4</v>
      </c>
      <c r="L36" s="230">
        <v>3</v>
      </c>
      <c r="M36" s="230">
        <v>2</v>
      </c>
      <c r="N36" s="230">
        <v>1</v>
      </c>
      <c r="O36" s="230">
        <v>0</v>
      </c>
      <c r="P36" s="230">
        <v>0</v>
      </c>
      <c r="S36" s="218"/>
    </row>
    <row r="37" spans="1:19">
      <c r="A37" s="32"/>
      <c r="B37" s="29"/>
      <c r="C37" s="18" t="s">
        <v>118</v>
      </c>
      <c r="D37" s="29"/>
      <c r="E37" s="41">
        <f t="shared" ref="E37:F37" si="10">SUM(E35:E36)</f>
        <v>732</v>
      </c>
      <c r="F37" s="41">
        <f t="shared" si="10"/>
        <v>741</v>
      </c>
      <c r="G37" s="41">
        <f t="shared" ref="G37:H37" si="11">SUM(G35:G36)</f>
        <v>741</v>
      </c>
      <c r="H37" s="41">
        <f t="shared" si="11"/>
        <v>744</v>
      </c>
      <c r="I37" s="41">
        <f t="shared" ref="I37:J37" si="12">SUM(I35:I36)</f>
        <v>747</v>
      </c>
      <c r="J37" s="41">
        <f t="shared" si="12"/>
        <v>750</v>
      </c>
      <c r="K37" s="41">
        <f t="shared" ref="K37:P37" si="13">SUM(K35:K36)</f>
        <v>753</v>
      </c>
      <c r="L37" s="41">
        <f t="shared" si="13"/>
        <v>756</v>
      </c>
      <c r="M37" s="395">
        <f t="shared" si="13"/>
        <v>758</v>
      </c>
      <c r="N37" s="395">
        <f t="shared" si="13"/>
        <v>758</v>
      </c>
      <c r="O37" s="395">
        <f t="shared" si="13"/>
        <v>761</v>
      </c>
      <c r="P37" s="395">
        <f t="shared" si="13"/>
        <v>764</v>
      </c>
      <c r="Q37" s="41"/>
      <c r="S37" s="218"/>
    </row>
    <row r="38" spans="1:19">
      <c r="A38" s="32"/>
      <c r="B38" s="29"/>
      <c r="C38" s="18"/>
      <c r="D38" s="29"/>
      <c r="E38" s="41"/>
      <c r="F38" s="41"/>
      <c r="G38" s="41"/>
      <c r="H38" s="41"/>
      <c r="I38" s="41"/>
      <c r="J38" s="41"/>
      <c r="K38" s="41"/>
      <c r="L38" s="41"/>
      <c r="M38" s="395"/>
      <c r="N38" s="395"/>
      <c r="O38" s="395"/>
      <c r="P38" s="395"/>
      <c r="Q38" s="41"/>
      <c r="S38" s="218"/>
    </row>
    <row r="39" spans="1:19">
      <c r="A39" s="32"/>
      <c r="B39" s="29"/>
      <c r="C39" s="18"/>
      <c r="D39" s="29"/>
      <c r="E39" s="219"/>
      <c r="F39" s="219"/>
      <c r="G39" s="219"/>
      <c r="H39" s="219"/>
      <c r="I39" s="219"/>
      <c r="J39" s="219"/>
      <c r="K39" s="219"/>
      <c r="L39" s="219"/>
      <c r="M39" s="219"/>
      <c r="N39" s="219"/>
      <c r="O39" s="219"/>
      <c r="P39" s="219"/>
    </row>
    <row r="40" spans="1:19">
      <c r="A40" s="20" t="s">
        <v>31</v>
      </c>
      <c r="B40" s="29"/>
      <c r="C40" s="18"/>
      <c r="D40" s="29"/>
      <c r="E40" s="143"/>
      <c r="F40" s="143"/>
      <c r="G40" s="143"/>
      <c r="H40" s="143"/>
      <c r="I40" s="143"/>
      <c r="J40" s="143"/>
      <c r="K40" s="143"/>
      <c r="L40" s="143"/>
      <c r="M40" s="143"/>
      <c r="N40" s="143"/>
      <c r="O40" s="143"/>
      <c r="P40" s="143"/>
    </row>
    <row r="41" spans="1:19">
      <c r="A41" s="32"/>
      <c r="B41" s="29"/>
      <c r="C41" s="18"/>
      <c r="D41" s="29"/>
      <c r="E41" s="129" t="str">
        <f t="shared" ref="E41:K41" si="14">E6</f>
        <v>Q3</v>
      </c>
      <c r="F41" s="129" t="str">
        <f t="shared" si="14"/>
        <v>Q4</v>
      </c>
      <c r="G41" s="129" t="str">
        <f t="shared" si="14"/>
        <v>Q1</v>
      </c>
      <c r="H41" s="129" t="str">
        <f t="shared" si="14"/>
        <v>Q2</v>
      </c>
      <c r="I41" s="129" t="str">
        <f t="shared" si="14"/>
        <v>Q3</v>
      </c>
      <c r="J41" s="129" t="str">
        <f t="shared" si="14"/>
        <v>Q4</v>
      </c>
      <c r="K41" s="129" t="str">
        <f t="shared" si="14"/>
        <v>Q1</v>
      </c>
      <c r="L41" s="129" t="str">
        <f t="shared" ref="L41:M41" si="15">L6</f>
        <v>Q2</v>
      </c>
      <c r="M41" s="129" t="str">
        <f t="shared" si="15"/>
        <v>Q3</v>
      </c>
      <c r="N41" s="129" t="str">
        <f t="shared" ref="N41:O41" si="16">N6</f>
        <v>Q4</v>
      </c>
      <c r="O41" s="129" t="str">
        <f t="shared" si="16"/>
        <v>Q1</v>
      </c>
      <c r="P41" s="129" t="str">
        <f t="shared" ref="P41" si="17">P6</f>
        <v>Q2</v>
      </c>
    </row>
    <row r="42" spans="1:19">
      <c r="A42" s="32"/>
      <c r="B42" s="29"/>
      <c r="C42" s="18"/>
      <c r="D42" s="29"/>
      <c r="E42" s="130" t="str">
        <f t="shared" ref="E42:K42" si="18">E7</f>
        <v>CY14</v>
      </c>
      <c r="F42" s="130" t="str">
        <f t="shared" si="18"/>
        <v>CY14</v>
      </c>
      <c r="G42" s="130" t="str">
        <f t="shared" si="18"/>
        <v>CY15</v>
      </c>
      <c r="H42" s="130" t="str">
        <f t="shared" si="18"/>
        <v>CY15</v>
      </c>
      <c r="I42" s="130" t="str">
        <f t="shared" si="18"/>
        <v>CY15</v>
      </c>
      <c r="J42" s="130" t="str">
        <f t="shared" si="18"/>
        <v>CY15</v>
      </c>
      <c r="K42" s="130" t="str">
        <f t="shared" si="18"/>
        <v>CY16</v>
      </c>
      <c r="L42" s="130" t="str">
        <f t="shared" ref="L42:M42" si="19">L7</f>
        <v>CY16</v>
      </c>
      <c r="M42" s="130" t="str">
        <f t="shared" si="19"/>
        <v>CY16</v>
      </c>
      <c r="N42" s="130" t="str">
        <f t="shared" ref="N42:O42" si="20">N7</f>
        <v>CY16</v>
      </c>
      <c r="O42" s="130" t="str">
        <f t="shared" si="20"/>
        <v>CY17</v>
      </c>
      <c r="P42" s="130" t="str">
        <f t="shared" ref="P42" si="21">P7</f>
        <v>CY17</v>
      </c>
    </row>
    <row r="43" spans="1:19" ht="7.5" customHeight="1">
      <c r="A43" s="32"/>
      <c r="B43" s="29"/>
      <c r="C43" s="18"/>
      <c r="D43" s="29"/>
      <c r="E43" s="144"/>
      <c r="F43" s="144"/>
      <c r="G43" s="144"/>
      <c r="H43" s="144"/>
      <c r="I43" s="144"/>
      <c r="J43" s="144"/>
      <c r="K43" s="144"/>
      <c r="L43" s="144"/>
      <c r="M43" s="144"/>
      <c r="N43" s="144"/>
      <c r="O43" s="144"/>
      <c r="P43" s="144"/>
    </row>
    <row r="44" spans="1:19" ht="16.5" customHeight="1">
      <c r="A44" s="32"/>
      <c r="B44" s="1" t="s">
        <v>85</v>
      </c>
      <c r="C44" s="18"/>
      <c r="D44" s="29"/>
      <c r="E44" s="144"/>
      <c r="F44" s="144"/>
      <c r="G44" s="144"/>
      <c r="H44" s="144"/>
      <c r="I44" s="144"/>
      <c r="J44" s="144"/>
      <c r="K44" s="144"/>
      <c r="L44" s="144"/>
      <c r="M44" s="144"/>
      <c r="N44" s="144"/>
      <c r="O44" s="144"/>
      <c r="P44" s="144"/>
    </row>
    <row r="45" spans="1:19" ht="16.5" customHeight="1">
      <c r="A45" s="32"/>
      <c r="B45" s="1"/>
      <c r="C45" s="1" t="s">
        <v>154</v>
      </c>
      <c r="D45" s="8"/>
      <c r="E45" s="144"/>
      <c r="F45" s="144"/>
      <c r="G45" s="144"/>
      <c r="H45" s="144"/>
      <c r="I45" s="144"/>
      <c r="J45" s="144"/>
      <c r="K45" s="144"/>
      <c r="L45" s="144"/>
      <c r="M45" s="144"/>
      <c r="N45" s="144"/>
      <c r="O45" s="144"/>
      <c r="P45" s="144"/>
    </row>
    <row r="46" spans="1:19" s="43" customFormat="1">
      <c r="A46" s="10"/>
      <c r="C46" s="330" t="s">
        <v>156</v>
      </c>
      <c r="D46" s="10"/>
      <c r="E46" s="145">
        <f t="shared" ref="E46:K46" si="22">E12/E$9</f>
        <v>0.19920318725099601</v>
      </c>
      <c r="F46" s="145">
        <f t="shared" si="22"/>
        <v>0.26984126984126983</v>
      </c>
      <c r="G46" s="145">
        <f t="shared" si="22"/>
        <v>0.15805946791862285</v>
      </c>
      <c r="H46" s="145">
        <f t="shared" si="22"/>
        <v>0.14080459770114942</v>
      </c>
      <c r="I46" s="145">
        <f t="shared" si="22"/>
        <v>0.18080808080808081</v>
      </c>
      <c r="J46" s="145">
        <f t="shared" si="22"/>
        <v>0.2535107169253511</v>
      </c>
      <c r="K46" s="145">
        <f t="shared" si="22"/>
        <v>0.1161512027491409</v>
      </c>
      <c r="L46" s="145">
        <f t="shared" ref="L46" si="23">L12/L$9</f>
        <v>9.4904458598726121E-2</v>
      </c>
      <c r="M46" s="145">
        <f>M12/M$9</f>
        <v>7.0790816326530615E-2</v>
      </c>
      <c r="N46" s="145">
        <f>N12/N$9</f>
        <v>0.15541211519364448</v>
      </c>
      <c r="O46" s="145">
        <f>O12/O$9</f>
        <v>8.2850521436848207E-2</v>
      </c>
      <c r="P46" s="145">
        <f>P12/P$9</f>
        <v>7.9705702023298589E-2</v>
      </c>
    </row>
    <row r="47" spans="1:19" s="43" customFormat="1">
      <c r="A47" s="10"/>
      <c r="C47" s="330" t="s">
        <v>157</v>
      </c>
      <c r="D47" s="10"/>
      <c r="E47" s="145">
        <f t="shared" ref="E47:K47" si="24">E13/E$9</f>
        <v>4.3824701195219126E-2</v>
      </c>
      <c r="F47" s="145">
        <f t="shared" si="24"/>
        <v>8.1904761904761911E-2</v>
      </c>
      <c r="G47" s="145">
        <f t="shared" si="24"/>
        <v>0.11032863849765258</v>
      </c>
      <c r="H47" s="145">
        <f t="shared" si="24"/>
        <v>6.7049808429118771E-2</v>
      </c>
      <c r="I47" s="145">
        <f t="shared" si="24"/>
        <v>6.2626262626262627E-2</v>
      </c>
      <c r="J47" s="145">
        <f t="shared" si="24"/>
        <v>7.2431633407243165E-2</v>
      </c>
      <c r="K47" s="145">
        <f t="shared" si="24"/>
        <v>8.7972508591065299E-2</v>
      </c>
      <c r="L47" s="145">
        <f t="shared" ref="L47:M47" si="25">L13/L$9</f>
        <v>5.0955414012738856E-2</v>
      </c>
      <c r="M47" s="145">
        <f t="shared" si="25"/>
        <v>2.6785714285714284E-2</v>
      </c>
      <c r="N47" s="145">
        <f t="shared" ref="N47:O47" si="26">N13/N$9</f>
        <v>3.9721946375372394E-2</v>
      </c>
      <c r="O47" s="145">
        <f t="shared" si="26"/>
        <v>5.0984936268829661E-2</v>
      </c>
      <c r="P47" s="145">
        <f t="shared" ref="P47" si="27">P13/P$9</f>
        <v>4.5984058859595341E-2</v>
      </c>
    </row>
    <row r="48" spans="1:19" s="43" customFormat="1">
      <c r="A48" s="10"/>
      <c r="C48" s="1" t="s">
        <v>155</v>
      </c>
      <c r="D48" s="10"/>
      <c r="E48" s="145"/>
      <c r="F48" s="145"/>
      <c r="G48" s="145"/>
      <c r="H48" s="145"/>
      <c r="I48" s="145"/>
      <c r="J48" s="145"/>
      <c r="K48" s="145"/>
      <c r="L48" s="145"/>
      <c r="M48" s="145"/>
      <c r="N48" s="145"/>
      <c r="O48" s="145"/>
      <c r="P48" s="145"/>
    </row>
    <row r="49" spans="1:16" s="43" customFormat="1">
      <c r="A49" s="10"/>
      <c r="C49" s="330" t="s">
        <v>158</v>
      </c>
      <c r="D49" s="10"/>
      <c r="E49" s="145">
        <f t="shared" ref="E49:K49" si="28">E15/E$9</f>
        <v>8.233731739707835E-2</v>
      </c>
      <c r="F49" s="145">
        <f t="shared" si="28"/>
        <v>4.3174603174603178E-2</v>
      </c>
      <c r="G49" s="145">
        <f t="shared" si="28"/>
        <v>4.6165884194053208E-2</v>
      </c>
      <c r="H49" s="145">
        <f t="shared" si="28"/>
        <v>5.842911877394636E-2</v>
      </c>
      <c r="I49" s="145">
        <f t="shared" si="28"/>
        <v>7.1717171717171721E-2</v>
      </c>
      <c r="J49" s="145">
        <f t="shared" si="28"/>
        <v>6.0606060606060608E-2</v>
      </c>
      <c r="K49" s="145">
        <f t="shared" si="28"/>
        <v>9.7594501718213059E-2</v>
      </c>
      <c r="L49" s="145">
        <f t="shared" ref="L49:M49" si="29">L15/L$9</f>
        <v>0.15350318471337579</v>
      </c>
      <c r="M49" s="145">
        <f t="shared" si="29"/>
        <v>0.15114795918367346</v>
      </c>
      <c r="N49" s="145">
        <f t="shared" ref="N49:O49" si="30">N15/N$9</f>
        <v>0.11420059582919563</v>
      </c>
      <c r="O49" s="145">
        <f t="shared" si="30"/>
        <v>0.13441483198146004</v>
      </c>
      <c r="P49" s="145">
        <f t="shared" ref="P49" si="31">P15/P$9</f>
        <v>0.14469650521152666</v>
      </c>
    </row>
    <row r="50" spans="1:16" s="43" customFormat="1">
      <c r="A50" s="10"/>
      <c r="C50" s="330" t="s">
        <v>157</v>
      </c>
      <c r="D50" s="10"/>
      <c r="E50" s="145">
        <f t="shared" ref="E50:K50" si="32">E16/E$9</f>
        <v>1.0624169986719787E-2</v>
      </c>
      <c r="F50" s="145">
        <f t="shared" si="32"/>
        <v>5.7142857142857143E-3</v>
      </c>
      <c r="G50" s="145">
        <f t="shared" si="32"/>
        <v>8.6071987480438178E-3</v>
      </c>
      <c r="H50" s="145">
        <f t="shared" si="32"/>
        <v>1.8199233716475097E-2</v>
      </c>
      <c r="I50" s="145">
        <f t="shared" si="32"/>
        <v>2.5252525252525252E-2</v>
      </c>
      <c r="J50" s="145">
        <f t="shared" si="32"/>
        <v>1.1086474501108648E-2</v>
      </c>
      <c r="K50" s="145">
        <f t="shared" si="32"/>
        <v>3.5738831615120273E-2</v>
      </c>
      <c r="L50" s="145">
        <f t="shared" ref="L50:M50" si="33">L16/L$9</f>
        <v>8.1528662420382161E-2</v>
      </c>
      <c r="M50" s="145">
        <f t="shared" si="33"/>
        <v>8.8647959183673464E-2</v>
      </c>
      <c r="N50" s="145">
        <f t="shared" ref="N50:O50" si="34">N16/N$9</f>
        <v>7.5968222442899705E-2</v>
      </c>
      <c r="O50" s="145">
        <f t="shared" si="34"/>
        <v>7.0683661645422946E-2</v>
      </c>
      <c r="P50" s="145">
        <f t="shared" ref="P50" si="35">P16/P$9</f>
        <v>7.3574494175352542E-2</v>
      </c>
    </row>
    <row r="51" spans="1:16">
      <c r="A51" s="10"/>
      <c r="B51" s="10"/>
      <c r="C51" s="6" t="s">
        <v>33</v>
      </c>
      <c r="D51" s="10"/>
      <c r="E51" s="145">
        <f t="shared" ref="E51:K51" si="36">E17/E$9</f>
        <v>0.17397078353253653</v>
      </c>
      <c r="F51" s="145">
        <f t="shared" si="36"/>
        <v>0.11682539682539683</v>
      </c>
      <c r="G51" s="145">
        <f t="shared" si="36"/>
        <v>0.1134585289514867</v>
      </c>
      <c r="H51" s="145">
        <f t="shared" si="36"/>
        <v>0.14272030651340997</v>
      </c>
      <c r="I51" s="145">
        <f t="shared" si="36"/>
        <v>0.16060606060606061</v>
      </c>
      <c r="J51" s="145">
        <f t="shared" si="36"/>
        <v>0.14264597191426459</v>
      </c>
      <c r="K51" s="145">
        <f t="shared" si="36"/>
        <v>0.12027491408934708</v>
      </c>
      <c r="L51" s="145">
        <f t="shared" ref="L51:M51" si="37">L17/L$9</f>
        <v>0.15859872611464967</v>
      </c>
      <c r="M51" s="145">
        <f t="shared" si="37"/>
        <v>0.15880102040816327</v>
      </c>
      <c r="N51" s="145">
        <f t="shared" ref="N51:O51" si="38">N17/N$9</f>
        <v>0.14150943396226415</v>
      </c>
      <c r="O51" s="145">
        <f t="shared" si="38"/>
        <v>0.13035921205098494</v>
      </c>
      <c r="P51" s="145">
        <f t="shared" ref="P51" si="39">P17/P$9</f>
        <v>0.15450643776824036</v>
      </c>
    </row>
    <row r="52" spans="1:16">
      <c r="A52" s="10"/>
      <c r="B52" s="10"/>
      <c r="C52" s="6" t="s">
        <v>34</v>
      </c>
      <c r="D52" s="10"/>
      <c r="E52" s="145">
        <f t="shared" ref="E52:K52" si="40">E18/E$9</f>
        <v>0.29349269588313415</v>
      </c>
      <c r="F52" s="145">
        <f t="shared" si="40"/>
        <v>0.15682539682539681</v>
      </c>
      <c r="G52" s="145">
        <f t="shared" si="40"/>
        <v>7.1987480438184662E-2</v>
      </c>
      <c r="H52" s="145">
        <f t="shared" si="40"/>
        <v>0.15708812260536398</v>
      </c>
      <c r="I52" s="145">
        <f t="shared" si="40"/>
        <v>0.19090909090909092</v>
      </c>
      <c r="J52" s="145">
        <f t="shared" si="40"/>
        <v>0.21359940872135993</v>
      </c>
      <c r="K52" s="145">
        <f t="shared" si="40"/>
        <v>0.1154639175257732</v>
      </c>
      <c r="L52" s="145">
        <f t="shared" ref="L52:M52" si="41">L18/L$9</f>
        <v>0.2050955414012739</v>
      </c>
      <c r="M52" s="145">
        <f t="shared" si="41"/>
        <v>0.21683673469387754</v>
      </c>
      <c r="N52" s="145">
        <f t="shared" ref="N52:O52" si="42">N18/N$9</f>
        <v>0.18867924528301888</v>
      </c>
      <c r="O52" s="145">
        <f t="shared" si="42"/>
        <v>0.1425260718424102</v>
      </c>
      <c r="P52" s="145">
        <f t="shared" ref="P52" si="43">P18/P$9</f>
        <v>0.18884120171673821</v>
      </c>
    </row>
    <row r="53" spans="1:16" ht="15">
      <c r="A53" s="10"/>
      <c r="B53" s="10"/>
      <c r="C53" s="6" t="s">
        <v>35</v>
      </c>
      <c r="D53" s="10"/>
      <c r="E53" s="146">
        <f t="shared" ref="E53:K53" si="44">E19/E$9</f>
        <v>0.18592297476759628</v>
      </c>
      <c r="F53" s="146">
        <f t="shared" si="44"/>
        <v>4.7619047619047616E-2</v>
      </c>
      <c r="G53" s="146">
        <f t="shared" si="44"/>
        <v>6.729264475743349E-2</v>
      </c>
      <c r="H53" s="146">
        <f t="shared" si="44"/>
        <v>9.7701149425287362E-2</v>
      </c>
      <c r="I53" s="146">
        <f t="shared" si="44"/>
        <v>0.1101010101010101</v>
      </c>
      <c r="J53" s="146">
        <f t="shared" si="44"/>
        <v>6.1345158906134518E-2</v>
      </c>
      <c r="K53" s="146">
        <f t="shared" si="44"/>
        <v>0.10996563573883161</v>
      </c>
      <c r="L53" s="146">
        <f t="shared" ref="L53:M53" si="45">L19/L$9</f>
        <v>0.10764331210191083</v>
      </c>
      <c r="M53" s="146">
        <f t="shared" si="45"/>
        <v>9.9489795918367346E-2</v>
      </c>
      <c r="N53" s="146">
        <f t="shared" ref="N53:O53" si="46">N19/N$9</f>
        <v>7.3485600794438929E-2</v>
      </c>
      <c r="O53" s="146">
        <f t="shared" si="46"/>
        <v>0.10254924681344148</v>
      </c>
      <c r="P53" s="146">
        <f t="shared" ref="P53" si="47">P19/P$9</f>
        <v>0.10484365419987737</v>
      </c>
    </row>
    <row r="54" spans="1:16" ht="15">
      <c r="A54" s="10"/>
      <c r="B54" s="10"/>
      <c r="C54" s="10"/>
      <c r="D54" s="10" t="s">
        <v>84</v>
      </c>
      <c r="E54" s="146">
        <f t="shared" ref="E54:K54" si="48">E20/E$9</f>
        <v>0.98937583001328022</v>
      </c>
      <c r="F54" s="146">
        <f t="shared" si="48"/>
        <v>0.72190476190476194</v>
      </c>
      <c r="G54" s="146">
        <f t="shared" si="48"/>
        <v>0.57589984350547729</v>
      </c>
      <c r="H54" s="146">
        <f t="shared" si="48"/>
        <v>0.68199233716475094</v>
      </c>
      <c r="I54" s="146">
        <f t="shared" si="48"/>
        <v>0.80202020202020197</v>
      </c>
      <c r="J54" s="146">
        <f t="shared" si="48"/>
        <v>0.81522542498152251</v>
      </c>
      <c r="K54" s="146">
        <f t="shared" si="48"/>
        <v>0.68316151202749142</v>
      </c>
      <c r="L54" s="146">
        <f t="shared" ref="L54:M54" si="49">L20/L$9</f>
        <v>0.85222929936305736</v>
      </c>
      <c r="M54" s="146">
        <f t="shared" si="49"/>
        <v>0.8125</v>
      </c>
      <c r="N54" s="146">
        <f t="shared" ref="N54:O54" si="50">N20/N$9</f>
        <v>0.78897715988083417</v>
      </c>
      <c r="O54" s="146">
        <f t="shared" si="50"/>
        <v>0.7143684820393974</v>
      </c>
      <c r="P54" s="146">
        <f t="shared" ref="P54" si="51">P20/P$9</f>
        <v>0.79215205395462907</v>
      </c>
    </row>
    <row r="55" spans="1:16">
      <c r="A55" s="11"/>
      <c r="B55" s="25" t="s">
        <v>1</v>
      </c>
      <c r="C55" s="3"/>
      <c r="D55" s="11"/>
      <c r="E55" s="147">
        <f t="shared" ref="E55:K55" si="52">E21/E$9</f>
        <v>1.0624169986719787E-2</v>
      </c>
      <c r="F55" s="147">
        <f t="shared" si="52"/>
        <v>0.27809523809523812</v>
      </c>
      <c r="G55" s="147">
        <f t="shared" si="52"/>
        <v>0.42410015649452271</v>
      </c>
      <c r="H55" s="147">
        <f t="shared" si="52"/>
        <v>0.31800766283524906</v>
      </c>
      <c r="I55" s="147">
        <f t="shared" si="52"/>
        <v>0.19797979797979798</v>
      </c>
      <c r="J55" s="147">
        <f t="shared" si="52"/>
        <v>0.18477457501847747</v>
      </c>
      <c r="K55" s="147">
        <f t="shared" si="52"/>
        <v>0.31683848797250858</v>
      </c>
      <c r="L55" s="147">
        <f t="shared" ref="L55:M55" si="53">L21/L$9</f>
        <v>0.14777070063694267</v>
      </c>
      <c r="M55" s="147">
        <f t="shared" si="53"/>
        <v>0.1875</v>
      </c>
      <c r="N55" s="147">
        <f>N21/N$9</f>
        <v>0.21102284011916583</v>
      </c>
      <c r="O55" s="147">
        <f>O21/O$9</f>
        <v>0.28563151796060254</v>
      </c>
      <c r="P55" s="147">
        <f>P21/P$9</f>
        <v>0.20784794604537093</v>
      </c>
    </row>
    <row r="56" spans="1:16">
      <c r="A56" s="12"/>
      <c r="B56" s="241" t="s">
        <v>137</v>
      </c>
      <c r="C56" s="12"/>
      <c r="D56" s="12"/>
      <c r="E56" s="145">
        <f t="shared" ref="E56:K57" si="54">E22/E$9</f>
        <v>6.7729083665338641E-2</v>
      </c>
      <c r="F56" s="145">
        <f t="shared" si="54"/>
        <v>3.1746031746031744E-2</v>
      </c>
      <c r="G56" s="145">
        <f t="shared" si="54"/>
        <v>3.912363067292645E-2</v>
      </c>
      <c r="H56" s="145">
        <f t="shared" si="54"/>
        <v>4.7892720306513412E-2</v>
      </c>
      <c r="I56" s="145">
        <f t="shared" si="54"/>
        <v>5.1515151515151514E-2</v>
      </c>
      <c r="J56" s="145">
        <f t="shared" si="54"/>
        <v>3.6215816703621583E-2</v>
      </c>
      <c r="K56" s="145">
        <f t="shared" si="54"/>
        <v>3.5738831615120273E-2</v>
      </c>
      <c r="L56" s="145">
        <f t="shared" ref="L56:M57" si="55">L22/L$9</f>
        <v>4.1401273885350316E-2</v>
      </c>
      <c r="M56" s="145">
        <f t="shared" si="55"/>
        <v>3.3801020408163268E-2</v>
      </c>
      <c r="N56" s="145">
        <f t="shared" ref="N56:O56" si="56">N22/N$9</f>
        <v>2.1350546176762662E-2</v>
      </c>
      <c r="O56" s="145">
        <f t="shared" si="56"/>
        <v>2.3174971031286212E-2</v>
      </c>
      <c r="P56" s="145">
        <f t="shared" ref="P56" si="57">P22/P$9</f>
        <v>2.0846106683016553E-2</v>
      </c>
    </row>
    <row r="57" spans="1:16" ht="15">
      <c r="A57" s="12"/>
      <c r="B57" s="241" t="s">
        <v>241</v>
      </c>
      <c r="C57" s="12"/>
      <c r="D57" s="12"/>
      <c r="E57" s="146">
        <f t="shared" si="54"/>
        <v>0</v>
      </c>
      <c r="F57" s="146">
        <f t="shared" si="54"/>
        <v>0</v>
      </c>
      <c r="G57" s="146">
        <f t="shared" si="54"/>
        <v>0</v>
      </c>
      <c r="H57" s="146">
        <f t="shared" si="54"/>
        <v>0</v>
      </c>
      <c r="I57" s="146">
        <f t="shared" si="54"/>
        <v>0</v>
      </c>
      <c r="J57" s="146">
        <f t="shared" si="54"/>
        <v>0</v>
      </c>
      <c r="K57" s="146">
        <f t="shared" si="54"/>
        <v>0</v>
      </c>
      <c r="L57" s="146">
        <f t="shared" si="55"/>
        <v>0</v>
      </c>
      <c r="M57" s="146">
        <f t="shared" si="55"/>
        <v>6.3775510204081634E-3</v>
      </c>
      <c r="N57" s="146">
        <f>N23/N$9</f>
        <v>4.0714995034756701E-2</v>
      </c>
      <c r="O57" s="146">
        <f>O23/O$9</f>
        <v>0</v>
      </c>
      <c r="P57" s="146">
        <f>P23/P$9</f>
        <v>7.357449417535254E-3</v>
      </c>
    </row>
    <row r="58" spans="1:16" ht="13.5">
      <c r="A58" s="12"/>
      <c r="B58" s="22" t="s">
        <v>295</v>
      </c>
      <c r="C58" s="4"/>
      <c r="D58" s="12"/>
      <c r="E58" s="145">
        <f t="shared" ref="E58:K58" si="58">E24/E$9</f>
        <v>-5.7104913678618856E-2</v>
      </c>
      <c r="F58" s="145">
        <f t="shared" si="58"/>
        <v>0.24634920634920635</v>
      </c>
      <c r="G58" s="145">
        <f t="shared" si="58"/>
        <v>0.38497652582159625</v>
      </c>
      <c r="H58" s="145">
        <f t="shared" si="58"/>
        <v>0.27011494252873564</v>
      </c>
      <c r="I58" s="145">
        <f t="shared" si="58"/>
        <v>0.14646464646464646</v>
      </c>
      <c r="J58" s="145">
        <f t="shared" si="58"/>
        <v>0.14855875831485588</v>
      </c>
      <c r="K58" s="145">
        <f t="shared" si="58"/>
        <v>0.28109965635738832</v>
      </c>
      <c r="L58" s="145">
        <f t="shared" ref="L58:M58" si="59">L24/L$9</f>
        <v>0.10636942675159236</v>
      </c>
      <c r="M58" s="145">
        <f t="shared" si="59"/>
        <v>0.14732142857142858</v>
      </c>
      <c r="N58" s="145">
        <f t="shared" ref="N58:O58" si="60">N24/N$9</f>
        <v>0.14895729890764647</v>
      </c>
      <c r="O58" s="145">
        <f t="shared" si="60"/>
        <v>0.26245654692931636</v>
      </c>
      <c r="P58" s="145">
        <f t="shared" ref="P58" si="61">P24/P$9</f>
        <v>0.17964438994481913</v>
      </c>
    </row>
    <row r="59" spans="1:16" ht="15">
      <c r="A59" s="12"/>
      <c r="B59" s="2" t="s">
        <v>122</v>
      </c>
      <c r="C59" s="4"/>
      <c r="D59" s="12"/>
      <c r="E59" s="146">
        <f t="shared" ref="E59:J59" si="62">E25/E$9</f>
        <v>-2.6560424966799469E-2</v>
      </c>
      <c r="F59" s="146">
        <f t="shared" si="62"/>
        <v>1.7142857142857144E-2</v>
      </c>
      <c r="G59" s="146">
        <f t="shared" si="62"/>
        <v>7.6682316118935834E-2</v>
      </c>
      <c r="H59" s="146">
        <f t="shared" si="62"/>
        <v>6.7049808429118771E-2</v>
      </c>
      <c r="I59" s="146">
        <f t="shared" si="62"/>
        <v>1.8181818181818181E-2</v>
      </c>
      <c r="J59" s="146">
        <f t="shared" si="62"/>
        <v>3.1042128603104215E-2</v>
      </c>
      <c r="K59" s="146">
        <f>K25/K$9</f>
        <v>3.1615120274914088E-2</v>
      </c>
      <c r="L59" s="146">
        <f t="shared" ref="L59:M59" si="63">L25/L$9</f>
        <v>1.019108280254777E-2</v>
      </c>
      <c r="M59" s="146">
        <f t="shared" si="63"/>
        <v>2.0408163265306121E-2</v>
      </c>
      <c r="N59" s="146">
        <f t="shared" ref="N59:O59" si="64">N25/N$9</f>
        <v>2.2840119165839126E-2</v>
      </c>
      <c r="O59" s="146">
        <f t="shared" si="64"/>
        <v>1.5643105446118192E-2</v>
      </c>
      <c r="P59" s="146">
        <f t="shared" ref="P59" si="65">P25/P$9</f>
        <v>3.0656039239730228E-2</v>
      </c>
    </row>
    <row r="60" spans="1:16" ht="15">
      <c r="A60" s="9"/>
      <c r="B60" s="25" t="s">
        <v>294</v>
      </c>
      <c r="C60" s="9"/>
      <c r="D60" s="9"/>
      <c r="E60" s="148">
        <f t="shared" ref="E60:J60" si="66">E26/E$9</f>
        <v>-3.054448871181939E-2</v>
      </c>
      <c r="F60" s="148">
        <f t="shared" si="66"/>
        <v>0.22920634920634922</v>
      </c>
      <c r="G60" s="148">
        <f t="shared" si="66"/>
        <v>0.30829420970266042</v>
      </c>
      <c r="H60" s="148">
        <f t="shared" si="66"/>
        <v>0.20306513409961685</v>
      </c>
      <c r="I60" s="148">
        <f t="shared" si="66"/>
        <v>0.12828282828282828</v>
      </c>
      <c r="J60" s="148">
        <f t="shared" si="66"/>
        <v>0.11751662971175167</v>
      </c>
      <c r="K60" s="148">
        <f>K26/K$9</f>
        <v>0.24948453608247423</v>
      </c>
      <c r="L60" s="148">
        <f>L26/L$9</f>
        <v>9.6178343949044592E-2</v>
      </c>
      <c r="M60" s="148">
        <f t="shared" ref="M60:N60" si="67">M26/M$9</f>
        <v>0.12691326530612246</v>
      </c>
      <c r="N60" s="148">
        <f t="shared" si="67"/>
        <v>0.12611717974180736</v>
      </c>
      <c r="O60" s="148">
        <f t="shared" ref="O60:P60" si="68">O26/O$9</f>
        <v>0.24681344148319814</v>
      </c>
      <c r="P60" s="148">
        <f t="shared" si="68"/>
        <v>0.1489883507050889</v>
      </c>
    </row>
    <row r="61" spans="1:16" ht="15">
      <c r="A61" s="9"/>
      <c r="B61" s="25"/>
      <c r="C61" s="9"/>
      <c r="D61" s="9"/>
      <c r="E61" s="148"/>
      <c r="F61" s="148"/>
      <c r="G61" s="148"/>
      <c r="H61" s="148"/>
      <c r="I61" s="148"/>
      <c r="J61" s="148"/>
      <c r="K61" s="148"/>
      <c r="L61" s="148"/>
      <c r="M61" s="148"/>
      <c r="N61" s="148"/>
      <c r="O61" s="148"/>
      <c r="P61" s="148"/>
    </row>
    <row r="62" spans="1:16" ht="15">
      <c r="A62" s="9"/>
      <c r="B62" s="189"/>
      <c r="C62" s="9"/>
      <c r="D62" s="9"/>
      <c r="E62" s="148"/>
      <c r="F62" s="148"/>
      <c r="G62" s="148"/>
      <c r="H62" s="148"/>
      <c r="I62" s="148"/>
      <c r="J62" s="148"/>
      <c r="K62" s="148"/>
      <c r="L62" s="148"/>
      <c r="M62" s="148"/>
      <c r="N62" s="148"/>
      <c r="O62" s="148"/>
      <c r="P62" s="148"/>
    </row>
    <row r="63" spans="1:16" ht="15">
      <c r="A63" s="20" t="s">
        <v>152</v>
      </c>
      <c r="B63" s="23"/>
      <c r="C63" s="24"/>
      <c r="D63" s="23"/>
      <c r="E63" s="128"/>
      <c r="F63" s="128"/>
      <c r="G63" s="128"/>
      <c r="H63" s="128"/>
      <c r="I63" s="128"/>
      <c r="J63" s="128"/>
      <c r="K63" s="128"/>
      <c r="L63" s="128"/>
      <c r="M63" s="128"/>
      <c r="N63" s="128"/>
      <c r="O63" s="128"/>
      <c r="P63" s="128"/>
    </row>
    <row r="64" spans="1:16" ht="14.25" customHeight="1">
      <c r="A64" s="23"/>
      <c r="B64" s="24"/>
      <c r="C64" s="24"/>
      <c r="D64" s="23"/>
      <c r="E64" s="129" t="str">
        <f t="shared" ref="E64:K64" si="69">E6</f>
        <v>Q3</v>
      </c>
      <c r="F64" s="129" t="str">
        <f t="shared" si="69"/>
        <v>Q4</v>
      </c>
      <c r="G64" s="129" t="str">
        <f t="shared" si="69"/>
        <v>Q1</v>
      </c>
      <c r="H64" s="129" t="str">
        <f t="shared" si="69"/>
        <v>Q2</v>
      </c>
      <c r="I64" s="129" t="str">
        <f t="shared" si="69"/>
        <v>Q3</v>
      </c>
      <c r="J64" s="129" t="str">
        <f t="shared" si="69"/>
        <v>Q4</v>
      </c>
      <c r="K64" s="129" t="str">
        <f t="shared" si="69"/>
        <v>Q1</v>
      </c>
      <c r="L64" s="129" t="str">
        <f t="shared" ref="L64:M64" si="70">L6</f>
        <v>Q2</v>
      </c>
      <c r="M64" s="129" t="str">
        <f t="shared" si="70"/>
        <v>Q3</v>
      </c>
      <c r="N64" s="129" t="str">
        <f t="shared" ref="N64:O64" si="71">N6</f>
        <v>Q4</v>
      </c>
      <c r="O64" s="129" t="str">
        <f t="shared" si="71"/>
        <v>Q1</v>
      </c>
      <c r="P64" s="129" t="str">
        <f t="shared" ref="P64" si="72">P6</f>
        <v>Q2</v>
      </c>
    </row>
    <row r="65" spans="1:18">
      <c r="A65" s="23"/>
      <c r="B65" s="26"/>
      <c r="C65" s="26"/>
      <c r="D65" s="23"/>
      <c r="E65" s="130" t="str">
        <f t="shared" ref="E65:K65" si="73">E7</f>
        <v>CY14</v>
      </c>
      <c r="F65" s="130" t="str">
        <f t="shared" si="73"/>
        <v>CY14</v>
      </c>
      <c r="G65" s="130" t="str">
        <f t="shared" si="73"/>
        <v>CY15</v>
      </c>
      <c r="H65" s="130" t="str">
        <f t="shared" si="73"/>
        <v>CY15</v>
      </c>
      <c r="I65" s="130" t="str">
        <f t="shared" si="73"/>
        <v>CY15</v>
      </c>
      <c r="J65" s="130" t="str">
        <f t="shared" si="73"/>
        <v>CY15</v>
      </c>
      <c r="K65" s="130" t="str">
        <f t="shared" si="73"/>
        <v>CY16</v>
      </c>
      <c r="L65" s="130" t="str">
        <f t="shared" ref="L65:M65" si="74">L7</f>
        <v>CY16</v>
      </c>
      <c r="M65" s="130" t="str">
        <f t="shared" si="74"/>
        <v>CY16</v>
      </c>
      <c r="N65" s="130" t="str">
        <f t="shared" ref="N65:O65" si="75">N7</f>
        <v>CY16</v>
      </c>
      <c r="O65" s="130" t="str">
        <f t="shared" si="75"/>
        <v>CY17</v>
      </c>
      <c r="P65" s="130" t="str">
        <f t="shared" ref="P65" si="76">P7</f>
        <v>CY17</v>
      </c>
    </row>
    <row r="66" spans="1:18" ht="7.5" customHeight="1">
      <c r="A66" s="21"/>
      <c r="B66" s="21"/>
      <c r="C66" s="21"/>
      <c r="D66" s="21"/>
      <c r="E66" s="149"/>
      <c r="F66" s="149"/>
      <c r="G66" s="149"/>
      <c r="H66" s="149"/>
      <c r="I66" s="149"/>
      <c r="J66" s="149"/>
      <c r="K66" s="149"/>
      <c r="L66" s="149"/>
      <c r="M66" s="149"/>
      <c r="N66" s="149"/>
      <c r="O66" s="149"/>
      <c r="P66" s="149"/>
    </row>
    <row r="67" spans="1:18">
      <c r="A67" s="8"/>
      <c r="B67" s="1" t="s">
        <v>86</v>
      </c>
      <c r="C67" s="9"/>
      <c r="D67" s="8"/>
      <c r="E67" s="131">
        <v>753</v>
      </c>
      <c r="F67" s="131">
        <v>1575</v>
      </c>
      <c r="G67" s="131">
        <v>1278</v>
      </c>
      <c r="H67" s="131">
        <v>1044</v>
      </c>
      <c r="I67" s="131">
        <v>990</v>
      </c>
      <c r="J67" s="131">
        <v>1353</v>
      </c>
      <c r="K67" s="131">
        <v>1455</v>
      </c>
      <c r="L67" s="300">
        <v>1570</v>
      </c>
      <c r="M67" s="456">
        <v>1568</v>
      </c>
      <c r="N67" s="456">
        <v>2014</v>
      </c>
      <c r="O67" s="456">
        <v>1726</v>
      </c>
      <c r="P67" s="456">
        <v>1631</v>
      </c>
      <c r="R67" s="249"/>
    </row>
    <row r="68" spans="1:18">
      <c r="A68" s="8"/>
      <c r="B68" s="333" t="s">
        <v>85</v>
      </c>
      <c r="C68" s="215"/>
      <c r="D68" s="215"/>
      <c r="E68" s="375"/>
      <c r="F68" s="375"/>
      <c r="G68" s="375"/>
      <c r="H68" s="375"/>
      <c r="I68" s="375"/>
      <c r="J68" s="375"/>
      <c r="K68" s="375"/>
      <c r="L68" s="300"/>
      <c r="M68" s="456"/>
      <c r="N68" s="456"/>
      <c r="O68" s="456"/>
      <c r="P68" s="456"/>
      <c r="R68" s="249"/>
    </row>
    <row r="69" spans="1:18">
      <c r="A69" s="8"/>
      <c r="B69" s="333"/>
      <c r="C69" s="333" t="s">
        <v>154</v>
      </c>
      <c r="D69" s="215"/>
      <c r="E69" s="300"/>
      <c r="F69" s="300"/>
      <c r="G69" s="300"/>
      <c r="H69" s="300"/>
      <c r="I69" s="300"/>
      <c r="J69" s="300"/>
      <c r="K69" s="300"/>
      <c r="L69" s="300"/>
      <c r="M69" s="456"/>
      <c r="N69" s="456"/>
      <c r="O69" s="456"/>
      <c r="P69" s="456"/>
      <c r="R69" s="249"/>
    </row>
    <row r="70" spans="1:18" s="43" customFormat="1">
      <c r="A70" s="10"/>
      <c r="B70" s="335"/>
      <c r="C70" s="334" t="s">
        <v>156</v>
      </c>
      <c r="D70" s="242"/>
      <c r="E70" s="132">
        <v>150</v>
      </c>
      <c r="F70" s="132">
        <v>425</v>
      </c>
      <c r="G70" s="132">
        <v>202</v>
      </c>
      <c r="H70" s="132">
        <v>147</v>
      </c>
      <c r="I70" s="132">
        <v>179</v>
      </c>
      <c r="J70" s="132">
        <v>343</v>
      </c>
      <c r="K70" s="132">
        <v>169</v>
      </c>
      <c r="L70" s="132">
        <v>149</v>
      </c>
      <c r="M70" s="457">
        <v>111</v>
      </c>
      <c r="N70" s="457">
        <v>313</v>
      </c>
      <c r="O70" s="457">
        <v>143</v>
      </c>
      <c r="P70" s="457">
        <v>130</v>
      </c>
      <c r="R70" s="249"/>
    </row>
    <row r="71" spans="1:18" s="43" customFormat="1">
      <c r="A71" s="10"/>
      <c r="B71" s="335"/>
      <c r="C71" s="334" t="s">
        <v>157</v>
      </c>
      <c r="D71" s="242"/>
      <c r="E71" s="132">
        <v>30</v>
      </c>
      <c r="F71" s="132">
        <v>116</v>
      </c>
      <c r="G71" s="132">
        <v>137</v>
      </c>
      <c r="H71" s="132">
        <v>67</v>
      </c>
      <c r="I71" s="132">
        <v>58</v>
      </c>
      <c r="J71" s="132">
        <v>86</v>
      </c>
      <c r="K71" s="132">
        <v>119</v>
      </c>
      <c r="L71" s="132">
        <v>73</v>
      </c>
      <c r="M71" s="457">
        <v>39</v>
      </c>
      <c r="N71" s="457">
        <v>71</v>
      </c>
      <c r="O71" s="457">
        <v>84</v>
      </c>
      <c r="P71" s="457">
        <v>72</v>
      </c>
      <c r="R71" s="249"/>
    </row>
    <row r="72" spans="1:18" s="43" customFormat="1">
      <c r="A72" s="10"/>
      <c r="B72" s="335"/>
      <c r="C72" s="333" t="s">
        <v>155</v>
      </c>
      <c r="D72" s="242"/>
      <c r="E72" s="132"/>
      <c r="F72" s="132"/>
      <c r="G72" s="132"/>
      <c r="H72" s="132"/>
      <c r="I72" s="132"/>
      <c r="J72" s="132"/>
      <c r="K72" s="132"/>
      <c r="L72" s="132"/>
      <c r="M72" s="457"/>
      <c r="N72" s="457"/>
      <c r="O72" s="457"/>
      <c r="P72" s="457"/>
      <c r="R72" s="249"/>
    </row>
    <row r="73" spans="1:18" s="43" customFormat="1">
      <c r="A73" s="10"/>
      <c r="B73" s="335"/>
      <c r="C73" s="334" t="s">
        <v>158</v>
      </c>
      <c r="D73" s="242"/>
      <c r="E73" s="132">
        <v>62</v>
      </c>
      <c r="F73" s="132">
        <v>68</v>
      </c>
      <c r="G73" s="132">
        <v>59</v>
      </c>
      <c r="H73" s="132">
        <v>61</v>
      </c>
      <c r="I73" s="132">
        <v>71</v>
      </c>
      <c r="J73" s="132">
        <v>82</v>
      </c>
      <c r="K73" s="132">
        <v>141</v>
      </c>
      <c r="L73" s="132">
        <v>241</v>
      </c>
      <c r="M73" s="457">
        <v>237</v>
      </c>
      <c r="N73" s="457">
        <v>230</v>
      </c>
      <c r="O73" s="457">
        <v>232</v>
      </c>
      <c r="P73" s="457">
        <v>236</v>
      </c>
      <c r="R73" s="249"/>
    </row>
    <row r="74" spans="1:18" s="43" customFormat="1">
      <c r="A74" s="10"/>
      <c r="B74" s="335"/>
      <c r="C74" s="334" t="s">
        <v>157</v>
      </c>
      <c r="D74" s="242"/>
      <c r="E74" s="132">
        <v>8</v>
      </c>
      <c r="F74" s="132">
        <v>9</v>
      </c>
      <c r="G74" s="132">
        <v>10</v>
      </c>
      <c r="H74" s="132">
        <v>18</v>
      </c>
      <c r="I74" s="132">
        <v>23</v>
      </c>
      <c r="J74" s="132">
        <v>15</v>
      </c>
      <c r="K74" s="132">
        <v>6</v>
      </c>
      <c r="L74" s="132">
        <v>5</v>
      </c>
      <c r="M74" s="457">
        <v>9</v>
      </c>
      <c r="N74" s="457">
        <v>24</v>
      </c>
      <c r="O74" s="457">
        <v>11</v>
      </c>
      <c r="P74" s="457">
        <v>6</v>
      </c>
      <c r="R74" s="249"/>
    </row>
    <row r="75" spans="1:18">
      <c r="A75" s="10"/>
      <c r="B75" s="242"/>
      <c r="C75" s="168" t="s">
        <v>33</v>
      </c>
      <c r="D75" s="242"/>
      <c r="E75" s="133">
        <v>126</v>
      </c>
      <c r="F75" s="133">
        <v>179</v>
      </c>
      <c r="G75" s="133">
        <v>138</v>
      </c>
      <c r="H75" s="133">
        <v>143</v>
      </c>
      <c r="I75" s="133">
        <v>153</v>
      </c>
      <c r="J75" s="133">
        <v>188</v>
      </c>
      <c r="K75" s="133">
        <v>165</v>
      </c>
      <c r="L75" s="133">
        <v>236</v>
      </c>
      <c r="M75" s="461">
        <v>238</v>
      </c>
      <c r="N75" s="461">
        <v>272</v>
      </c>
      <c r="O75" s="461">
        <v>213</v>
      </c>
      <c r="P75" s="461">
        <v>238</v>
      </c>
      <c r="R75" s="249"/>
    </row>
    <row r="76" spans="1:18">
      <c r="A76" s="10"/>
      <c r="B76" s="10"/>
      <c r="C76" s="6" t="s">
        <v>34</v>
      </c>
      <c r="D76" s="10"/>
      <c r="E76" s="133">
        <v>218</v>
      </c>
      <c r="F76" s="133">
        <v>245</v>
      </c>
      <c r="G76" s="133">
        <v>90</v>
      </c>
      <c r="H76" s="133">
        <v>162</v>
      </c>
      <c r="I76" s="133">
        <v>187</v>
      </c>
      <c r="J76" s="133">
        <v>287</v>
      </c>
      <c r="K76" s="133">
        <v>132</v>
      </c>
      <c r="L76" s="133">
        <v>240</v>
      </c>
      <c r="M76" s="461">
        <v>257</v>
      </c>
      <c r="N76" s="461">
        <v>299</v>
      </c>
      <c r="O76" s="461">
        <v>165</v>
      </c>
      <c r="P76" s="461">
        <v>226</v>
      </c>
      <c r="R76" s="249"/>
    </row>
    <row r="77" spans="1:18" ht="15">
      <c r="A77" s="10"/>
      <c r="B77" s="10"/>
      <c r="C77" s="6" t="s">
        <v>35</v>
      </c>
      <c r="D77" s="10"/>
      <c r="E77" s="134">
        <v>79</v>
      </c>
      <c r="F77" s="134">
        <v>94</v>
      </c>
      <c r="G77" s="134">
        <v>76</v>
      </c>
      <c r="H77" s="134">
        <v>92</v>
      </c>
      <c r="I77" s="134">
        <v>94</v>
      </c>
      <c r="J77" s="134">
        <v>68</v>
      </c>
      <c r="K77" s="134">
        <v>102</v>
      </c>
      <c r="L77" s="134">
        <v>146</v>
      </c>
      <c r="M77" s="462">
        <v>135</v>
      </c>
      <c r="N77" s="462">
        <v>124</v>
      </c>
      <c r="O77" s="462">
        <v>131</v>
      </c>
      <c r="P77" s="462">
        <v>147</v>
      </c>
      <c r="R77" s="249"/>
    </row>
    <row r="78" spans="1:18" ht="15">
      <c r="A78" s="10"/>
      <c r="B78" s="10"/>
      <c r="C78" s="10"/>
      <c r="D78" s="10" t="s">
        <v>84</v>
      </c>
      <c r="E78" s="134">
        <f t="shared" ref="E78" si="77">SUM(E70:E77)</f>
        <v>673</v>
      </c>
      <c r="F78" s="134">
        <f t="shared" ref="F78:G78" si="78">SUM(F70:F77)</f>
        <v>1136</v>
      </c>
      <c r="G78" s="134">
        <f t="shared" si="78"/>
        <v>712</v>
      </c>
      <c r="H78" s="134">
        <f t="shared" ref="H78" si="79">SUM(H70:H77)</f>
        <v>690</v>
      </c>
      <c r="I78" s="134">
        <f t="shared" ref="I78:N78" si="80">SUM(I70:I77)</f>
        <v>765</v>
      </c>
      <c r="J78" s="134">
        <f t="shared" si="80"/>
        <v>1069</v>
      </c>
      <c r="K78" s="134">
        <f t="shared" si="80"/>
        <v>834</v>
      </c>
      <c r="L78" s="134">
        <f t="shared" si="80"/>
        <v>1090</v>
      </c>
      <c r="M78" s="462">
        <f t="shared" si="80"/>
        <v>1026</v>
      </c>
      <c r="N78" s="462">
        <f t="shared" si="80"/>
        <v>1333</v>
      </c>
      <c r="O78" s="462">
        <f t="shared" ref="O78:P78" si="81">SUM(O70:O77)</f>
        <v>979</v>
      </c>
      <c r="P78" s="462">
        <f t="shared" si="81"/>
        <v>1055</v>
      </c>
      <c r="R78" s="249"/>
    </row>
    <row r="79" spans="1:18">
      <c r="A79" s="11"/>
      <c r="B79" s="25" t="s">
        <v>1</v>
      </c>
      <c r="C79" s="3"/>
      <c r="D79" s="11"/>
      <c r="E79" s="135">
        <f t="shared" ref="E79" si="82">+E67-E78</f>
        <v>80</v>
      </c>
      <c r="F79" s="135">
        <f t="shared" ref="F79:G79" si="83">+F67-F78</f>
        <v>439</v>
      </c>
      <c r="G79" s="135">
        <f t="shared" si="83"/>
        <v>566</v>
      </c>
      <c r="H79" s="135">
        <f t="shared" ref="H79" si="84">+H67-H78</f>
        <v>354</v>
      </c>
      <c r="I79" s="135">
        <f t="shared" ref="I79:N79" si="85">+I67-I78</f>
        <v>225</v>
      </c>
      <c r="J79" s="135">
        <f t="shared" si="85"/>
        <v>284</v>
      </c>
      <c r="K79" s="135">
        <f t="shared" si="85"/>
        <v>621</v>
      </c>
      <c r="L79" s="135">
        <f t="shared" si="85"/>
        <v>480</v>
      </c>
      <c r="M79" s="463">
        <f t="shared" si="85"/>
        <v>542</v>
      </c>
      <c r="N79" s="463">
        <f t="shared" si="85"/>
        <v>681</v>
      </c>
      <c r="O79" s="463">
        <f t="shared" ref="O79:P79" si="86">+O67-O78</f>
        <v>747</v>
      </c>
      <c r="P79" s="463">
        <f t="shared" si="86"/>
        <v>576</v>
      </c>
      <c r="R79" s="249"/>
    </row>
    <row r="80" spans="1:18" s="45" customFormat="1">
      <c r="A80" s="44"/>
      <c r="B80" s="241" t="s">
        <v>137</v>
      </c>
      <c r="C80" s="242"/>
      <c r="D80" s="242"/>
      <c r="E80" s="461">
        <v>51</v>
      </c>
      <c r="F80" s="461">
        <v>50</v>
      </c>
      <c r="G80" s="461">
        <v>50</v>
      </c>
      <c r="H80" s="461">
        <v>50</v>
      </c>
      <c r="I80" s="461">
        <v>51</v>
      </c>
      <c r="J80" s="461">
        <v>49</v>
      </c>
      <c r="K80" s="461">
        <v>51</v>
      </c>
      <c r="L80" s="461">
        <v>64</v>
      </c>
      <c r="M80" s="461">
        <v>52</v>
      </c>
      <c r="N80" s="461">
        <v>41</v>
      </c>
      <c r="O80" s="461">
        <v>35</v>
      </c>
      <c r="P80" s="461">
        <v>33</v>
      </c>
      <c r="R80" s="249"/>
    </row>
    <row r="81" spans="1:18" s="45" customFormat="1" ht="15">
      <c r="A81" s="44"/>
      <c r="B81" s="241" t="s">
        <v>241</v>
      </c>
      <c r="C81" s="242"/>
      <c r="D81" s="242"/>
      <c r="E81" s="462">
        <v>0</v>
      </c>
      <c r="F81" s="462">
        <v>0</v>
      </c>
      <c r="G81" s="462">
        <v>0</v>
      </c>
      <c r="H81" s="462">
        <v>0</v>
      </c>
      <c r="I81" s="462">
        <v>0</v>
      </c>
      <c r="J81" s="462">
        <v>0</v>
      </c>
      <c r="K81" s="462">
        <v>0</v>
      </c>
      <c r="L81" s="462">
        <v>0</v>
      </c>
      <c r="M81" s="462">
        <v>0</v>
      </c>
      <c r="N81" s="462">
        <v>0</v>
      </c>
      <c r="O81" s="462">
        <v>0</v>
      </c>
      <c r="P81" s="462">
        <v>0</v>
      </c>
      <c r="R81" s="249"/>
    </row>
    <row r="82" spans="1:18" s="45" customFormat="1">
      <c r="A82" s="44"/>
      <c r="B82" s="22" t="s">
        <v>121</v>
      </c>
      <c r="C82" s="46"/>
      <c r="D82" s="44"/>
      <c r="E82" s="461">
        <f t="shared" ref="E82:M82" si="87">E79-E80-E81</f>
        <v>29</v>
      </c>
      <c r="F82" s="461">
        <f t="shared" si="87"/>
        <v>389</v>
      </c>
      <c r="G82" s="461">
        <f t="shared" si="87"/>
        <v>516</v>
      </c>
      <c r="H82" s="461">
        <f t="shared" si="87"/>
        <v>304</v>
      </c>
      <c r="I82" s="461">
        <f t="shared" si="87"/>
        <v>174</v>
      </c>
      <c r="J82" s="461">
        <f t="shared" si="87"/>
        <v>235</v>
      </c>
      <c r="K82" s="461">
        <f t="shared" si="87"/>
        <v>570</v>
      </c>
      <c r="L82" s="461">
        <f t="shared" si="87"/>
        <v>416</v>
      </c>
      <c r="M82" s="461">
        <f t="shared" si="87"/>
        <v>490</v>
      </c>
      <c r="N82" s="461">
        <f>N79-N80-N81</f>
        <v>640</v>
      </c>
      <c r="O82" s="461">
        <f>O79-O80-O81</f>
        <v>712</v>
      </c>
      <c r="P82" s="461">
        <f>P79-P80-P81</f>
        <v>543</v>
      </c>
      <c r="R82" s="249"/>
    </row>
    <row r="83" spans="1:18" s="45" customFormat="1" ht="15">
      <c r="A83" s="44"/>
      <c r="B83" s="2" t="s">
        <v>122</v>
      </c>
      <c r="C83" s="46"/>
      <c r="D83" s="44"/>
      <c r="E83" s="134">
        <v>-11</v>
      </c>
      <c r="F83" s="134">
        <v>40</v>
      </c>
      <c r="G83" s="134">
        <v>105</v>
      </c>
      <c r="H83" s="134">
        <v>75</v>
      </c>
      <c r="I83" s="134">
        <v>27</v>
      </c>
      <c r="J83" s="134">
        <v>51</v>
      </c>
      <c r="K83" s="462">
        <f>129</f>
        <v>129</v>
      </c>
      <c r="L83" s="462">
        <f>75</f>
        <v>75</v>
      </c>
      <c r="M83" s="462">
        <v>119</v>
      </c>
      <c r="N83" s="462">
        <v>144</v>
      </c>
      <c r="O83" s="462">
        <v>166</v>
      </c>
      <c r="P83" s="462">
        <v>125</v>
      </c>
      <c r="R83" s="249"/>
    </row>
    <row r="84" spans="1:18" s="45" customFormat="1" ht="15">
      <c r="A84" s="47"/>
      <c r="B84" s="48" t="s">
        <v>2</v>
      </c>
      <c r="C84" s="47"/>
      <c r="D84" s="47"/>
      <c r="E84" s="136">
        <f t="shared" ref="E84" si="88">E82-E83</f>
        <v>40</v>
      </c>
      <c r="F84" s="136">
        <f t="shared" ref="F84:G84" si="89">F82-F83</f>
        <v>349</v>
      </c>
      <c r="G84" s="136">
        <f t="shared" si="89"/>
        <v>411</v>
      </c>
      <c r="H84" s="136">
        <f t="shared" ref="H84" si="90">H82-H83</f>
        <v>229</v>
      </c>
      <c r="I84" s="136">
        <f t="shared" ref="I84:N84" si="91">I82-I83</f>
        <v>147</v>
      </c>
      <c r="J84" s="136">
        <f t="shared" si="91"/>
        <v>184</v>
      </c>
      <c r="K84" s="384">
        <f t="shared" si="91"/>
        <v>441</v>
      </c>
      <c r="L84" s="384">
        <f t="shared" si="91"/>
        <v>341</v>
      </c>
      <c r="M84" s="384">
        <f t="shared" si="91"/>
        <v>371</v>
      </c>
      <c r="N84" s="384">
        <f t="shared" si="91"/>
        <v>496</v>
      </c>
      <c r="O84" s="384">
        <f>O82-O83</f>
        <v>546</v>
      </c>
      <c r="P84" s="384">
        <f>P82-P83</f>
        <v>418</v>
      </c>
      <c r="R84" s="249"/>
    </row>
    <row r="85" spans="1:18" ht="38.25" customHeight="1">
      <c r="A85" s="10"/>
      <c r="B85" s="774" t="s">
        <v>106</v>
      </c>
      <c r="C85" s="774"/>
      <c r="D85" s="774"/>
      <c r="E85" s="203">
        <v>39</v>
      </c>
      <c r="F85" s="203">
        <v>344</v>
      </c>
      <c r="G85" s="203">
        <v>404</v>
      </c>
      <c r="H85" s="203">
        <v>226</v>
      </c>
      <c r="I85" s="203">
        <v>146</v>
      </c>
      <c r="J85" s="203">
        <v>183</v>
      </c>
      <c r="K85" s="460">
        <v>439</v>
      </c>
      <c r="L85" s="297">
        <v>340</v>
      </c>
      <c r="M85" s="297">
        <v>370</v>
      </c>
      <c r="N85" s="297">
        <v>495</v>
      </c>
      <c r="O85" s="297">
        <v>546</v>
      </c>
      <c r="P85" s="297">
        <v>418</v>
      </c>
      <c r="Q85" s="204"/>
      <c r="R85" s="249"/>
    </row>
    <row r="86" spans="1:18" ht="20.25" customHeight="1">
      <c r="A86" s="9"/>
      <c r="B86" s="25"/>
      <c r="C86" s="9"/>
      <c r="D86" s="9"/>
      <c r="E86" s="183"/>
      <c r="F86" s="183"/>
      <c r="G86" s="183"/>
      <c r="H86" s="183"/>
      <c r="I86" s="183"/>
      <c r="J86" s="183"/>
      <c r="K86" s="459"/>
      <c r="L86" s="459"/>
      <c r="M86" s="459"/>
      <c r="N86" s="459"/>
      <c r="O86" s="459"/>
      <c r="P86" s="459"/>
      <c r="R86" s="249"/>
    </row>
    <row r="87" spans="1:18">
      <c r="A87" s="32"/>
      <c r="B87" s="29" t="s">
        <v>161</v>
      </c>
      <c r="C87" s="29"/>
      <c r="D87" s="29"/>
      <c r="E87" s="137"/>
      <c r="F87" s="137"/>
      <c r="G87" s="137"/>
      <c r="H87" s="137"/>
      <c r="I87" s="137"/>
      <c r="J87" s="137"/>
      <c r="K87" s="458"/>
      <c r="L87" s="458"/>
      <c r="M87" s="458"/>
      <c r="N87" s="458"/>
      <c r="O87" s="458"/>
      <c r="P87" s="458"/>
      <c r="R87" s="249"/>
    </row>
    <row r="88" spans="1:18">
      <c r="A88" s="32"/>
      <c r="B88" s="29"/>
      <c r="C88" s="28" t="s">
        <v>28</v>
      </c>
      <c r="D88" s="29"/>
      <c r="E88" s="139">
        <v>0.06</v>
      </c>
      <c r="F88" s="139">
        <v>0.47</v>
      </c>
      <c r="G88" s="139">
        <v>0.56000000000000005</v>
      </c>
      <c r="H88" s="139">
        <v>0.31</v>
      </c>
      <c r="I88" s="139">
        <v>0.2</v>
      </c>
      <c r="J88" s="139">
        <v>0.25</v>
      </c>
      <c r="K88" s="139">
        <v>0.59</v>
      </c>
      <c r="L88" s="139">
        <v>0.46</v>
      </c>
      <c r="M88" s="139">
        <v>0.5</v>
      </c>
      <c r="N88" s="139">
        <v>0.66</v>
      </c>
      <c r="O88" s="139">
        <v>0.73</v>
      </c>
      <c r="P88" s="139">
        <v>0.55000000000000004</v>
      </c>
      <c r="Q88" s="177"/>
      <c r="R88" s="249"/>
    </row>
    <row r="89" spans="1:18" ht="13.5">
      <c r="A89" s="32"/>
      <c r="B89" s="29"/>
      <c r="C89" s="28" t="s">
        <v>222</v>
      </c>
      <c r="D89" s="29"/>
      <c r="E89" s="139">
        <v>0.05</v>
      </c>
      <c r="F89" s="139">
        <v>0.47</v>
      </c>
      <c r="G89" s="139">
        <v>0.56000000000000005</v>
      </c>
      <c r="H89" s="139">
        <v>0.31</v>
      </c>
      <c r="I89" s="139">
        <v>0.2</v>
      </c>
      <c r="J89" s="139">
        <v>0.25</v>
      </c>
      <c r="K89" s="139">
        <v>0.57999999999999996</v>
      </c>
      <c r="L89" s="139">
        <v>0.45</v>
      </c>
      <c r="M89" s="139">
        <v>0.49</v>
      </c>
      <c r="N89" s="139">
        <v>0.65</v>
      </c>
      <c r="O89" s="139">
        <v>0.72</v>
      </c>
      <c r="P89" s="139">
        <v>0.55000000000000004</v>
      </c>
      <c r="Q89" s="177"/>
      <c r="R89" s="249"/>
    </row>
    <row r="90" spans="1:18" ht="3" customHeight="1">
      <c r="A90" s="32"/>
      <c r="B90" s="29"/>
      <c r="C90" s="28"/>
      <c r="D90" s="29"/>
      <c r="E90" s="139"/>
      <c r="F90" s="139"/>
      <c r="G90" s="139"/>
      <c r="H90" s="139"/>
      <c r="I90" s="139"/>
      <c r="J90" s="139"/>
      <c r="K90" s="139"/>
      <c r="L90" s="139"/>
      <c r="M90" s="139"/>
      <c r="N90" s="139"/>
      <c r="O90" s="139"/>
      <c r="P90" s="139"/>
      <c r="Q90" s="177"/>
      <c r="R90" s="249"/>
    </row>
    <row r="91" spans="1:18">
      <c r="A91" s="32"/>
      <c r="B91" s="29"/>
      <c r="C91" s="18"/>
      <c r="D91" s="29"/>
      <c r="E91" s="395"/>
      <c r="F91" s="395"/>
      <c r="G91" s="395"/>
      <c r="H91" s="395"/>
      <c r="I91" s="395"/>
      <c r="J91" s="395"/>
      <c r="K91" s="395"/>
      <c r="L91" s="395"/>
      <c r="M91" s="395"/>
      <c r="N91" s="395"/>
      <c r="O91" s="395"/>
      <c r="P91" s="395"/>
      <c r="R91" s="249"/>
    </row>
    <row r="92" spans="1:18">
      <c r="A92" s="20" t="s">
        <v>153</v>
      </c>
      <c r="B92" s="29"/>
      <c r="C92" s="18"/>
      <c r="D92" s="29"/>
      <c r="E92" s="395"/>
      <c r="F92" s="395"/>
      <c r="G92" s="395"/>
      <c r="H92" s="395"/>
      <c r="I92" s="395"/>
      <c r="J92" s="395"/>
      <c r="K92" s="395"/>
      <c r="L92" s="395"/>
      <c r="M92" s="395"/>
      <c r="N92" s="395"/>
      <c r="O92" s="395"/>
      <c r="P92" s="395"/>
      <c r="R92" s="249"/>
    </row>
    <row r="93" spans="1:18">
      <c r="A93" s="32"/>
      <c r="B93" s="29"/>
      <c r="C93" s="18"/>
      <c r="D93" s="29"/>
      <c r="E93" s="129" t="str">
        <f t="shared" ref="E93:L93" si="92">E64</f>
        <v>Q3</v>
      </c>
      <c r="F93" s="129" t="str">
        <f t="shared" si="92"/>
        <v>Q4</v>
      </c>
      <c r="G93" s="129" t="str">
        <f t="shared" si="92"/>
        <v>Q1</v>
      </c>
      <c r="H93" s="129" t="str">
        <f t="shared" si="92"/>
        <v>Q2</v>
      </c>
      <c r="I93" s="129" t="str">
        <f t="shared" si="92"/>
        <v>Q3</v>
      </c>
      <c r="J93" s="129" t="str">
        <f t="shared" si="92"/>
        <v>Q4</v>
      </c>
      <c r="K93" s="129" t="str">
        <f t="shared" si="92"/>
        <v>Q1</v>
      </c>
      <c r="L93" s="129" t="str">
        <f t="shared" si="92"/>
        <v>Q2</v>
      </c>
      <c r="M93" s="129" t="str">
        <f t="shared" ref="M93:N93" si="93">M64</f>
        <v>Q3</v>
      </c>
      <c r="N93" s="129" t="str">
        <f t="shared" si="93"/>
        <v>Q4</v>
      </c>
      <c r="O93" s="129" t="str">
        <f t="shared" ref="O93:P93" si="94">O64</f>
        <v>Q1</v>
      </c>
      <c r="P93" s="129" t="str">
        <f t="shared" si="94"/>
        <v>Q2</v>
      </c>
      <c r="R93" s="129"/>
    </row>
    <row r="94" spans="1:18">
      <c r="A94" s="32"/>
      <c r="B94" s="29"/>
      <c r="C94" s="18"/>
      <c r="D94" s="29"/>
      <c r="E94" s="130" t="str">
        <f t="shared" ref="E94:L94" si="95">E65</f>
        <v>CY14</v>
      </c>
      <c r="F94" s="130" t="str">
        <f t="shared" si="95"/>
        <v>CY14</v>
      </c>
      <c r="G94" s="130" t="str">
        <f t="shared" si="95"/>
        <v>CY15</v>
      </c>
      <c r="H94" s="130" t="str">
        <f t="shared" si="95"/>
        <v>CY15</v>
      </c>
      <c r="I94" s="130" t="str">
        <f t="shared" si="95"/>
        <v>CY15</v>
      </c>
      <c r="J94" s="130" t="str">
        <f t="shared" si="95"/>
        <v>CY15</v>
      </c>
      <c r="K94" s="130" t="str">
        <f t="shared" si="95"/>
        <v>CY16</v>
      </c>
      <c r="L94" s="130" t="str">
        <f t="shared" si="95"/>
        <v>CY16</v>
      </c>
      <c r="M94" s="130" t="str">
        <f t="shared" ref="M94:N94" si="96">M65</f>
        <v>CY16</v>
      </c>
      <c r="N94" s="130" t="str">
        <f t="shared" si="96"/>
        <v>CY16</v>
      </c>
      <c r="O94" s="130" t="str">
        <f t="shared" ref="O94:P94" si="97">O65</f>
        <v>CY17</v>
      </c>
      <c r="P94" s="130" t="str">
        <f t="shared" si="97"/>
        <v>CY17</v>
      </c>
      <c r="R94" s="129"/>
    </row>
    <row r="95" spans="1:18" ht="7.5" customHeight="1">
      <c r="A95" s="32"/>
      <c r="B95" s="29"/>
      <c r="C95" s="18"/>
      <c r="D95" s="29"/>
      <c r="E95" s="144"/>
      <c r="F95" s="144"/>
      <c r="G95" s="144"/>
      <c r="H95" s="144"/>
      <c r="I95" s="144"/>
      <c r="J95" s="144"/>
      <c r="K95" s="144"/>
      <c r="L95" s="144"/>
      <c r="M95" s="144"/>
      <c r="N95" s="144"/>
      <c r="O95" s="144"/>
      <c r="P95" s="144"/>
      <c r="R95" s="249"/>
    </row>
    <row r="96" spans="1:18" ht="15.75" customHeight="1">
      <c r="A96" s="32"/>
      <c r="B96" s="1" t="s">
        <v>85</v>
      </c>
      <c r="C96" s="18"/>
      <c r="D96" s="29"/>
      <c r="E96" s="144"/>
      <c r="F96" s="144"/>
      <c r="G96" s="144"/>
      <c r="H96" s="144"/>
      <c r="I96" s="144"/>
      <c r="J96" s="144"/>
      <c r="K96" s="144"/>
      <c r="L96" s="144"/>
      <c r="M96" s="144"/>
      <c r="N96" s="144"/>
      <c r="O96" s="144"/>
      <c r="P96" s="144"/>
      <c r="R96" s="249"/>
    </row>
    <row r="97" spans="1:18" ht="15.75" customHeight="1">
      <c r="A97" s="32"/>
      <c r="B97" s="1"/>
      <c r="C97" s="333" t="s">
        <v>154</v>
      </c>
      <c r="D97" s="215"/>
      <c r="E97" s="144"/>
      <c r="F97" s="144"/>
      <c r="G97" s="144"/>
      <c r="H97" s="144"/>
      <c r="I97" s="144"/>
      <c r="J97" s="144"/>
      <c r="K97" s="144"/>
      <c r="L97" s="144"/>
      <c r="M97" s="144"/>
      <c r="N97" s="144"/>
      <c r="O97" s="144"/>
      <c r="P97" s="144"/>
      <c r="R97" s="249"/>
    </row>
    <row r="98" spans="1:18">
      <c r="A98" s="7"/>
      <c r="B98" s="2"/>
      <c r="C98" s="334" t="s">
        <v>156</v>
      </c>
      <c r="D98" s="242"/>
      <c r="E98" s="145">
        <f t="shared" ref="E98:L98" si="98">E70/E$67</f>
        <v>0.19920318725099601</v>
      </c>
      <c r="F98" s="145">
        <f t="shared" si="98"/>
        <v>0.26984126984126983</v>
      </c>
      <c r="G98" s="145">
        <f t="shared" si="98"/>
        <v>0.15805946791862285</v>
      </c>
      <c r="H98" s="145">
        <f t="shared" si="98"/>
        <v>0.14080459770114942</v>
      </c>
      <c r="I98" s="145">
        <f t="shared" si="98"/>
        <v>0.18080808080808081</v>
      </c>
      <c r="J98" s="145">
        <f t="shared" si="98"/>
        <v>0.2535107169253511</v>
      </c>
      <c r="K98" s="145">
        <f t="shared" si="98"/>
        <v>0.1161512027491409</v>
      </c>
      <c r="L98" s="145">
        <f t="shared" si="98"/>
        <v>9.4904458598726121E-2</v>
      </c>
      <c r="M98" s="145">
        <f>M70/M$67</f>
        <v>7.0790816326530615E-2</v>
      </c>
      <c r="N98" s="145">
        <f>N70/N$67</f>
        <v>0.15541211519364448</v>
      </c>
      <c r="O98" s="145">
        <f>O70/O$67</f>
        <v>8.2850521436848207E-2</v>
      </c>
      <c r="P98" s="145">
        <f>P70/P$67</f>
        <v>7.9705702023298589E-2</v>
      </c>
      <c r="R98" s="249"/>
    </row>
    <row r="99" spans="1:18">
      <c r="A99" s="7"/>
      <c r="B99" s="2"/>
      <c r="C99" s="334" t="s">
        <v>157</v>
      </c>
      <c r="D99" s="242"/>
      <c r="E99" s="145">
        <f t="shared" ref="E99:L99" si="99">E71/E$67</f>
        <v>3.9840637450199202E-2</v>
      </c>
      <c r="F99" s="145">
        <f t="shared" si="99"/>
        <v>7.3650793650793647E-2</v>
      </c>
      <c r="G99" s="145">
        <f t="shared" si="99"/>
        <v>0.10719874804381847</v>
      </c>
      <c r="H99" s="145">
        <f t="shared" si="99"/>
        <v>6.417624521072797E-2</v>
      </c>
      <c r="I99" s="145">
        <f t="shared" si="99"/>
        <v>5.8585858585858588E-2</v>
      </c>
      <c r="J99" s="145">
        <f t="shared" si="99"/>
        <v>6.3562453806356251E-2</v>
      </c>
      <c r="K99" s="145">
        <f t="shared" si="99"/>
        <v>8.1786941580756015E-2</v>
      </c>
      <c r="L99" s="145">
        <f t="shared" si="99"/>
        <v>4.64968152866242E-2</v>
      </c>
      <c r="M99" s="145">
        <f t="shared" ref="M99:N99" si="100">M71/M$67</f>
        <v>2.4872448979591837E-2</v>
      </c>
      <c r="N99" s="145">
        <f t="shared" si="100"/>
        <v>3.5253227408142997E-2</v>
      </c>
      <c r="O99" s="145">
        <f t="shared" ref="O99:P99" si="101">O71/O$67</f>
        <v>4.8667439165701043E-2</v>
      </c>
      <c r="P99" s="145">
        <f t="shared" si="101"/>
        <v>4.4144696505211529E-2</v>
      </c>
      <c r="R99" s="249"/>
    </row>
    <row r="100" spans="1:18">
      <c r="A100" s="7"/>
      <c r="B100" s="2"/>
      <c r="C100" s="333" t="s">
        <v>155</v>
      </c>
      <c r="D100" s="242"/>
      <c r="E100" s="145"/>
      <c r="F100" s="145"/>
      <c r="G100" s="145"/>
      <c r="H100" s="145"/>
      <c r="I100" s="145"/>
      <c r="J100" s="145"/>
      <c r="K100" s="145"/>
      <c r="L100" s="145"/>
      <c r="M100" s="145"/>
      <c r="N100" s="145"/>
      <c r="O100" s="145"/>
      <c r="P100" s="145"/>
      <c r="R100" s="249"/>
    </row>
    <row r="101" spans="1:18">
      <c r="A101" s="7"/>
      <c r="B101" s="2"/>
      <c r="C101" s="334" t="s">
        <v>158</v>
      </c>
      <c r="D101" s="242"/>
      <c r="E101" s="145">
        <f t="shared" ref="E101:L101" si="102">E73/E$67</f>
        <v>8.233731739707835E-2</v>
      </c>
      <c r="F101" s="145">
        <f t="shared" si="102"/>
        <v>4.3174603174603178E-2</v>
      </c>
      <c r="G101" s="145">
        <f t="shared" si="102"/>
        <v>4.6165884194053208E-2</v>
      </c>
      <c r="H101" s="145">
        <f t="shared" si="102"/>
        <v>5.842911877394636E-2</v>
      </c>
      <c r="I101" s="145">
        <f t="shared" si="102"/>
        <v>7.1717171717171721E-2</v>
      </c>
      <c r="J101" s="145">
        <f t="shared" si="102"/>
        <v>6.0606060606060608E-2</v>
      </c>
      <c r="K101" s="145">
        <f t="shared" si="102"/>
        <v>9.6907216494845363E-2</v>
      </c>
      <c r="L101" s="145">
        <f t="shared" si="102"/>
        <v>0.15350318471337579</v>
      </c>
      <c r="M101" s="145">
        <f t="shared" ref="M101:N101" si="103">M73/M$67</f>
        <v>0.15114795918367346</v>
      </c>
      <c r="N101" s="145">
        <f t="shared" si="103"/>
        <v>0.11420059582919563</v>
      </c>
      <c r="O101" s="145">
        <f t="shared" ref="O101:P101" si="104">O73/O$67</f>
        <v>0.13441483198146004</v>
      </c>
      <c r="P101" s="145">
        <f t="shared" si="104"/>
        <v>0.14469650521152666</v>
      </c>
      <c r="R101" s="249"/>
    </row>
    <row r="102" spans="1:18">
      <c r="A102" s="7"/>
      <c r="B102" s="2"/>
      <c r="C102" s="334" t="s">
        <v>157</v>
      </c>
      <c r="D102" s="242"/>
      <c r="E102" s="145">
        <f t="shared" ref="E102:L102" si="105">E74/E$67</f>
        <v>1.0624169986719787E-2</v>
      </c>
      <c r="F102" s="145">
        <f t="shared" si="105"/>
        <v>5.7142857142857143E-3</v>
      </c>
      <c r="G102" s="145">
        <f t="shared" si="105"/>
        <v>7.8247261345852897E-3</v>
      </c>
      <c r="H102" s="145">
        <f t="shared" si="105"/>
        <v>1.7241379310344827E-2</v>
      </c>
      <c r="I102" s="145">
        <f t="shared" si="105"/>
        <v>2.3232323232323233E-2</v>
      </c>
      <c r="J102" s="145">
        <f t="shared" si="105"/>
        <v>1.1086474501108648E-2</v>
      </c>
      <c r="K102" s="145">
        <f t="shared" si="105"/>
        <v>4.1237113402061857E-3</v>
      </c>
      <c r="L102" s="145">
        <f t="shared" si="105"/>
        <v>3.1847133757961785E-3</v>
      </c>
      <c r="M102" s="145">
        <f t="shared" ref="M102:N102" si="106">M74/M$67</f>
        <v>5.7397959183673472E-3</v>
      </c>
      <c r="N102" s="145">
        <f t="shared" si="106"/>
        <v>1.1916583912611719E-2</v>
      </c>
      <c r="O102" s="145">
        <f t="shared" ref="O102:P102" si="107">O74/O$67</f>
        <v>6.3731170336037077E-3</v>
      </c>
      <c r="P102" s="145">
        <f t="shared" si="107"/>
        <v>3.678724708767627E-3</v>
      </c>
      <c r="R102" s="249"/>
    </row>
    <row r="103" spans="1:18">
      <c r="A103" s="10"/>
      <c r="B103" s="10"/>
      <c r="C103" s="6" t="s">
        <v>33</v>
      </c>
      <c r="D103" s="10"/>
      <c r="E103" s="145">
        <f t="shared" ref="E103:L103" si="108">E75/E$67</f>
        <v>0.16733067729083664</v>
      </c>
      <c r="F103" s="145">
        <f t="shared" si="108"/>
        <v>0.11365079365079366</v>
      </c>
      <c r="G103" s="145">
        <f t="shared" si="108"/>
        <v>0.107981220657277</v>
      </c>
      <c r="H103" s="145">
        <f t="shared" si="108"/>
        <v>0.13697318007662834</v>
      </c>
      <c r="I103" s="145">
        <f t="shared" si="108"/>
        <v>0.15454545454545454</v>
      </c>
      <c r="J103" s="145">
        <f t="shared" si="108"/>
        <v>0.13895048041389504</v>
      </c>
      <c r="K103" s="145">
        <f t="shared" si="108"/>
        <v>0.1134020618556701</v>
      </c>
      <c r="L103" s="145">
        <f t="shared" si="108"/>
        <v>0.15031847133757961</v>
      </c>
      <c r="M103" s="145">
        <f t="shared" ref="M103:N103" si="109">M75/M$67</f>
        <v>0.15178571428571427</v>
      </c>
      <c r="N103" s="145">
        <f t="shared" si="109"/>
        <v>0.13505461767626614</v>
      </c>
      <c r="O103" s="145">
        <f t="shared" ref="O103:P103" si="110">O75/O$67</f>
        <v>0.12340672074159907</v>
      </c>
      <c r="P103" s="145">
        <f t="shared" si="110"/>
        <v>0.14592274678111589</v>
      </c>
      <c r="R103" s="249"/>
    </row>
    <row r="104" spans="1:18">
      <c r="A104" s="10"/>
      <c r="B104" s="10"/>
      <c r="C104" s="6" t="s">
        <v>34</v>
      </c>
      <c r="D104" s="10"/>
      <c r="E104" s="145">
        <f t="shared" ref="E104:L104" si="111">E76/E$67</f>
        <v>0.28950863213811423</v>
      </c>
      <c r="F104" s="145">
        <f t="shared" si="111"/>
        <v>0.15555555555555556</v>
      </c>
      <c r="G104" s="145">
        <f t="shared" si="111"/>
        <v>7.0422535211267609E-2</v>
      </c>
      <c r="H104" s="145">
        <f t="shared" si="111"/>
        <v>0.15517241379310345</v>
      </c>
      <c r="I104" s="145">
        <f t="shared" si="111"/>
        <v>0.18888888888888888</v>
      </c>
      <c r="J104" s="145">
        <f t="shared" si="111"/>
        <v>0.21212121212121213</v>
      </c>
      <c r="K104" s="145">
        <f t="shared" si="111"/>
        <v>9.0721649484536079E-2</v>
      </c>
      <c r="L104" s="145">
        <f t="shared" si="111"/>
        <v>0.15286624203821655</v>
      </c>
      <c r="M104" s="145">
        <f t="shared" ref="M104:N104" si="112">M76/M$67</f>
        <v>0.1639030612244898</v>
      </c>
      <c r="N104" s="145">
        <f t="shared" si="112"/>
        <v>0.14846077457795431</v>
      </c>
      <c r="O104" s="145">
        <f t="shared" ref="O104:P104" si="113">O76/O$67</f>
        <v>9.5596755504055622E-2</v>
      </c>
      <c r="P104" s="145">
        <f t="shared" si="113"/>
        <v>0.13856529736358061</v>
      </c>
      <c r="R104" s="249"/>
    </row>
    <row r="105" spans="1:18" ht="15">
      <c r="A105" s="10"/>
      <c r="B105" s="10"/>
      <c r="C105" s="6" t="s">
        <v>35</v>
      </c>
      <c r="D105" s="10"/>
      <c r="E105" s="146">
        <f t="shared" ref="E105:L105" si="114">E77/E$67</f>
        <v>0.10491367861885791</v>
      </c>
      <c r="F105" s="146">
        <f t="shared" si="114"/>
        <v>5.9682539682539684E-2</v>
      </c>
      <c r="G105" s="146">
        <f t="shared" si="114"/>
        <v>5.9467918622848198E-2</v>
      </c>
      <c r="H105" s="146">
        <f t="shared" si="114"/>
        <v>8.8122605363984668E-2</v>
      </c>
      <c r="I105" s="146">
        <f t="shared" si="114"/>
        <v>9.494949494949495E-2</v>
      </c>
      <c r="J105" s="146">
        <f t="shared" si="114"/>
        <v>5.0258684405025872E-2</v>
      </c>
      <c r="K105" s="146">
        <f t="shared" si="114"/>
        <v>7.0103092783505155E-2</v>
      </c>
      <c r="L105" s="146">
        <f t="shared" si="114"/>
        <v>9.2993630573248401E-2</v>
      </c>
      <c r="M105" s="146">
        <f t="shared" ref="M105:N105" si="115">M77/M$67</f>
        <v>8.6096938775510209E-2</v>
      </c>
      <c r="N105" s="146">
        <f t="shared" si="115"/>
        <v>6.1569016881827213E-2</v>
      </c>
      <c r="O105" s="146">
        <f t="shared" ref="O105:P105" si="116">O77/O$67</f>
        <v>7.5898030127462338E-2</v>
      </c>
      <c r="P105" s="146">
        <f t="shared" si="116"/>
        <v>9.012875536480687E-2</v>
      </c>
      <c r="R105" s="249"/>
    </row>
    <row r="106" spans="1:18" ht="15">
      <c r="A106" s="10"/>
      <c r="B106" s="10"/>
      <c r="C106" s="10"/>
      <c r="D106" s="10" t="s">
        <v>84</v>
      </c>
      <c r="E106" s="146">
        <f t="shared" ref="E106:L106" si="117">E78/E$67</f>
        <v>0.89375830013280211</v>
      </c>
      <c r="F106" s="146">
        <f t="shared" si="117"/>
        <v>0.72126984126984128</v>
      </c>
      <c r="G106" s="146">
        <f t="shared" si="117"/>
        <v>0.55712050078247266</v>
      </c>
      <c r="H106" s="146">
        <f t="shared" si="117"/>
        <v>0.66091954022988508</v>
      </c>
      <c r="I106" s="146">
        <f t="shared" si="117"/>
        <v>0.77272727272727271</v>
      </c>
      <c r="J106" s="146">
        <f t="shared" si="117"/>
        <v>0.79009608277900956</v>
      </c>
      <c r="K106" s="146">
        <f t="shared" si="117"/>
        <v>0.57319587628865976</v>
      </c>
      <c r="L106" s="146">
        <f t="shared" si="117"/>
        <v>0.69426751592356684</v>
      </c>
      <c r="M106" s="146">
        <f t="shared" ref="M106:N106" si="118">M78/M$67</f>
        <v>0.65433673469387754</v>
      </c>
      <c r="N106" s="146">
        <f t="shared" si="118"/>
        <v>0.66186693147964248</v>
      </c>
      <c r="O106" s="146">
        <f t="shared" ref="O106:P106" si="119">O78/O$67</f>
        <v>0.56720741599072999</v>
      </c>
      <c r="P106" s="146">
        <f t="shared" si="119"/>
        <v>0.64684242795830782</v>
      </c>
      <c r="R106" s="249"/>
    </row>
    <row r="107" spans="1:18">
      <c r="A107" s="11"/>
      <c r="B107" s="25" t="s">
        <v>1</v>
      </c>
      <c r="C107" s="3"/>
      <c r="D107" s="11"/>
      <c r="E107" s="147">
        <f t="shared" ref="E107:L107" si="120">E79/E$67</f>
        <v>0.10624169986719788</v>
      </c>
      <c r="F107" s="147">
        <f t="shared" si="120"/>
        <v>0.27873015873015872</v>
      </c>
      <c r="G107" s="147">
        <f t="shared" si="120"/>
        <v>0.44287949921752739</v>
      </c>
      <c r="H107" s="147">
        <f t="shared" si="120"/>
        <v>0.33908045977011492</v>
      </c>
      <c r="I107" s="147">
        <f t="shared" si="120"/>
        <v>0.22727272727272727</v>
      </c>
      <c r="J107" s="147">
        <f t="shared" si="120"/>
        <v>0.20990391722099039</v>
      </c>
      <c r="K107" s="147">
        <f t="shared" si="120"/>
        <v>0.42680412371134019</v>
      </c>
      <c r="L107" s="147">
        <f t="shared" si="120"/>
        <v>0.30573248407643311</v>
      </c>
      <c r="M107" s="147">
        <f t="shared" ref="M107:N107" si="121">M79/M$67</f>
        <v>0.34566326530612246</v>
      </c>
      <c r="N107" s="147">
        <f t="shared" si="121"/>
        <v>0.33813306852035752</v>
      </c>
      <c r="O107" s="147">
        <f t="shared" ref="O107:P107" si="122">O79/O$67</f>
        <v>0.43279258400927001</v>
      </c>
      <c r="P107" s="147">
        <f t="shared" si="122"/>
        <v>0.35315757204169224</v>
      </c>
      <c r="R107" s="249"/>
    </row>
    <row r="108" spans="1:18">
      <c r="A108" s="12"/>
      <c r="B108" s="241" t="s">
        <v>137</v>
      </c>
      <c r="C108" s="12"/>
      <c r="D108" s="12"/>
      <c r="E108" s="145">
        <f t="shared" ref="E108:L109" si="123">E80/E$67</f>
        <v>6.7729083665338641E-2</v>
      </c>
      <c r="F108" s="145">
        <f t="shared" si="123"/>
        <v>3.1746031746031744E-2</v>
      </c>
      <c r="G108" s="145">
        <f t="shared" si="123"/>
        <v>3.912363067292645E-2</v>
      </c>
      <c r="H108" s="145">
        <f t="shared" si="123"/>
        <v>4.7892720306513412E-2</v>
      </c>
      <c r="I108" s="145">
        <f t="shared" si="123"/>
        <v>5.1515151515151514E-2</v>
      </c>
      <c r="J108" s="145">
        <f t="shared" si="123"/>
        <v>3.6215816703621583E-2</v>
      </c>
      <c r="K108" s="145">
        <f t="shared" si="123"/>
        <v>3.5051546391752578E-2</v>
      </c>
      <c r="L108" s="145">
        <f t="shared" si="123"/>
        <v>4.0764331210191081E-2</v>
      </c>
      <c r="M108" s="145">
        <f t="shared" ref="M108:N109" si="124">M80/M$67</f>
        <v>3.3163265306122451E-2</v>
      </c>
      <c r="N108" s="145">
        <f t="shared" si="124"/>
        <v>2.0357497517378351E-2</v>
      </c>
      <c r="O108" s="145">
        <f t="shared" ref="O108:P108" si="125">O80/O$67</f>
        <v>2.0278099652375436E-2</v>
      </c>
      <c r="P108" s="145">
        <f t="shared" si="125"/>
        <v>2.023298589822195E-2</v>
      </c>
      <c r="R108" s="249"/>
    </row>
    <row r="109" spans="1:18" ht="15">
      <c r="A109" s="12"/>
      <c r="B109" s="241" t="s">
        <v>241</v>
      </c>
      <c r="C109" s="12"/>
      <c r="D109" s="12"/>
      <c r="E109" s="146">
        <f t="shared" si="123"/>
        <v>0</v>
      </c>
      <c r="F109" s="146">
        <f t="shared" si="123"/>
        <v>0</v>
      </c>
      <c r="G109" s="146">
        <f t="shared" si="123"/>
        <v>0</v>
      </c>
      <c r="H109" s="146">
        <f t="shared" si="123"/>
        <v>0</v>
      </c>
      <c r="I109" s="146">
        <f t="shared" si="123"/>
        <v>0</v>
      </c>
      <c r="J109" s="146">
        <f t="shared" si="123"/>
        <v>0</v>
      </c>
      <c r="K109" s="146">
        <f t="shared" si="123"/>
        <v>0</v>
      </c>
      <c r="L109" s="146">
        <f t="shared" si="123"/>
        <v>0</v>
      </c>
      <c r="M109" s="146">
        <f t="shared" si="124"/>
        <v>0</v>
      </c>
      <c r="N109" s="146">
        <f t="shared" si="124"/>
        <v>0</v>
      </c>
      <c r="O109" s="146">
        <f t="shared" ref="O109:P109" si="126">O81/O$67</f>
        <v>0</v>
      </c>
      <c r="P109" s="146">
        <f t="shared" si="126"/>
        <v>0</v>
      </c>
      <c r="R109" s="249"/>
    </row>
    <row r="110" spans="1:18">
      <c r="A110" s="12"/>
      <c r="B110" s="22" t="s">
        <v>121</v>
      </c>
      <c r="C110" s="4"/>
      <c r="D110" s="12"/>
      <c r="E110" s="145">
        <f t="shared" ref="E110:L110" si="127">E82/E$67</f>
        <v>3.851261620185923E-2</v>
      </c>
      <c r="F110" s="145">
        <f t="shared" si="127"/>
        <v>0.24698412698412697</v>
      </c>
      <c r="G110" s="145">
        <f t="shared" si="127"/>
        <v>0.40375586854460094</v>
      </c>
      <c r="H110" s="145">
        <f t="shared" si="127"/>
        <v>0.29118773946360155</v>
      </c>
      <c r="I110" s="145">
        <f t="shared" si="127"/>
        <v>0.17575757575757575</v>
      </c>
      <c r="J110" s="145">
        <f t="shared" si="127"/>
        <v>0.1736881005173688</v>
      </c>
      <c r="K110" s="145">
        <f t="shared" si="127"/>
        <v>0.39175257731958762</v>
      </c>
      <c r="L110" s="145">
        <f t="shared" si="127"/>
        <v>0.26496815286624203</v>
      </c>
      <c r="M110" s="145">
        <f t="shared" ref="M110:N110" si="128">M82/M$67</f>
        <v>0.3125</v>
      </c>
      <c r="N110" s="145">
        <f t="shared" si="128"/>
        <v>0.31777557100297915</v>
      </c>
      <c r="O110" s="145">
        <f t="shared" ref="O110:P110" si="129">O82/O$67</f>
        <v>0.41251448435689453</v>
      </c>
      <c r="P110" s="145">
        <f t="shared" si="129"/>
        <v>0.33292458614347026</v>
      </c>
      <c r="R110" s="249"/>
    </row>
    <row r="111" spans="1:18" ht="15">
      <c r="A111" s="12"/>
      <c r="B111" s="2" t="s">
        <v>122</v>
      </c>
      <c r="C111" s="4"/>
      <c r="D111" s="12"/>
      <c r="E111" s="146">
        <f t="shared" ref="E111:L111" si="130">E83/E$67</f>
        <v>-1.4608233731739707E-2</v>
      </c>
      <c r="F111" s="146">
        <f t="shared" si="130"/>
        <v>2.5396825396825397E-2</v>
      </c>
      <c r="G111" s="146">
        <f t="shared" si="130"/>
        <v>8.2159624413145546E-2</v>
      </c>
      <c r="H111" s="146">
        <f t="shared" si="130"/>
        <v>7.183908045977011E-2</v>
      </c>
      <c r="I111" s="146">
        <f t="shared" si="130"/>
        <v>2.7272727272727271E-2</v>
      </c>
      <c r="J111" s="146">
        <f t="shared" si="130"/>
        <v>3.7694013303769404E-2</v>
      </c>
      <c r="K111" s="146">
        <f t="shared" si="130"/>
        <v>8.8659793814432994E-2</v>
      </c>
      <c r="L111" s="146">
        <f t="shared" si="130"/>
        <v>4.7770700636942678E-2</v>
      </c>
      <c r="M111" s="146">
        <f t="shared" ref="M111:N111" si="131">M83/M$67</f>
        <v>7.5892857142857137E-2</v>
      </c>
      <c r="N111" s="146">
        <f t="shared" si="131"/>
        <v>7.1499503475670315E-2</v>
      </c>
      <c r="O111" s="146">
        <f t="shared" ref="O111:P111" si="132">O83/O$67</f>
        <v>9.6176129779837777E-2</v>
      </c>
      <c r="P111" s="146">
        <f t="shared" si="132"/>
        <v>7.6640098099325565E-2</v>
      </c>
      <c r="R111" s="249"/>
    </row>
    <row r="112" spans="1:18" ht="15">
      <c r="A112" s="12"/>
      <c r="B112" s="25" t="s">
        <v>2</v>
      </c>
      <c r="C112" s="4"/>
      <c r="D112" s="9"/>
      <c r="E112" s="37">
        <f t="shared" ref="E112:L112" si="133">E84/E$67</f>
        <v>5.3120849933598939E-2</v>
      </c>
      <c r="F112" s="37">
        <f t="shared" si="133"/>
        <v>0.22158730158730158</v>
      </c>
      <c r="G112" s="37">
        <f t="shared" si="133"/>
        <v>0.32159624413145538</v>
      </c>
      <c r="H112" s="37">
        <f t="shared" si="133"/>
        <v>0.21934865900383141</v>
      </c>
      <c r="I112" s="37">
        <f t="shared" si="133"/>
        <v>0.1484848484848485</v>
      </c>
      <c r="J112" s="37">
        <f t="shared" si="133"/>
        <v>0.1359940872135994</v>
      </c>
      <c r="K112" s="37">
        <f t="shared" si="133"/>
        <v>0.30309278350515462</v>
      </c>
      <c r="L112" s="37">
        <f t="shared" si="133"/>
        <v>0.21719745222929937</v>
      </c>
      <c r="M112" s="400">
        <f t="shared" ref="M112:N112" si="134">M84/M$67</f>
        <v>0.23660714285714285</v>
      </c>
      <c r="N112" s="400">
        <f t="shared" si="134"/>
        <v>0.24627606752730885</v>
      </c>
      <c r="O112" s="400">
        <f t="shared" ref="O112:P112" si="135">O84/O$67</f>
        <v>0.31633835457705678</v>
      </c>
      <c r="P112" s="400">
        <f t="shared" si="135"/>
        <v>0.25628448804414472</v>
      </c>
      <c r="R112" s="249"/>
    </row>
    <row r="113" spans="1:43">
      <c r="A113" s="12"/>
      <c r="B113" s="25"/>
      <c r="C113" s="4"/>
      <c r="D113" s="9"/>
    </row>
    <row r="114" spans="1:43">
      <c r="A114" s="9"/>
      <c r="B114" s="189"/>
      <c r="C114" s="9"/>
      <c r="D114" s="9"/>
    </row>
    <row r="115" spans="1:43">
      <c r="A115" s="20" t="s">
        <v>171</v>
      </c>
    </row>
    <row r="116" spans="1:43">
      <c r="E116" s="129" t="str">
        <f t="shared" ref="E116:L116" si="136">E6</f>
        <v>Q3</v>
      </c>
      <c r="F116" s="129" t="str">
        <f t="shared" si="136"/>
        <v>Q4</v>
      </c>
      <c r="G116" s="129" t="str">
        <f t="shared" si="136"/>
        <v>Q1</v>
      </c>
      <c r="H116" s="129" t="str">
        <f t="shared" si="136"/>
        <v>Q2</v>
      </c>
      <c r="I116" s="129" t="str">
        <f t="shared" si="136"/>
        <v>Q3</v>
      </c>
      <c r="J116" s="129" t="str">
        <f t="shared" si="136"/>
        <v>Q4</v>
      </c>
      <c r="K116" s="129" t="str">
        <f t="shared" si="136"/>
        <v>Q1</v>
      </c>
      <c r="L116" s="129" t="str">
        <f t="shared" si="136"/>
        <v>Q2</v>
      </c>
      <c r="M116" s="129" t="str">
        <f>M6</f>
        <v>Q3</v>
      </c>
      <c r="N116" s="129" t="str">
        <f>N6</f>
        <v>Q4</v>
      </c>
      <c r="O116" s="129" t="str">
        <f>O6</f>
        <v>Q1</v>
      </c>
      <c r="P116" s="129" t="str">
        <f>P6</f>
        <v>Q2</v>
      </c>
      <c r="R116" s="129"/>
    </row>
    <row r="117" spans="1:43">
      <c r="E117" s="130" t="s">
        <v>119</v>
      </c>
      <c r="F117" s="130" t="s">
        <v>119</v>
      </c>
      <c r="G117" s="130" t="s">
        <v>124</v>
      </c>
      <c r="H117" s="130" t="s">
        <v>124</v>
      </c>
      <c r="I117" s="130" t="s">
        <v>124</v>
      </c>
      <c r="J117" s="130" t="s">
        <v>124</v>
      </c>
      <c r="K117" s="130" t="s">
        <v>134</v>
      </c>
      <c r="L117" s="130" t="s">
        <v>134</v>
      </c>
      <c r="M117" s="130" t="s">
        <v>134</v>
      </c>
      <c r="N117" s="130" t="s">
        <v>134</v>
      </c>
      <c r="O117" s="130" t="s">
        <v>266</v>
      </c>
      <c r="P117" s="130" t="s">
        <v>266</v>
      </c>
      <c r="R117" s="129"/>
    </row>
    <row r="118" spans="1:43">
      <c r="B118" s="333" t="s">
        <v>86</v>
      </c>
      <c r="C118" s="215"/>
      <c r="D118" s="215"/>
      <c r="E118" s="300">
        <v>417</v>
      </c>
      <c r="F118" s="300">
        <v>638</v>
      </c>
      <c r="G118" s="300">
        <v>-575</v>
      </c>
      <c r="H118" s="300">
        <v>-285</v>
      </c>
      <c r="I118" s="300">
        <v>50</v>
      </c>
      <c r="J118" s="300">
        <v>765</v>
      </c>
      <c r="K118" s="300">
        <v>-547</v>
      </c>
      <c r="L118" s="300">
        <v>39</v>
      </c>
      <c r="M118" s="456">
        <v>62</v>
      </c>
      <c r="N118" s="456">
        <v>438</v>
      </c>
      <c r="O118" s="456">
        <v>-530</v>
      </c>
      <c r="P118" s="456">
        <v>-213</v>
      </c>
      <c r="Q118" s="131"/>
      <c r="R118" s="12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49"/>
      <c r="AQ118" s="249"/>
    </row>
    <row r="119" spans="1:43">
      <c r="B119" s="333" t="s">
        <v>85</v>
      </c>
      <c r="C119" s="215"/>
      <c r="D119" s="215"/>
      <c r="E119" s="300"/>
      <c r="F119" s="300"/>
      <c r="G119" s="300"/>
      <c r="H119" s="300"/>
      <c r="I119" s="300"/>
      <c r="J119" s="300"/>
      <c r="K119" s="300"/>
      <c r="L119" s="300"/>
      <c r="M119" s="456"/>
      <c r="N119" s="456"/>
      <c r="O119" s="456"/>
      <c r="P119" s="456"/>
      <c r="Q119" s="131"/>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49"/>
    </row>
    <row r="120" spans="1:43">
      <c r="B120" s="333"/>
      <c r="C120" s="333" t="s">
        <v>154</v>
      </c>
      <c r="D120" s="215"/>
      <c r="E120" s="300"/>
      <c r="F120" s="300"/>
      <c r="G120" s="300"/>
      <c r="H120" s="300"/>
      <c r="I120" s="300"/>
      <c r="J120" s="300"/>
      <c r="K120" s="300"/>
      <c r="L120" s="300"/>
      <c r="M120" s="456"/>
      <c r="N120" s="456"/>
      <c r="O120" s="456"/>
      <c r="P120" s="456"/>
      <c r="Q120" s="300"/>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49"/>
    </row>
    <row r="121" spans="1:43">
      <c r="B121" s="335"/>
      <c r="C121" s="334" t="s">
        <v>156</v>
      </c>
      <c r="D121" s="242"/>
      <c r="E121" s="132">
        <v>79</v>
      </c>
      <c r="F121" s="132">
        <v>113</v>
      </c>
      <c r="G121" s="132">
        <v>-111</v>
      </c>
      <c r="H121" s="132">
        <v>-66</v>
      </c>
      <c r="I121" s="132">
        <v>-4</v>
      </c>
      <c r="J121" s="132">
        <v>131</v>
      </c>
      <c r="K121" s="132">
        <v>-83</v>
      </c>
      <c r="L121" s="132">
        <v>-44</v>
      </c>
      <c r="M121" s="457">
        <v>-16</v>
      </c>
      <c r="N121" s="457">
        <v>102</v>
      </c>
      <c r="O121" s="457">
        <v>-58</v>
      </c>
      <c r="P121" s="457">
        <v>-44</v>
      </c>
      <c r="Q121" s="132"/>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49"/>
    </row>
    <row r="122" spans="1:43">
      <c r="B122" s="335"/>
      <c r="C122" s="334" t="s">
        <v>157</v>
      </c>
      <c r="D122" s="242"/>
      <c r="E122" s="132">
        <v>160</v>
      </c>
      <c r="F122" s="132">
        <v>50</v>
      </c>
      <c r="G122" s="132">
        <v>-116</v>
      </c>
      <c r="H122" s="132">
        <v>-57</v>
      </c>
      <c r="I122" s="132">
        <v>36</v>
      </c>
      <c r="J122" s="132">
        <v>86</v>
      </c>
      <c r="K122" s="132">
        <v>-88</v>
      </c>
      <c r="L122" s="132">
        <v>-34</v>
      </c>
      <c r="M122" s="457">
        <v>28</v>
      </c>
      <c r="N122" s="457">
        <v>99</v>
      </c>
      <c r="O122" s="457">
        <v>-68</v>
      </c>
      <c r="P122" s="457">
        <v>-68</v>
      </c>
      <c r="Q122" s="132"/>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49"/>
    </row>
    <row r="123" spans="1:43">
      <c r="B123" s="335"/>
      <c r="C123" s="333" t="s">
        <v>155</v>
      </c>
      <c r="D123" s="242"/>
      <c r="E123" s="132"/>
      <c r="F123" s="132"/>
      <c r="G123" s="132"/>
      <c r="H123" s="132"/>
      <c r="I123" s="132"/>
      <c r="J123" s="132"/>
      <c r="K123" s="132"/>
      <c r="L123" s="132"/>
      <c r="M123" s="457"/>
      <c r="N123" s="457"/>
      <c r="O123" s="457"/>
      <c r="P123" s="457"/>
      <c r="Q123" s="132"/>
      <c r="S123" s="249"/>
      <c r="T123" s="249"/>
      <c r="U123" s="249"/>
      <c r="V123" s="249"/>
      <c r="W123" s="249"/>
      <c r="X123" s="249"/>
      <c r="Y123" s="249"/>
      <c r="Z123" s="249"/>
      <c r="AA123" s="249"/>
      <c r="AB123" s="249"/>
      <c r="AC123" s="249"/>
      <c r="AD123" s="249"/>
      <c r="AE123" s="249"/>
      <c r="AF123" s="249"/>
      <c r="AG123" s="249"/>
      <c r="AH123" s="249"/>
      <c r="AI123" s="249"/>
      <c r="AJ123" s="249"/>
      <c r="AK123" s="249"/>
      <c r="AL123" s="249"/>
      <c r="AM123" s="249"/>
      <c r="AN123" s="249"/>
      <c r="AO123" s="249"/>
      <c r="AP123" s="249"/>
      <c r="AQ123" s="249"/>
    </row>
    <row r="124" spans="1:43">
      <c r="B124" s="335"/>
      <c r="C124" s="334" t="s">
        <v>158</v>
      </c>
      <c r="D124" s="242"/>
      <c r="E124" s="132">
        <v>0</v>
      </c>
      <c r="F124" s="132">
        <v>-1</v>
      </c>
      <c r="G124" s="132">
        <v>-1</v>
      </c>
      <c r="H124" s="132">
        <v>8</v>
      </c>
      <c r="I124" s="132">
        <v>10</v>
      </c>
      <c r="J124" s="132">
        <v>1</v>
      </c>
      <c r="K124" s="132">
        <v>-5</v>
      </c>
      <c r="L124" s="132">
        <v>7</v>
      </c>
      <c r="M124" s="457">
        <v>5</v>
      </c>
      <c r="N124" s="457">
        <v>5</v>
      </c>
      <c r="O124" s="457">
        <v>-4</v>
      </c>
      <c r="P124" s="457">
        <v>1</v>
      </c>
      <c r="Q124" s="132"/>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49"/>
      <c r="AP124" s="249"/>
      <c r="AQ124" s="249"/>
    </row>
    <row r="125" spans="1:43">
      <c r="B125" s="335"/>
      <c r="C125" s="334" t="s">
        <v>157</v>
      </c>
      <c r="D125" s="242"/>
      <c r="E125" s="132">
        <v>-2</v>
      </c>
      <c r="F125" s="132">
        <v>1</v>
      </c>
      <c r="G125" s="132">
        <v>15</v>
      </c>
      <c r="H125" s="132">
        <v>11</v>
      </c>
      <c r="I125" s="132">
        <v>-18</v>
      </c>
      <c r="J125" s="132">
        <v>-7</v>
      </c>
      <c r="K125" s="132">
        <v>-2</v>
      </c>
      <c r="L125" s="132">
        <v>2</v>
      </c>
      <c r="M125" s="457">
        <v>12</v>
      </c>
      <c r="N125" s="457">
        <v>-6</v>
      </c>
      <c r="O125" s="457">
        <v>-4</v>
      </c>
      <c r="P125" s="457">
        <v>3</v>
      </c>
      <c r="Q125" s="132"/>
      <c r="S125" s="249"/>
      <c r="T125" s="249"/>
      <c r="U125" s="249"/>
      <c r="V125" s="249"/>
      <c r="W125" s="249"/>
      <c r="X125" s="249"/>
      <c r="Y125" s="249"/>
      <c r="Z125" s="249"/>
      <c r="AA125" s="249"/>
      <c r="AB125" s="249"/>
      <c r="AC125" s="249"/>
      <c r="AD125" s="249"/>
      <c r="AE125" s="249"/>
      <c r="AF125" s="249"/>
      <c r="AG125" s="249"/>
      <c r="AH125" s="249"/>
      <c r="AI125" s="249"/>
      <c r="AJ125" s="249"/>
      <c r="AK125" s="249"/>
      <c r="AL125" s="249"/>
      <c r="AM125" s="249"/>
      <c r="AN125" s="249"/>
      <c r="AO125" s="249"/>
      <c r="AP125" s="249"/>
      <c r="AQ125" s="249"/>
    </row>
    <row r="126" spans="1:43">
      <c r="B126" s="242"/>
      <c r="C126" s="168" t="s">
        <v>33</v>
      </c>
      <c r="D126" s="242"/>
      <c r="E126" s="133">
        <v>0</v>
      </c>
      <c r="F126" s="133">
        <v>0</v>
      </c>
      <c r="G126" s="133">
        <v>0</v>
      </c>
      <c r="H126" s="133">
        <v>0</v>
      </c>
      <c r="I126" s="133">
        <v>0</v>
      </c>
      <c r="J126" s="133">
        <v>0</v>
      </c>
      <c r="K126" s="133">
        <v>0</v>
      </c>
      <c r="L126" s="133">
        <v>0</v>
      </c>
      <c r="M126" s="461">
        <v>0</v>
      </c>
      <c r="N126" s="461">
        <v>0</v>
      </c>
      <c r="O126" s="461">
        <v>0</v>
      </c>
      <c r="P126" s="461">
        <v>0</v>
      </c>
      <c r="Q126" s="133"/>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249"/>
      <c r="AO126" s="249"/>
      <c r="AP126" s="249"/>
      <c r="AQ126" s="249"/>
    </row>
    <row r="127" spans="1:43">
      <c r="B127" s="242"/>
      <c r="C127" s="168" t="s">
        <v>34</v>
      </c>
      <c r="D127" s="242"/>
      <c r="E127" s="133">
        <v>0</v>
      </c>
      <c r="F127" s="133">
        <v>0</v>
      </c>
      <c r="G127" s="133">
        <v>0</v>
      </c>
      <c r="H127" s="133">
        <v>0</v>
      </c>
      <c r="I127" s="133">
        <v>0</v>
      </c>
      <c r="J127" s="133">
        <v>0</v>
      </c>
      <c r="K127" s="133">
        <v>0</v>
      </c>
      <c r="L127" s="133">
        <v>0</v>
      </c>
      <c r="M127" s="461">
        <v>0</v>
      </c>
      <c r="N127" s="461">
        <v>0</v>
      </c>
      <c r="O127" s="461">
        <v>0</v>
      </c>
      <c r="P127" s="461">
        <v>0</v>
      </c>
      <c r="Q127" s="133"/>
      <c r="S127" s="249"/>
      <c r="T127" s="249"/>
      <c r="U127" s="249"/>
      <c r="V127" s="249"/>
      <c r="W127" s="249"/>
      <c r="X127" s="249"/>
      <c r="Y127" s="249"/>
      <c r="Z127" s="249"/>
      <c r="AA127" s="249"/>
      <c r="AB127" s="249"/>
      <c r="AC127" s="249"/>
      <c r="AD127" s="249"/>
      <c r="AE127" s="249"/>
      <c r="AF127" s="249"/>
      <c r="AG127" s="249"/>
      <c r="AH127" s="249"/>
      <c r="AI127" s="249"/>
      <c r="AJ127" s="249"/>
      <c r="AK127" s="249"/>
      <c r="AL127" s="249"/>
      <c r="AM127" s="249"/>
      <c r="AN127" s="249"/>
      <c r="AO127" s="249"/>
      <c r="AP127" s="249"/>
      <c r="AQ127" s="249"/>
    </row>
    <row r="128" spans="1:43" ht="15">
      <c r="B128" s="10"/>
      <c r="C128" s="6" t="s">
        <v>35</v>
      </c>
      <c r="D128" s="10"/>
      <c r="E128" s="134">
        <v>0</v>
      </c>
      <c r="F128" s="134">
        <v>0</v>
      </c>
      <c r="G128" s="134">
        <v>0</v>
      </c>
      <c r="H128" s="134">
        <v>0</v>
      </c>
      <c r="I128" s="134">
        <v>0</v>
      </c>
      <c r="J128" s="134">
        <v>0</v>
      </c>
      <c r="K128" s="134">
        <v>0</v>
      </c>
      <c r="L128" s="134">
        <v>0</v>
      </c>
      <c r="M128" s="462">
        <v>0</v>
      </c>
      <c r="N128" s="462">
        <v>0</v>
      </c>
      <c r="O128" s="462">
        <v>0</v>
      </c>
      <c r="P128" s="462">
        <v>0</v>
      </c>
      <c r="Q128" s="134"/>
      <c r="S128" s="249"/>
      <c r="T128" s="249"/>
      <c r="U128" s="249"/>
      <c r="V128" s="249"/>
      <c r="W128" s="249"/>
      <c r="X128" s="249"/>
      <c r="Y128" s="249"/>
      <c r="Z128" s="249"/>
      <c r="AA128" s="249"/>
      <c r="AB128" s="249"/>
      <c r="AC128" s="249"/>
      <c r="AD128" s="249"/>
      <c r="AE128" s="249"/>
      <c r="AF128" s="249"/>
      <c r="AG128" s="249"/>
      <c r="AH128" s="249"/>
      <c r="AI128" s="249"/>
      <c r="AJ128" s="249"/>
      <c r="AK128" s="249"/>
      <c r="AL128" s="249"/>
      <c r="AM128" s="249"/>
      <c r="AN128" s="249"/>
      <c r="AO128" s="249"/>
      <c r="AP128" s="249"/>
      <c r="AQ128" s="249"/>
    </row>
    <row r="129" spans="1:48" ht="15">
      <c r="B129" s="10"/>
      <c r="C129" s="10"/>
      <c r="D129" s="10" t="s">
        <v>84</v>
      </c>
      <c r="E129" s="134">
        <f t="shared" ref="E129:K129" si="137">SUM(E121:E128)</f>
        <v>237</v>
      </c>
      <c r="F129" s="134">
        <f t="shared" si="137"/>
        <v>163</v>
      </c>
      <c r="G129" s="134">
        <f t="shared" si="137"/>
        <v>-213</v>
      </c>
      <c r="H129" s="134">
        <f t="shared" si="137"/>
        <v>-104</v>
      </c>
      <c r="I129" s="134">
        <f t="shared" si="137"/>
        <v>24</v>
      </c>
      <c r="J129" s="134">
        <f t="shared" si="137"/>
        <v>211</v>
      </c>
      <c r="K129" s="134">
        <f t="shared" si="137"/>
        <v>-178</v>
      </c>
      <c r="L129" s="134">
        <f>SUM(L121:L128)</f>
        <v>-69</v>
      </c>
      <c r="M129" s="462">
        <f>SUM(M121:M128)</f>
        <v>29</v>
      </c>
      <c r="N129" s="462">
        <f>SUM(N121:N128)</f>
        <v>200</v>
      </c>
      <c r="O129" s="462">
        <f>SUM(O121:O128)</f>
        <v>-134</v>
      </c>
      <c r="P129" s="462">
        <f>SUM(P121:P128)</f>
        <v>-108</v>
      </c>
      <c r="Q129" s="134"/>
      <c r="S129" s="249"/>
      <c r="T129" s="249"/>
      <c r="U129" s="249"/>
      <c r="V129" s="249"/>
      <c r="W129" s="249"/>
      <c r="X129" s="249"/>
      <c r="Y129" s="249"/>
      <c r="Z129" s="249"/>
      <c r="AA129" s="249"/>
      <c r="AB129" s="249"/>
      <c r="AC129" s="249"/>
      <c r="AD129" s="249"/>
      <c r="AE129" s="249"/>
      <c r="AF129" s="249"/>
      <c r="AG129" s="249"/>
      <c r="AH129" s="249"/>
      <c r="AI129" s="249"/>
      <c r="AJ129" s="249"/>
      <c r="AK129" s="249"/>
      <c r="AL129" s="249"/>
      <c r="AM129" s="249"/>
      <c r="AN129" s="249"/>
      <c r="AO129" s="249"/>
      <c r="AP129" s="249"/>
      <c r="AQ129" s="249"/>
    </row>
    <row r="130" spans="1:48">
      <c r="B130" s="25" t="s">
        <v>1</v>
      </c>
      <c r="C130" s="3"/>
      <c r="D130" s="11"/>
      <c r="E130" s="135">
        <f t="shared" ref="E130:L130" si="138">E118-E129</f>
        <v>180</v>
      </c>
      <c r="F130" s="135">
        <f t="shared" si="138"/>
        <v>475</v>
      </c>
      <c r="G130" s="135">
        <f t="shared" si="138"/>
        <v>-362</v>
      </c>
      <c r="H130" s="135">
        <f t="shared" si="138"/>
        <v>-181</v>
      </c>
      <c r="I130" s="135">
        <f t="shared" si="138"/>
        <v>26</v>
      </c>
      <c r="J130" s="135">
        <f t="shared" si="138"/>
        <v>554</v>
      </c>
      <c r="K130" s="135">
        <f t="shared" si="138"/>
        <v>-369</v>
      </c>
      <c r="L130" s="135">
        <f t="shared" si="138"/>
        <v>108</v>
      </c>
      <c r="M130" s="463">
        <f t="shared" ref="M130:N130" si="139">M118-M129</f>
        <v>33</v>
      </c>
      <c r="N130" s="463">
        <f t="shared" si="139"/>
        <v>238</v>
      </c>
      <c r="O130" s="463">
        <f t="shared" ref="O130:P130" si="140">O118-O129</f>
        <v>-396</v>
      </c>
      <c r="P130" s="463">
        <f t="shared" si="140"/>
        <v>-105</v>
      </c>
      <c r="Q130" s="135"/>
      <c r="S130" s="249"/>
      <c r="T130" s="249"/>
      <c r="U130" s="249"/>
      <c r="V130" s="249"/>
      <c r="W130" s="249"/>
      <c r="X130" s="249"/>
      <c r="Y130" s="249"/>
      <c r="Z130" s="249"/>
      <c r="AA130" s="249"/>
      <c r="AB130" s="249"/>
      <c r="AC130" s="249"/>
      <c r="AD130" s="249"/>
      <c r="AE130" s="249"/>
      <c r="AF130" s="249"/>
      <c r="AG130" s="249"/>
      <c r="AH130" s="249"/>
      <c r="AI130" s="249"/>
      <c r="AJ130" s="249"/>
      <c r="AK130" s="249"/>
      <c r="AL130" s="249"/>
      <c r="AM130" s="249"/>
      <c r="AN130" s="249"/>
      <c r="AO130" s="249"/>
      <c r="AP130" s="249"/>
      <c r="AQ130" s="249"/>
    </row>
    <row r="131" spans="1:48" ht="15">
      <c r="B131" s="241" t="s">
        <v>137</v>
      </c>
      <c r="C131" s="242"/>
      <c r="D131" s="242"/>
      <c r="E131" s="461">
        <v>0</v>
      </c>
      <c r="F131" s="461">
        <v>0</v>
      </c>
      <c r="G131" s="461">
        <v>0</v>
      </c>
      <c r="H131" s="461">
        <v>0</v>
      </c>
      <c r="I131" s="461">
        <v>0</v>
      </c>
      <c r="J131" s="461">
        <v>0</v>
      </c>
      <c r="K131" s="461">
        <v>0</v>
      </c>
      <c r="L131" s="461">
        <v>0</v>
      </c>
      <c r="M131" s="461">
        <v>0</v>
      </c>
      <c r="N131" s="461">
        <v>0</v>
      </c>
      <c r="O131" s="461">
        <v>0</v>
      </c>
      <c r="P131" s="461">
        <v>0</v>
      </c>
      <c r="Q131" s="134"/>
      <c r="S131" s="249"/>
      <c r="T131" s="249"/>
      <c r="U131" s="249"/>
      <c r="V131" s="249"/>
      <c r="W131" s="249"/>
      <c r="X131" s="249"/>
      <c r="Y131" s="249"/>
      <c r="Z131" s="249"/>
      <c r="AA131" s="249"/>
      <c r="AB131" s="249"/>
      <c r="AC131" s="249"/>
      <c r="AD131" s="249"/>
      <c r="AE131" s="249"/>
      <c r="AF131" s="249"/>
      <c r="AG131" s="249"/>
      <c r="AH131" s="249"/>
      <c r="AI131" s="249"/>
      <c r="AJ131" s="249"/>
      <c r="AK131" s="249"/>
      <c r="AL131" s="249"/>
      <c r="AM131" s="249"/>
      <c r="AN131" s="249"/>
      <c r="AO131" s="249"/>
      <c r="AP131" s="249"/>
      <c r="AQ131" s="249"/>
    </row>
    <row r="132" spans="1:48" ht="15">
      <c r="B132" s="241" t="s">
        <v>241</v>
      </c>
      <c r="C132" s="242"/>
      <c r="D132" s="242"/>
      <c r="E132" s="462">
        <v>0</v>
      </c>
      <c r="F132" s="462">
        <v>0</v>
      </c>
      <c r="G132" s="462">
        <v>0</v>
      </c>
      <c r="H132" s="462">
        <v>0</v>
      </c>
      <c r="I132" s="462">
        <v>0</v>
      </c>
      <c r="J132" s="462">
        <v>0</v>
      </c>
      <c r="K132" s="462">
        <v>0</v>
      </c>
      <c r="L132" s="462">
        <v>0</v>
      </c>
      <c r="M132" s="462">
        <v>0</v>
      </c>
      <c r="N132" s="462">
        <v>0</v>
      </c>
      <c r="O132" s="462">
        <v>0</v>
      </c>
      <c r="P132" s="462">
        <v>0</v>
      </c>
      <c r="Q132" s="462"/>
      <c r="S132" s="249"/>
      <c r="T132" s="249"/>
      <c r="U132" s="249"/>
      <c r="V132" s="249"/>
      <c r="W132" s="249"/>
      <c r="X132" s="249"/>
      <c r="Y132" s="249"/>
      <c r="Z132" s="249"/>
      <c r="AA132" s="249"/>
      <c r="AB132" s="249"/>
      <c r="AC132" s="249"/>
      <c r="AD132" s="249"/>
      <c r="AE132" s="249"/>
      <c r="AF132" s="249"/>
      <c r="AG132" s="249"/>
      <c r="AH132" s="249"/>
      <c r="AI132" s="249"/>
      <c r="AJ132" s="249"/>
      <c r="AK132" s="249"/>
      <c r="AL132" s="249"/>
      <c r="AM132" s="249"/>
      <c r="AN132" s="249"/>
      <c r="AO132" s="249"/>
      <c r="AP132" s="249"/>
      <c r="AQ132" s="249"/>
    </row>
    <row r="133" spans="1:48">
      <c r="B133" s="22" t="s">
        <v>121</v>
      </c>
      <c r="C133" s="46"/>
      <c r="D133" s="44"/>
      <c r="E133" s="461">
        <f t="shared" ref="E133:N133" si="141">E130-E131-E132</f>
        <v>180</v>
      </c>
      <c r="F133" s="461">
        <f t="shared" si="141"/>
        <v>475</v>
      </c>
      <c r="G133" s="461">
        <f t="shared" si="141"/>
        <v>-362</v>
      </c>
      <c r="H133" s="461">
        <f t="shared" si="141"/>
        <v>-181</v>
      </c>
      <c r="I133" s="461">
        <f t="shared" si="141"/>
        <v>26</v>
      </c>
      <c r="J133" s="461">
        <f t="shared" si="141"/>
        <v>554</v>
      </c>
      <c r="K133" s="461">
        <f t="shared" si="141"/>
        <v>-369</v>
      </c>
      <c r="L133" s="461">
        <f t="shared" si="141"/>
        <v>108</v>
      </c>
      <c r="M133" s="461">
        <f t="shared" si="141"/>
        <v>33</v>
      </c>
      <c r="N133" s="461">
        <f t="shared" si="141"/>
        <v>238</v>
      </c>
      <c r="O133" s="461">
        <f t="shared" ref="O133:P133" si="142">O130-O131-O132</f>
        <v>-396</v>
      </c>
      <c r="P133" s="461">
        <f t="shared" si="142"/>
        <v>-105</v>
      </c>
      <c r="Q133" s="133"/>
      <c r="S133" s="249"/>
      <c r="T133" s="249"/>
      <c r="U133" s="249"/>
      <c r="V133" s="249"/>
      <c r="W133" s="249"/>
      <c r="X133" s="249"/>
      <c r="Y133" s="249"/>
      <c r="Z133" s="249"/>
      <c r="AA133" s="249"/>
      <c r="AB133" s="249"/>
      <c r="AC133" s="249"/>
      <c r="AD133" s="249"/>
      <c r="AE133" s="249"/>
      <c r="AF133" s="249"/>
      <c r="AG133" s="249"/>
      <c r="AH133" s="249"/>
      <c r="AI133" s="249"/>
      <c r="AJ133" s="249"/>
      <c r="AK133" s="249"/>
      <c r="AL133" s="249"/>
      <c r="AM133" s="249"/>
      <c r="AN133" s="249"/>
      <c r="AO133" s="249"/>
      <c r="AP133" s="249"/>
      <c r="AQ133" s="249"/>
    </row>
    <row r="134" spans="1:48" ht="15">
      <c r="B134" s="2" t="s">
        <v>122</v>
      </c>
      <c r="C134" s="46"/>
      <c r="D134" s="44"/>
      <c r="E134" s="134">
        <v>47</v>
      </c>
      <c r="F134" s="134">
        <v>126</v>
      </c>
      <c r="G134" s="134">
        <v>-67</v>
      </c>
      <c r="H134" s="134">
        <v>-45</v>
      </c>
      <c r="I134" s="134">
        <v>15</v>
      </c>
      <c r="J134" s="134">
        <v>116</v>
      </c>
      <c r="K134" s="462">
        <v>-101</v>
      </c>
      <c r="L134" s="462">
        <v>45</v>
      </c>
      <c r="M134" s="462">
        <v>7</v>
      </c>
      <c r="N134" s="462">
        <v>38</v>
      </c>
      <c r="O134" s="462">
        <v>-86</v>
      </c>
      <c r="P134" s="462">
        <v>-19</v>
      </c>
      <c r="Q134" s="134"/>
      <c r="S134" s="249"/>
      <c r="T134" s="249"/>
      <c r="U134" s="249"/>
      <c r="V134" s="249"/>
      <c r="W134" s="249"/>
      <c r="X134" s="249"/>
      <c r="Y134" s="249"/>
      <c r="Z134" s="249"/>
      <c r="AA134" s="249"/>
      <c r="AB134" s="249"/>
      <c r="AC134" s="249"/>
      <c r="AD134" s="249"/>
      <c r="AE134" s="249"/>
      <c r="AF134" s="249"/>
      <c r="AG134" s="249"/>
      <c r="AH134" s="249"/>
      <c r="AI134" s="249"/>
      <c r="AJ134" s="249"/>
      <c r="AK134" s="249"/>
      <c r="AL134" s="249"/>
      <c r="AM134" s="249"/>
      <c r="AN134" s="249"/>
      <c r="AO134" s="249"/>
      <c r="AP134" s="249"/>
      <c r="AQ134" s="249"/>
    </row>
    <row r="135" spans="1:48" ht="15">
      <c r="B135" s="48" t="s">
        <v>2</v>
      </c>
      <c r="C135" s="47"/>
      <c r="D135" s="47"/>
      <c r="E135" s="136">
        <f t="shared" ref="E135:L135" si="143">E133-E134</f>
        <v>133</v>
      </c>
      <c r="F135" s="136">
        <f t="shared" si="143"/>
        <v>349</v>
      </c>
      <c r="G135" s="136">
        <f t="shared" si="143"/>
        <v>-295</v>
      </c>
      <c r="H135" s="136">
        <f t="shared" si="143"/>
        <v>-136</v>
      </c>
      <c r="I135" s="136">
        <f t="shared" si="143"/>
        <v>11</v>
      </c>
      <c r="J135" s="136">
        <f t="shared" si="143"/>
        <v>438</v>
      </c>
      <c r="K135" s="384">
        <f t="shared" si="143"/>
        <v>-268</v>
      </c>
      <c r="L135" s="384">
        <f t="shared" si="143"/>
        <v>63</v>
      </c>
      <c r="M135" s="384">
        <f t="shared" ref="M135:N135" si="144">M133-M134</f>
        <v>26</v>
      </c>
      <c r="N135" s="384">
        <f t="shared" si="144"/>
        <v>200</v>
      </c>
      <c r="O135" s="384">
        <f t="shared" ref="O135:P135" si="145">O133-O134</f>
        <v>-310</v>
      </c>
      <c r="P135" s="384">
        <f t="shared" si="145"/>
        <v>-86</v>
      </c>
      <c r="Q135" s="286"/>
      <c r="S135" s="249"/>
      <c r="T135" s="249"/>
      <c r="U135" s="249"/>
      <c r="V135" s="249"/>
      <c r="W135" s="249"/>
      <c r="X135" s="249"/>
      <c r="Y135" s="249"/>
      <c r="Z135" s="249"/>
      <c r="AA135" s="249"/>
      <c r="AB135" s="249"/>
      <c r="AC135" s="249"/>
      <c r="AD135" s="249"/>
      <c r="AE135" s="249"/>
      <c r="AF135" s="249"/>
      <c r="AG135" s="249"/>
      <c r="AH135" s="249"/>
      <c r="AI135" s="249"/>
      <c r="AJ135" s="249"/>
      <c r="AK135" s="249"/>
      <c r="AL135" s="249"/>
      <c r="AM135" s="249"/>
      <c r="AN135" s="249"/>
      <c r="AO135" s="249"/>
      <c r="AP135" s="249"/>
      <c r="AQ135" s="249"/>
    </row>
    <row r="136" spans="1:48">
      <c r="B136" s="302"/>
      <c r="C136" s="302"/>
      <c r="K136" s="127"/>
      <c r="L136" s="127"/>
      <c r="S136" s="249"/>
      <c r="T136" s="249"/>
      <c r="U136" s="249"/>
      <c r="V136" s="249"/>
      <c r="W136" s="249"/>
      <c r="X136" s="249"/>
      <c r="Y136" s="249"/>
      <c r="Z136" s="249"/>
      <c r="AA136" s="249"/>
      <c r="AB136" s="249"/>
      <c r="AC136" s="249"/>
      <c r="AD136" s="249"/>
      <c r="AE136" s="249"/>
      <c r="AF136" s="249"/>
      <c r="AG136" s="249"/>
      <c r="AH136" s="249"/>
      <c r="AI136" s="249"/>
      <c r="AJ136" s="249"/>
      <c r="AK136" s="249"/>
      <c r="AL136" s="249"/>
      <c r="AM136" s="249"/>
      <c r="AN136" s="249"/>
      <c r="AO136" s="249"/>
      <c r="AP136" s="249"/>
      <c r="AQ136" s="249"/>
    </row>
    <row r="137" spans="1:48">
      <c r="B137" s="302"/>
      <c r="C137" s="303" t="s">
        <v>28</v>
      </c>
      <c r="E137" s="304">
        <v>0.18</v>
      </c>
      <c r="F137" s="304">
        <v>0.48</v>
      </c>
      <c r="G137" s="304">
        <v>-0.4</v>
      </c>
      <c r="H137" s="304">
        <v>-0.18</v>
      </c>
      <c r="I137" s="304">
        <v>9.9999999999999811E-3</v>
      </c>
      <c r="J137" s="304">
        <v>0.59</v>
      </c>
      <c r="K137" s="304">
        <v>-0.36</v>
      </c>
      <c r="L137" s="304">
        <v>8.0000000000000016E-2</v>
      </c>
      <c r="M137" s="304">
        <v>0.03</v>
      </c>
      <c r="N137" s="304">
        <v>0.27</v>
      </c>
      <c r="O137" s="304">
        <v>-0.41</v>
      </c>
      <c r="P137" s="304">
        <v>-0.11</v>
      </c>
      <c r="S137" s="250"/>
      <c r="T137" s="250"/>
      <c r="U137" s="250"/>
      <c r="V137" s="250"/>
      <c r="W137" s="250"/>
      <c r="X137" s="250"/>
      <c r="Y137" s="250"/>
      <c r="Z137" s="250"/>
      <c r="AA137" s="250"/>
      <c r="AB137" s="250"/>
      <c r="AC137" s="250"/>
      <c r="AD137" s="250"/>
      <c r="AE137" s="250"/>
      <c r="AF137" s="249"/>
      <c r="AG137" s="249"/>
      <c r="AH137" s="249"/>
      <c r="AI137" s="249"/>
      <c r="AJ137" s="249"/>
      <c r="AK137" s="249"/>
      <c r="AL137" s="249"/>
      <c r="AM137" s="249"/>
      <c r="AN137" s="249"/>
      <c r="AO137" s="249"/>
      <c r="AP137" s="249"/>
      <c r="AQ137" s="249"/>
    </row>
    <row r="138" spans="1:48">
      <c r="B138" s="302"/>
      <c r="C138" s="303" t="s">
        <v>29</v>
      </c>
      <c r="E138" s="304">
        <v>0.18</v>
      </c>
      <c r="F138" s="304">
        <v>0.47</v>
      </c>
      <c r="G138" s="304">
        <v>-0.4</v>
      </c>
      <c r="H138" s="304">
        <v>-0.18</v>
      </c>
      <c r="I138" s="304">
        <v>9.9999999999999811E-3</v>
      </c>
      <c r="J138" s="304">
        <v>0.57999999999999996</v>
      </c>
      <c r="K138" s="304">
        <v>-0.35</v>
      </c>
      <c r="L138" s="304">
        <v>0.08</v>
      </c>
      <c r="M138" s="304">
        <v>0.03</v>
      </c>
      <c r="N138" s="304">
        <v>0.27</v>
      </c>
      <c r="O138" s="304">
        <v>-0.41</v>
      </c>
      <c r="P138" s="304">
        <v>-0.12</v>
      </c>
      <c r="S138" s="250"/>
      <c r="T138" s="250"/>
      <c r="U138" s="250"/>
      <c r="V138" s="250"/>
      <c r="W138" s="250"/>
      <c r="X138" s="250"/>
      <c r="Y138" s="250"/>
      <c r="Z138" s="250"/>
      <c r="AA138" s="250"/>
      <c r="AB138" s="250"/>
      <c r="AC138" s="250"/>
      <c r="AD138" s="250"/>
      <c r="AE138" s="250"/>
      <c r="AF138" s="249"/>
      <c r="AG138" s="249"/>
      <c r="AH138" s="249"/>
      <c r="AI138" s="249"/>
      <c r="AJ138" s="249"/>
      <c r="AK138" s="249"/>
      <c r="AL138" s="249"/>
      <c r="AM138" s="249"/>
      <c r="AN138" s="249"/>
      <c r="AO138" s="249"/>
      <c r="AP138" s="249"/>
      <c r="AQ138" s="249"/>
    </row>
    <row r="139" spans="1:48">
      <c r="E139" s="299"/>
      <c r="F139" s="299"/>
      <c r="G139" s="299"/>
      <c r="H139" s="299"/>
      <c r="I139" s="299"/>
      <c r="J139" s="299"/>
      <c r="K139" s="299"/>
      <c r="L139" s="299"/>
      <c r="M139" s="299"/>
      <c r="N139" s="299"/>
      <c r="O139" s="299"/>
      <c r="P139" s="299"/>
    </row>
    <row r="141" spans="1:48">
      <c r="A141" s="537" t="s">
        <v>159</v>
      </c>
      <c r="B141" s="538"/>
      <c r="C141" s="538"/>
      <c r="D141" s="538"/>
      <c r="E141" s="539"/>
      <c r="F141" s="539"/>
      <c r="G141" s="539"/>
      <c r="H141" s="539"/>
      <c r="I141" s="539"/>
      <c r="J141" s="539"/>
      <c r="K141" s="539"/>
      <c r="L141" s="539"/>
      <c r="M141" s="539"/>
      <c r="N141" s="539"/>
      <c r="O141" s="539"/>
      <c r="P141" s="539"/>
    </row>
    <row r="142" spans="1:48">
      <c r="A142" s="538"/>
      <c r="B142" s="538"/>
      <c r="C142" s="538"/>
      <c r="D142" s="538"/>
      <c r="E142" s="540" t="str">
        <f t="shared" ref="E142:L142" si="146">E6</f>
        <v>Q3</v>
      </c>
      <c r="F142" s="540" t="str">
        <f t="shared" si="146"/>
        <v>Q4</v>
      </c>
      <c r="G142" s="540" t="str">
        <f t="shared" si="146"/>
        <v>Q1</v>
      </c>
      <c r="H142" s="540" t="str">
        <f t="shared" si="146"/>
        <v>Q2</v>
      </c>
      <c r="I142" s="540" t="str">
        <f t="shared" si="146"/>
        <v>Q3</v>
      </c>
      <c r="J142" s="540" t="str">
        <f t="shared" si="146"/>
        <v>Q4</v>
      </c>
      <c r="K142" s="540" t="str">
        <f t="shared" si="146"/>
        <v>Q1</v>
      </c>
      <c r="L142" s="540" t="str">
        <f t="shared" si="146"/>
        <v>Q2</v>
      </c>
      <c r="M142" s="540"/>
      <c r="N142" s="540"/>
      <c r="O142" s="540"/>
      <c r="P142" s="540"/>
      <c r="Q142" s="317"/>
    </row>
    <row r="143" spans="1:48">
      <c r="A143" s="538"/>
      <c r="B143" s="538"/>
      <c r="C143" s="538"/>
      <c r="D143" s="538"/>
      <c r="E143" s="541" t="s">
        <v>119</v>
      </c>
      <c r="F143" s="541" t="s">
        <v>119</v>
      </c>
      <c r="G143" s="541" t="s">
        <v>124</v>
      </c>
      <c r="H143" s="541" t="s">
        <v>124</v>
      </c>
      <c r="I143" s="541" t="s">
        <v>124</v>
      </c>
      <c r="J143" s="541" t="s">
        <v>124</v>
      </c>
      <c r="K143" s="541" t="s">
        <v>134</v>
      </c>
      <c r="L143" s="541" t="str">
        <f>L7</f>
        <v>CY16</v>
      </c>
      <c r="M143" s="540"/>
      <c r="N143" s="540"/>
      <c r="O143" s="540"/>
      <c r="P143" s="540"/>
      <c r="Q143" s="317"/>
    </row>
    <row r="144" spans="1:48">
      <c r="A144" s="538"/>
      <c r="B144" s="542" t="s">
        <v>86</v>
      </c>
      <c r="C144" s="543"/>
      <c r="D144" s="543"/>
      <c r="E144" s="544">
        <f t="shared" ref="E144:K144" si="147">E67+E118</f>
        <v>1170</v>
      </c>
      <c r="F144" s="544">
        <f t="shared" si="147"/>
        <v>2213</v>
      </c>
      <c r="G144" s="544">
        <f t="shared" si="147"/>
        <v>703</v>
      </c>
      <c r="H144" s="544">
        <f t="shared" si="147"/>
        <v>759</v>
      </c>
      <c r="I144" s="544">
        <f t="shared" si="147"/>
        <v>1040</v>
      </c>
      <c r="J144" s="544">
        <f t="shared" si="147"/>
        <v>2118</v>
      </c>
      <c r="K144" s="544">
        <f t="shared" si="147"/>
        <v>908</v>
      </c>
      <c r="L144" s="544">
        <f>L67+L118</f>
        <v>1609</v>
      </c>
      <c r="M144" s="544"/>
      <c r="N144" s="544"/>
      <c r="O144" s="544"/>
      <c r="P144" s="544"/>
      <c r="Q144" s="317"/>
      <c r="T144" s="300"/>
      <c r="U144" s="300"/>
      <c r="V144" s="300"/>
      <c r="W144" s="300"/>
      <c r="X144" s="300"/>
      <c r="Y144" s="300"/>
      <c r="Z144" s="300"/>
      <c r="AA144" s="300"/>
      <c r="AB144" s="300"/>
      <c r="AC144" s="300"/>
      <c r="AD144" s="300"/>
      <c r="AE144" s="300"/>
      <c r="AG144" s="249"/>
      <c r="AH144" s="249"/>
      <c r="AI144" s="249"/>
      <c r="AJ144" s="249"/>
      <c r="AK144" s="249"/>
      <c r="AL144" s="249"/>
      <c r="AM144" s="249"/>
      <c r="AN144" s="249"/>
      <c r="AO144" s="249"/>
      <c r="AP144" s="249"/>
      <c r="AQ144" s="249"/>
      <c r="AR144" s="249"/>
      <c r="AS144" s="249"/>
      <c r="AT144" s="249"/>
      <c r="AU144" s="249"/>
      <c r="AV144" s="249"/>
    </row>
    <row r="145" spans="1:48">
      <c r="A145" s="538"/>
      <c r="B145" s="542" t="s">
        <v>85</v>
      </c>
      <c r="C145" s="543"/>
      <c r="D145" s="543"/>
      <c r="E145" s="544"/>
      <c r="F145" s="544"/>
      <c r="G145" s="544"/>
      <c r="H145" s="544"/>
      <c r="I145" s="544"/>
      <c r="J145" s="544"/>
      <c r="K145" s="544"/>
      <c r="L145" s="544"/>
      <c r="M145" s="544"/>
      <c r="N145" s="544"/>
      <c r="O145" s="544"/>
      <c r="P145" s="544"/>
      <c r="Q145" s="317"/>
      <c r="T145" s="300"/>
      <c r="U145" s="300"/>
      <c r="V145" s="300"/>
      <c r="W145" s="300"/>
      <c r="X145" s="300"/>
      <c r="Y145" s="300"/>
      <c r="Z145" s="300"/>
      <c r="AA145" s="300"/>
      <c r="AB145" s="300"/>
      <c r="AC145" s="300"/>
      <c r="AD145" s="300"/>
      <c r="AE145" s="300"/>
      <c r="AG145" s="249"/>
      <c r="AH145" s="249"/>
      <c r="AI145" s="249"/>
      <c r="AJ145" s="249"/>
      <c r="AK145" s="249"/>
      <c r="AL145" s="249"/>
      <c r="AM145" s="249"/>
      <c r="AN145" s="249"/>
      <c r="AO145" s="249"/>
      <c r="AP145" s="249"/>
      <c r="AQ145" s="249"/>
      <c r="AR145" s="249"/>
      <c r="AS145" s="249"/>
      <c r="AT145" s="249"/>
      <c r="AU145" s="249"/>
      <c r="AV145" s="249"/>
    </row>
    <row r="146" spans="1:48">
      <c r="A146" s="538"/>
      <c r="B146" s="542"/>
      <c r="C146" s="542" t="s">
        <v>154</v>
      </c>
      <c r="D146" s="543"/>
      <c r="E146" s="544"/>
      <c r="F146" s="544"/>
      <c r="G146" s="544"/>
      <c r="H146" s="544"/>
      <c r="I146" s="544"/>
      <c r="J146" s="544"/>
      <c r="K146" s="544"/>
      <c r="L146" s="544"/>
      <c r="M146" s="544"/>
      <c r="N146" s="544"/>
      <c r="O146" s="544"/>
      <c r="P146" s="544"/>
      <c r="Q146" s="317"/>
      <c r="T146" s="300"/>
      <c r="U146" s="300"/>
      <c r="V146" s="300"/>
      <c r="W146" s="300"/>
      <c r="X146" s="300"/>
      <c r="Y146" s="300"/>
      <c r="Z146" s="300"/>
      <c r="AA146" s="300"/>
      <c r="AB146" s="300"/>
      <c r="AC146" s="300"/>
      <c r="AD146" s="300"/>
      <c r="AE146" s="300"/>
      <c r="AG146" s="249"/>
      <c r="AH146" s="249"/>
      <c r="AI146" s="249"/>
      <c r="AJ146" s="249"/>
      <c r="AK146" s="249"/>
      <c r="AL146" s="249"/>
      <c r="AM146" s="249"/>
      <c r="AN146" s="249"/>
      <c r="AO146" s="249"/>
      <c r="AP146" s="249"/>
      <c r="AQ146" s="249"/>
      <c r="AR146" s="249"/>
      <c r="AS146" s="249"/>
      <c r="AT146" s="249"/>
      <c r="AU146" s="249"/>
      <c r="AV146" s="249"/>
    </row>
    <row r="147" spans="1:48">
      <c r="A147" s="538"/>
      <c r="B147" s="539"/>
      <c r="C147" s="545" t="s">
        <v>156</v>
      </c>
      <c r="D147" s="546"/>
      <c r="E147" s="547">
        <f t="shared" ref="E147:K147" si="148">E70+E121</f>
        <v>229</v>
      </c>
      <c r="F147" s="547">
        <f t="shared" si="148"/>
        <v>538</v>
      </c>
      <c r="G147" s="547">
        <f t="shared" si="148"/>
        <v>91</v>
      </c>
      <c r="H147" s="547">
        <f t="shared" si="148"/>
        <v>81</v>
      </c>
      <c r="I147" s="547">
        <f t="shared" si="148"/>
        <v>175</v>
      </c>
      <c r="J147" s="547">
        <f t="shared" si="148"/>
        <v>474</v>
      </c>
      <c r="K147" s="547">
        <f t="shared" si="148"/>
        <v>86</v>
      </c>
      <c r="L147" s="547">
        <f>L70+L121</f>
        <v>105</v>
      </c>
      <c r="M147" s="547"/>
      <c r="N147" s="547"/>
      <c r="O147" s="547"/>
      <c r="P147" s="547"/>
      <c r="Q147" s="317"/>
      <c r="R147" s="343"/>
      <c r="T147" s="132"/>
      <c r="U147" s="132"/>
      <c r="V147" s="132"/>
      <c r="W147" s="132"/>
      <c r="X147" s="132"/>
      <c r="Y147" s="132"/>
      <c r="Z147" s="132"/>
      <c r="AA147" s="132"/>
      <c r="AB147" s="132"/>
      <c r="AC147" s="132"/>
      <c r="AD147" s="132"/>
      <c r="AE147" s="132"/>
      <c r="AG147" s="249"/>
      <c r="AH147" s="249"/>
      <c r="AI147" s="249"/>
      <c r="AJ147" s="249"/>
      <c r="AK147" s="249"/>
      <c r="AL147" s="249"/>
      <c r="AM147" s="249"/>
      <c r="AN147" s="249"/>
      <c r="AO147" s="249"/>
      <c r="AP147" s="249"/>
      <c r="AQ147" s="249"/>
      <c r="AR147" s="249"/>
      <c r="AS147" s="249"/>
      <c r="AT147" s="249"/>
      <c r="AU147" s="249"/>
      <c r="AV147" s="249"/>
    </row>
    <row r="148" spans="1:48">
      <c r="A148" s="538"/>
      <c r="B148" s="539"/>
      <c r="C148" s="545" t="s">
        <v>157</v>
      </c>
      <c r="D148" s="546"/>
      <c r="E148" s="547">
        <f t="shared" ref="E148:K148" si="149">E71+E122</f>
        <v>190</v>
      </c>
      <c r="F148" s="547">
        <f t="shared" si="149"/>
        <v>166</v>
      </c>
      <c r="G148" s="547">
        <f t="shared" si="149"/>
        <v>21</v>
      </c>
      <c r="H148" s="547">
        <f t="shared" si="149"/>
        <v>10</v>
      </c>
      <c r="I148" s="547">
        <f t="shared" si="149"/>
        <v>94</v>
      </c>
      <c r="J148" s="547">
        <f t="shared" si="149"/>
        <v>172</v>
      </c>
      <c r="K148" s="547">
        <f t="shared" si="149"/>
        <v>31</v>
      </c>
      <c r="L148" s="547">
        <f>L71+L122</f>
        <v>39</v>
      </c>
      <c r="M148" s="547"/>
      <c r="N148" s="547"/>
      <c r="O148" s="547"/>
      <c r="P148" s="547"/>
      <c r="Q148" s="317"/>
      <c r="R148" s="343"/>
      <c r="T148" s="132"/>
      <c r="U148" s="132"/>
      <c r="V148" s="132"/>
      <c r="W148" s="132"/>
      <c r="X148" s="132"/>
      <c r="Y148" s="132"/>
      <c r="Z148" s="132"/>
      <c r="AA148" s="132"/>
      <c r="AB148" s="132"/>
      <c r="AC148" s="132"/>
      <c r="AD148" s="132"/>
      <c r="AE148" s="132"/>
      <c r="AG148" s="249"/>
      <c r="AH148" s="249"/>
      <c r="AI148" s="249"/>
      <c r="AJ148" s="249"/>
      <c r="AK148" s="249"/>
      <c r="AL148" s="249"/>
      <c r="AM148" s="249"/>
      <c r="AN148" s="249"/>
      <c r="AO148" s="249"/>
      <c r="AP148" s="249"/>
      <c r="AQ148" s="249"/>
      <c r="AR148" s="249"/>
      <c r="AS148" s="249"/>
      <c r="AT148" s="249"/>
      <c r="AU148" s="249"/>
      <c r="AV148" s="249"/>
    </row>
    <row r="149" spans="1:48">
      <c r="A149" s="538"/>
      <c r="B149" s="539"/>
      <c r="C149" s="542" t="s">
        <v>155</v>
      </c>
      <c r="D149" s="546"/>
      <c r="E149" s="547"/>
      <c r="F149" s="547"/>
      <c r="G149" s="547"/>
      <c r="H149" s="547"/>
      <c r="I149" s="547"/>
      <c r="J149" s="547"/>
      <c r="K149" s="547"/>
      <c r="L149" s="547"/>
      <c r="M149" s="547"/>
      <c r="N149" s="547"/>
      <c r="O149" s="547"/>
      <c r="P149" s="547"/>
      <c r="Q149" s="317"/>
      <c r="R149" s="343"/>
      <c r="T149" s="132"/>
      <c r="U149" s="132"/>
      <c r="V149" s="132"/>
      <c r="W149" s="132"/>
      <c r="X149" s="132"/>
      <c r="Y149" s="132"/>
      <c r="Z149" s="132"/>
      <c r="AA149" s="132"/>
      <c r="AB149" s="132"/>
      <c r="AC149" s="132"/>
      <c r="AD149" s="132"/>
      <c r="AE149" s="132"/>
      <c r="AG149" s="249"/>
      <c r="AH149" s="249"/>
      <c r="AI149" s="249"/>
      <c r="AJ149" s="249"/>
      <c r="AK149" s="249"/>
      <c r="AL149" s="249"/>
      <c r="AM149" s="249"/>
      <c r="AN149" s="249"/>
      <c r="AO149" s="249"/>
      <c r="AP149" s="249"/>
      <c r="AQ149" s="249"/>
      <c r="AR149" s="249"/>
      <c r="AS149" s="249"/>
      <c r="AT149" s="249"/>
      <c r="AU149" s="249"/>
      <c r="AV149" s="249"/>
    </row>
    <row r="150" spans="1:48">
      <c r="A150" s="538"/>
      <c r="B150" s="539"/>
      <c r="C150" s="545" t="s">
        <v>158</v>
      </c>
      <c r="D150" s="546"/>
      <c r="E150" s="547">
        <f t="shared" ref="E150:K150" si="150">E73+E124</f>
        <v>62</v>
      </c>
      <c r="F150" s="547">
        <f t="shared" si="150"/>
        <v>67</v>
      </c>
      <c r="G150" s="547">
        <f t="shared" si="150"/>
        <v>58</v>
      </c>
      <c r="H150" s="547">
        <f t="shared" si="150"/>
        <v>69</v>
      </c>
      <c r="I150" s="547">
        <f t="shared" si="150"/>
        <v>81</v>
      </c>
      <c r="J150" s="547">
        <f t="shared" si="150"/>
        <v>83</v>
      </c>
      <c r="K150" s="547">
        <f t="shared" si="150"/>
        <v>136</v>
      </c>
      <c r="L150" s="547">
        <f>L73+L124</f>
        <v>248</v>
      </c>
      <c r="M150" s="547"/>
      <c r="N150" s="547"/>
      <c r="O150" s="547"/>
      <c r="P150" s="547"/>
      <c r="Q150" s="317"/>
      <c r="R150" s="343"/>
      <c r="T150" s="132"/>
      <c r="U150" s="132"/>
      <c r="V150" s="132"/>
      <c r="W150" s="132"/>
      <c r="X150" s="132"/>
      <c r="Y150" s="132"/>
      <c r="Z150" s="132"/>
      <c r="AA150" s="132"/>
      <c r="AB150" s="132"/>
      <c r="AC150" s="132"/>
      <c r="AD150" s="132"/>
      <c r="AE150" s="132"/>
      <c r="AG150" s="249"/>
      <c r="AH150" s="249"/>
      <c r="AI150" s="249"/>
      <c r="AJ150" s="249"/>
      <c r="AK150" s="249"/>
      <c r="AL150" s="249"/>
      <c r="AM150" s="249"/>
      <c r="AN150" s="249"/>
      <c r="AO150" s="249"/>
      <c r="AP150" s="249"/>
      <c r="AQ150" s="249"/>
      <c r="AR150" s="249"/>
      <c r="AS150" s="249"/>
      <c r="AT150" s="249"/>
      <c r="AU150" s="249"/>
      <c r="AV150" s="249"/>
    </row>
    <row r="151" spans="1:48">
      <c r="A151" s="538"/>
      <c r="B151" s="539"/>
      <c r="C151" s="545" t="s">
        <v>157</v>
      </c>
      <c r="D151" s="546"/>
      <c r="E151" s="547">
        <f t="shared" ref="E151:K151" si="151">E74+E125</f>
        <v>6</v>
      </c>
      <c r="F151" s="547">
        <f t="shared" si="151"/>
        <v>10</v>
      </c>
      <c r="G151" s="547">
        <f t="shared" si="151"/>
        <v>25</v>
      </c>
      <c r="H151" s="547">
        <f t="shared" si="151"/>
        <v>29</v>
      </c>
      <c r="I151" s="547">
        <f t="shared" si="151"/>
        <v>5</v>
      </c>
      <c r="J151" s="547">
        <f t="shared" si="151"/>
        <v>8</v>
      </c>
      <c r="K151" s="547">
        <f t="shared" si="151"/>
        <v>4</v>
      </c>
      <c r="L151" s="547">
        <f>L74+L125</f>
        <v>7</v>
      </c>
      <c r="M151" s="547"/>
      <c r="N151" s="547"/>
      <c r="O151" s="547"/>
      <c r="P151" s="547"/>
      <c r="Q151" s="317"/>
      <c r="R151" s="343"/>
      <c r="T151" s="132"/>
      <c r="U151" s="132"/>
      <c r="V151" s="132"/>
      <c r="W151" s="132"/>
      <c r="X151" s="132"/>
      <c r="Y151" s="132"/>
      <c r="Z151" s="132"/>
      <c r="AA151" s="132"/>
      <c r="AB151" s="132"/>
      <c r="AC151" s="132"/>
      <c r="AD151" s="132"/>
      <c r="AE151" s="132"/>
      <c r="AG151" s="249"/>
      <c r="AH151" s="249"/>
      <c r="AI151" s="249"/>
      <c r="AJ151" s="249"/>
      <c r="AK151" s="249"/>
      <c r="AL151" s="249"/>
      <c r="AM151" s="249"/>
      <c r="AN151" s="249"/>
      <c r="AO151" s="249"/>
      <c r="AP151" s="249"/>
      <c r="AQ151" s="249"/>
      <c r="AR151" s="249"/>
      <c r="AS151" s="249"/>
      <c r="AT151" s="249"/>
      <c r="AU151" s="249"/>
      <c r="AV151" s="249"/>
    </row>
    <row r="152" spans="1:48">
      <c r="A152" s="538"/>
      <c r="B152" s="546"/>
      <c r="C152" s="548" t="s">
        <v>33</v>
      </c>
      <c r="D152" s="546"/>
      <c r="E152" s="547">
        <f t="shared" ref="E152:K152" si="152">E75+E126</f>
        <v>126</v>
      </c>
      <c r="F152" s="547">
        <f t="shared" si="152"/>
        <v>179</v>
      </c>
      <c r="G152" s="547">
        <f t="shared" si="152"/>
        <v>138</v>
      </c>
      <c r="H152" s="547">
        <f t="shared" si="152"/>
        <v>143</v>
      </c>
      <c r="I152" s="547">
        <f t="shared" si="152"/>
        <v>153</v>
      </c>
      <c r="J152" s="547">
        <f t="shared" si="152"/>
        <v>188</v>
      </c>
      <c r="K152" s="547">
        <f t="shared" si="152"/>
        <v>165</v>
      </c>
      <c r="L152" s="547">
        <f>L75+L126</f>
        <v>236</v>
      </c>
      <c r="M152" s="547"/>
      <c r="N152" s="547"/>
      <c r="O152" s="547"/>
      <c r="P152" s="547"/>
      <c r="Q152" s="317"/>
      <c r="T152" s="133"/>
      <c r="U152" s="133"/>
      <c r="V152" s="133"/>
      <c r="W152" s="133"/>
      <c r="X152" s="133"/>
      <c r="Y152" s="133"/>
      <c r="Z152" s="133"/>
      <c r="AA152" s="133"/>
      <c r="AB152" s="133"/>
      <c r="AC152" s="133"/>
      <c r="AD152" s="133"/>
      <c r="AE152" s="133"/>
      <c r="AG152" s="249"/>
      <c r="AH152" s="249"/>
      <c r="AI152" s="249"/>
      <c r="AJ152" s="249"/>
      <c r="AK152" s="249"/>
      <c r="AL152" s="249"/>
      <c r="AM152" s="249"/>
      <c r="AN152" s="249"/>
      <c r="AO152" s="249"/>
      <c r="AP152" s="249"/>
      <c r="AQ152" s="249"/>
      <c r="AR152" s="249"/>
      <c r="AS152" s="249"/>
      <c r="AT152" s="249"/>
      <c r="AU152" s="249"/>
      <c r="AV152" s="249"/>
    </row>
    <row r="153" spans="1:48">
      <c r="A153" s="538"/>
      <c r="B153" s="546"/>
      <c r="C153" s="548" t="s">
        <v>34</v>
      </c>
      <c r="D153" s="546"/>
      <c r="E153" s="547">
        <f t="shared" ref="E153:K153" si="153">E76+E127</f>
        <v>218</v>
      </c>
      <c r="F153" s="547">
        <f t="shared" si="153"/>
        <v>245</v>
      </c>
      <c r="G153" s="547">
        <f t="shared" si="153"/>
        <v>90</v>
      </c>
      <c r="H153" s="547">
        <f t="shared" si="153"/>
        <v>162</v>
      </c>
      <c r="I153" s="547">
        <f t="shared" si="153"/>
        <v>187</v>
      </c>
      <c r="J153" s="547">
        <f t="shared" si="153"/>
        <v>287</v>
      </c>
      <c r="K153" s="547">
        <f t="shared" si="153"/>
        <v>132</v>
      </c>
      <c r="L153" s="547">
        <f>L76+L127</f>
        <v>240</v>
      </c>
      <c r="M153" s="547"/>
      <c r="N153" s="547"/>
      <c r="O153" s="547"/>
      <c r="P153" s="547"/>
      <c r="Q153" s="317"/>
      <c r="T153" s="133"/>
      <c r="U153" s="133"/>
      <c r="V153" s="133"/>
      <c r="W153" s="133"/>
      <c r="X153" s="133"/>
      <c r="Y153" s="133"/>
      <c r="Z153" s="133"/>
      <c r="AA153" s="133"/>
      <c r="AB153" s="133"/>
      <c r="AC153" s="133"/>
      <c r="AD153" s="133"/>
      <c r="AE153" s="133"/>
      <c r="AG153" s="249"/>
      <c r="AH153" s="249"/>
      <c r="AI153" s="249"/>
      <c r="AJ153" s="249"/>
      <c r="AK153" s="249"/>
      <c r="AL153" s="249"/>
      <c r="AM153" s="249"/>
      <c r="AN153" s="249"/>
      <c r="AO153" s="249"/>
      <c r="AP153" s="249"/>
      <c r="AQ153" s="249"/>
      <c r="AR153" s="249"/>
      <c r="AS153" s="249"/>
      <c r="AT153" s="249"/>
      <c r="AU153" s="249"/>
      <c r="AV153" s="249"/>
    </row>
    <row r="154" spans="1:48" ht="15">
      <c r="A154" s="538"/>
      <c r="B154" s="546"/>
      <c r="C154" s="548" t="s">
        <v>35</v>
      </c>
      <c r="D154" s="546"/>
      <c r="E154" s="549">
        <f t="shared" ref="E154:K154" si="154">E77+E128</f>
        <v>79</v>
      </c>
      <c r="F154" s="549">
        <f t="shared" si="154"/>
        <v>94</v>
      </c>
      <c r="G154" s="549">
        <f t="shared" si="154"/>
        <v>76</v>
      </c>
      <c r="H154" s="549">
        <f t="shared" si="154"/>
        <v>92</v>
      </c>
      <c r="I154" s="549">
        <f t="shared" si="154"/>
        <v>94</v>
      </c>
      <c r="J154" s="549">
        <f t="shared" si="154"/>
        <v>68</v>
      </c>
      <c r="K154" s="549">
        <f t="shared" si="154"/>
        <v>102</v>
      </c>
      <c r="L154" s="549">
        <f>L77+L128</f>
        <v>146</v>
      </c>
      <c r="M154" s="549"/>
      <c r="N154" s="549"/>
      <c r="O154" s="549"/>
      <c r="P154" s="549"/>
      <c r="Q154" s="317"/>
      <c r="T154" s="134"/>
      <c r="U154" s="134"/>
      <c r="V154" s="134"/>
      <c r="W154" s="134"/>
      <c r="X154" s="134"/>
      <c r="Y154" s="134"/>
      <c r="Z154" s="134"/>
      <c r="AA154" s="134"/>
      <c r="AB154" s="134"/>
      <c r="AC154" s="134"/>
      <c r="AD154" s="134"/>
      <c r="AE154" s="134"/>
      <c r="AG154" s="249"/>
      <c r="AH154" s="249"/>
      <c r="AI154" s="249"/>
      <c r="AJ154" s="249"/>
      <c r="AK154" s="249"/>
      <c r="AL154" s="249"/>
      <c r="AM154" s="249"/>
      <c r="AN154" s="249"/>
      <c r="AO154" s="249"/>
      <c r="AP154" s="249"/>
      <c r="AQ154" s="249"/>
      <c r="AR154" s="249"/>
      <c r="AS154" s="249"/>
      <c r="AT154" s="249"/>
      <c r="AU154" s="249"/>
      <c r="AV154" s="249"/>
    </row>
    <row r="155" spans="1:48" ht="15">
      <c r="A155" s="538"/>
      <c r="B155" s="546"/>
      <c r="C155" s="546"/>
      <c r="D155" s="546" t="s">
        <v>84</v>
      </c>
      <c r="E155" s="549">
        <f t="shared" ref="E155" si="155">SUM(E147:E154)</f>
        <v>910</v>
      </c>
      <c r="F155" s="549">
        <f t="shared" ref="F155" si="156">SUM(F147:F154)</f>
        <v>1299</v>
      </c>
      <c r="G155" s="549">
        <f t="shared" ref="G155" si="157">SUM(G147:G154)</f>
        <v>499</v>
      </c>
      <c r="H155" s="549">
        <f t="shared" ref="H155" si="158">SUM(H147:H154)</f>
        <v>586</v>
      </c>
      <c r="I155" s="549">
        <f t="shared" ref="I155" si="159">SUM(I147:I154)</f>
        <v>789</v>
      </c>
      <c r="J155" s="549">
        <f t="shared" ref="J155" si="160">SUM(J147:J154)</f>
        <v>1280</v>
      </c>
      <c r="K155" s="549">
        <f t="shared" ref="K155" si="161">SUM(K147:K154)</f>
        <v>656</v>
      </c>
      <c r="L155" s="549">
        <f>SUM(L147:L154)</f>
        <v>1021</v>
      </c>
      <c r="M155" s="549"/>
      <c r="N155" s="549"/>
      <c r="O155" s="549"/>
      <c r="P155" s="549"/>
      <c r="Q155" s="317"/>
      <c r="T155" s="134"/>
      <c r="U155" s="134"/>
      <c r="V155" s="134"/>
      <c r="W155" s="134"/>
      <c r="X155" s="134"/>
      <c r="Y155" s="134"/>
      <c r="Z155" s="134"/>
      <c r="AA155" s="134"/>
      <c r="AB155" s="134"/>
      <c r="AC155" s="134"/>
      <c r="AD155" s="134"/>
      <c r="AE155" s="134"/>
      <c r="AG155" s="249"/>
      <c r="AH155" s="249"/>
      <c r="AI155" s="249"/>
      <c r="AJ155" s="249"/>
      <c r="AK155" s="249"/>
      <c r="AL155" s="249"/>
      <c r="AM155" s="249"/>
      <c r="AN155" s="249"/>
      <c r="AO155" s="249"/>
      <c r="AP155" s="249"/>
      <c r="AQ155" s="249"/>
      <c r="AR155" s="249"/>
      <c r="AS155" s="249"/>
      <c r="AT155" s="249"/>
      <c r="AU155" s="249"/>
      <c r="AV155" s="249"/>
    </row>
    <row r="156" spans="1:48">
      <c r="A156" s="538"/>
      <c r="B156" s="550" t="s">
        <v>1</v>
      </c>
      <c r="C156" s="551"/>
      <c r="D156" s="552"/>
      <c r="E156" s="553">
        <f t="shared" ref="E156" si="162">+E144-E155</f>
        <v>260</v>
      </c>
      <c r="F156" s="553">
        <f t="shared" ref="F156" si="163">+F144-F155</f>
        <v>914</v>
      </c>
      <c r="G156" s="553">
        <f t="shared" ref="G156" si="164">+G144-G155</f>
        <v>204</v>
      </c>
      <c r="H156" s="553">
        <f t="shared" ref="H156" si="165">+H144-H155</f>
        <v>173</v>
      </c>
      <c r="I156" s="553">
        <f t="shared" ref="I156" si="166">+I144-I155</f>
        <v>251</v>
      </c>
      <c r="J156" s="553">
        <f t="shared" ref="J156" si="167">+J144-J155</f>
        <v>838</v>
      </c>
      <c r="K156" s="553">
        <f t="shared" ref="K156" si="168">+K144-K155</f>
        <v>252</v>
      </c>
      <c r="L156" s="553">
        <f>+L144-L155</f>
        <v>588</v>
      </c>
      <c r="M156" s="553"/>
      <c r="N156" s="553"/>
      <c r="O156" s="553"/>
      <c r="P156" s="553"/>
      <c r="Q156" s="317"/>
      <c r="T156" s="135"/>
      <c r="U156" s="135"/>
      <c r="V156" s="135"/>
      <c r="W156" s="135"/>
      <c r="X156" s="135"/>
      <c r="Y156" s="135"/>
      <c r="Z156" s="135"/>
      <c r="AA156" s="135"/>
      <c r="AB156" s="135"/>
      <c r="AC156" s="135"/>
      <c r="AD156" s="135"/>
      <c r="AE156" s="135"/>
      <c r="AG156" s="249"/>
      <c r="AH156" s="249"/>
      <c r="AI156" s="249"/>
      <c r="AJ156" s="249"/>
      <c r="AK156" s="249"/>
      <c r="AL156" s="249"/>
      <c r="AM156" s="249"/>
      <c r="AN156" s="249"/>
      <c r="AO156" s="249"/>
      <c r="AP156" s="249"/>
      <c r="AQ156" s="249"/>
      <c r="AR156" s="249"/>
      <c r="AS156" s="249"/>
      <c r="AT156" s="249"/>
      <c r="AU156" s="249"/>
      <c r="AV156" s="249"/>
    </row>
    <row r="157" spans="1:48" ht="15">
      <c r="A157" s="538"/>
      <c r="B157" s="554" t="s">
        <v>137</v>
      </c>
      <c r="C157" s="546"/>
      <c r="D157" s="546"/>
      <c r="E157" s="557">
        <f t="shared" ref="E157:K158" si="169">E80+E131</f>
        <v>51</v>
      </c>
      <c r="F157" s="557">
        <f t="shared" si="169"/>
        <v>50</v>
      </c>
      <c r="G157" s="557">
        <f t="shared" si="169"/>
        <v>50</v>
      </c>
      <c r="H157" s="557">
        <f t="shared" si="169"/>
        <v>50</v>
      </c>
      <c r="I157" s="557">
        <f t="shared" si="169"/>
        <v>51</v>
      </c>
      <c r="J157" s="557">
        <f t="shared" si="169"/>
        <v>49</v>
      </c>
      <c r="K157" s="557">
        <f t="shared" si="169"/>
        <v>51</v>
      </c>
      <c r="L157" s="557">
        <f>L80+L131</f>
        <v>64</v>
      </c>
      <c r="M157" s="557"/>
      <c r="N157" s="557"/>
      <c r="O157" s="557"/>
      <c r="P157" s="557"/>
      <c r="Q157" s="317"/>
      <c r="T157" s="134"/>
      <c r="U157" s="134"/>
      <c r="V157" s="134"/>
      <c r="W157" s="134"/>
      <c r="X157" s="134"/>
      <c r="Y157" s="134"/>
      <c r="Z157" s="134"/>
      <c r="AA157" s="134"/>
      <c r="AB157" s="134"/>
      <c r="AC157" s="134"/>
      <c r="AD157" s="134"/>
      <c r="AE157" s="134"/>
      <c r="AG157" s="249"/>
      <c r="AH157" s="249"/>
      <c r="AI157" s="249"/>
      <c r="AJ157" s="249"/>
      <c r="AK157" s="249"/>
      <c r="AL157" s="249"/>
      <c r="AM157" s="249"/>
      <c r="AN157" s="249"/>
      <c r="AO157" s="249"/>
      <c r="AP157" s="249"/>
      <c r="AQ157" s="249"/>
      <c r="AR157" s="249"/>
      <c r="AS157" s="249"/>
      <c r="AT157" s="249"/>
      <c r="AU157" s="249"/>
      <c r="AV157" s="249"/>
    </row>
    <row r="158" spans="1:48" ht="15">
      <c r="A158" s="538"/>
      <c r="B158" s="554" t="s">
        <v>241</v>
      </c>
      <c r="C158" s="546"/>
      <c r="D158" s="546"/>
      <c r="E158" s="549">
        <f t="shared" si="169"/>
        <v>0</v>
      </c>
      <c r="F158" s="549">
        <f t="shared" si="169"/>
        <v>0</v>
      </c>
      <c r="G158" s="549">
        <f t="shared" si="169"/>
        <v>0</v>
      </c>
      <c r="H158" s="549">
        <f t="shared" si="169"/>
        <v>0</v>
      </c>
      <c r="I158" s="549">
        <f t="shared" si="169"/>
        <v>0</v>
      </c>
      <c r="J158" s="549">
        <f t="shared" si="169"/>
        <v>0</v>
      </c>
      <c r="K158" s="549">
        <f t="shared" si="169"/>
        <v>0</v>
      </c>
      <c r="L158" s="549">
        <f>L81+L132</f>
        <v>0</v>
      </c>
      <c r="M158" s="549"/>
      <c r="N158" s="549"/>
      <c r="O158" s="549"/>
      <c r="P158" s="549"/>
      <c r="Q158" s="317"/>
      <c r="T158" s="462"/>
      <c r="U158" s="462"/>
      <c r="V158" s="462"/>
      <c r="W158" s="462"/>
      <c r="X158" s="462"/>
      <c r="Y158" s="462"/>
      <c r="Z158" s="462"/>
      <c r="AA158" s="462"/>
      <c r="AB158" s="462"/>
      <c r="AC158" s="462"/>
      <c r="AD158" s="462"/>
      <c r="AE158" s="462"/>
      <c r="AG158" s="249"/>
      <c r="AH158" s="249"/>
      <c r="AI158" s="249"/>
      <c r="AJ158" s="249"/>
      <c r="AK158" s="249"/>
      <c r="AL158" s="249"/>
      <c r="AM158" s="249"/>
      <c r="AN158" s="249"/>
      <c r="AO158" s="249"/>
      <c r="AP158" s="249"/>
      <c r="AQ158" s="249"/>
      <c r="AR158" s="249"/>
      <c r="AS158" s="249"/>
      <c r="AT158" s="249"/>
      <c r="AU158" s="249"/>
      <c r="AV158" s="249"/>
    </row>
    <row r="159" spans="1:48">
      <c r="A159" s="538"/>
      <c r="B159" s="555" t="s">
        <v>121</v>
      </c>
      <c r="C159" s="556"/>
      <c r="D159" s="546"/>
      <c r="E159" s="557">
        <f t="shared" ref="E159:L159" si="170">E156-E157-E158</f>
        <v>209</v>
      </c>
      <c r="F159" s="557">
        <f t="shared" si="170"/>
        <v>864</v>
      </c>
      <c r="G159" s="557">
        <f t="shared" si="170"/>
        <v>154</v>
      </c>
      <c r="H159" s="557">
        <f t="shared" si="170"/>
        <v>123</v>
      </c>
      <c r="I159" s="557">
        <f t="shared" si="170"/>
        <v>200</v>
      </c>
      <c r="J159" s="557">
        <f t="shared" si="170"/>
        <v>789</v>
      </c>
      <c r="K159" s="557">
        <f t="shared" si="170"/>
        <v>201</v>
      </c>
      <c r="L159" s="557">
        <f t="shared" si="170"/>
        <v>524</v>
      </c>
      <c r="M159" s="557"/>
      <c r="N159" s="557"/>
      <c r="O159" s="557"/>
      <c r="P159" s="557"/>
      <c r="Q159" s="317"/>
      <c r="T159" s="133"/>
      <c r="U159" s="133"/>
      <c r="V159" s="133"/>
      <c r="W159" s="133"/>
      <c r="X159" s="133"/>
      <c r="Y159" s="133"/>
      <c r="Z159" s="133"/>
      <c r="AA159" s="133"/>
      <c r="AB159" s="133"/>
      <c r="AC159" s="133"/>
      <c r="AD159" s="133"/>
      <c r="AE159" s="133"/>
      <c r="AG159" s="249"/>
      <c r="AH159" s="249"/>
      <c r="AI159" s="249"/>
      <c r="AJ159" s="249"/>
      <c r="AK159" s="249"/>
      <c r="AL159" s="249"/>
      <c r="AM159" s="249"/>
      <c r="AN159" s="249"/>
      <c r="AO159" s="249"/>
      <c r="AP159" s="249"/>
      <c r="AQ159" s="249"/>
      <c r="AR159" s="249"/>
      <c r="AS159" s="249"/>
      <c r="AT159" s="249"/>
      <c r="AU159" s="249"/>
      <c r="AV159" s="249"/>
    </row>
    <row r="160" spans="1:48" ht="15">
      <c r="A160" s="538"/>
      <c r="B160" s="554" t="s">
        <v>122</v>
      </c>
      <c r="C160" s="556"/>
      <c r="D160" s="546"/>
      <c r="E160" s="549">
        <f t="shared" ref="E160:K160" si="171">E83+E134</f>
        <v>36</v>
      </c>
      <c r="F160" s="549">
        <f t="shared" si="171"/>
        <v>166</v>
      </c>
      <c r="G160" s="549">
        <f t="shared" si="171"/>
        <v>38</v>
      </c>
      <c r="H160" s="549">
        <f t="shared" si="171"/>
        <v>30</v>
      </c>
      <c r="I160" s="549">
        <f t="shared" si="171"/>
        <v>42</v>
      </c>
      <c r="J160" s="549">
        <f t="shared" si="171"/>
        <v>167</v>
      </c>
      <c r="K160" s="549">
        <f t="shared" si="171"/>
        <v>28</v>
      </c>
      <c r="L160" s="549">
        <f>L83+L134</f>
        <v>120</v>
      </c>
      <c r="M160" s="549"/>
      <c r="N160" s="549"/>
      <c r="O160" s="549"/>
      <c r="P160" s="549"/>
      <c r="Q160" s="317"/>
      <c r="T160" s="134"/>
      <c r="U160" s="134"/>
      <c r="V160" s="134"/>
      <c r="W160" s="134"/>
      <c r="X160" s="134"/>
      <c r="Y160" s="134"/>
      <c r="Z160" s="134"/>
      <c r="AA160" s="134"/>
      <c r="AB160" s="134"/>
      <c r="AC160" s="134"/>
      <c r="AD160" s="134"/>
      <c r="AE160" s="134"/>
      <c r="AG160" s="249"/>
      <c r="AH160" s="249"/>
      <c r="AI160" s="249"/>
      <c r="AJ160" s="249"/>
      <c r="AK160" s="249"/>
      <c r="AL160" s="249"/>
      <c r="AM160" s="249"/>
      <c r="AN160" s="249"/>
      <c r="AO160" s="249"/>
      <c r="AP160" s="249"/>
      <c r="AQ160" s="249"/>
      <c r="AR160" s="249"/>
      <c r="AS160" s="249"/>
      <c r="AT160" s="249"/>
      <c r="AU160" s="249"/>
      <c r="AV160" s="249"/>
    </row>
    <row r="161" spans="1:48" ht="15">
      <c r="A161" s="538"/>
      <c r="B161" s="550" t="s">
        <v>2</v>
      </c>
      <c r="C161" s="543"/>
      <c r="D161" s="543"/>
      <c r="E161" s="558">
        <f t="shared" ref="E161:K161" si="172">E159-E160</f>
        <v>173</v>
      </c>
      <c r="F161" s="558">
        <f t="shared" si="172"/>
        <v>698</v>
      </c>
      <c r="G161" s="558">
        <f t="shared" si="172"/>
        <v>116</v>
      </c>
      <c r="H161" s="558">
        <f t="shared" si="172"/>
        <v>93</v>
      </c>
      <c r="I161" s="558">
        <f t="shared" si="172"/>
        <v>158</v>
      </c>
      <c r="J161" s="558">
        <f t="shared" si="172"/>
        <v>622</v>
      </c>
      <c r="K161" s="558">
        <f t="shared" si="172"/>
        <v>173</v>
      </c>
      <c r="L161" s="558">
        <f>L159-L160</f>
        <v>404</v>
      </c>
      <c r="M161" s="558"/>
      <c r="N161" s="558"/>
      <c r="O161" s="558"/>
      <c r="P161" s="558"/>
      <c r="Q161" s="317"/>
      <c r="T161" s="136"/>
      <c r="U161" s="136"/>
      <c r="V161" s="136"/>
      <c r="W161" s="136"/>
      <c r="X161" s="136"/>
      <c r="Y161" s="136"/>
      <c r="Z161" s="136"/>
      <c r="AA161" s="136"/>
      <c r="AB161" s="136"/>
      <c r="AC161" s="136"/>
      <c r="AD161" s="136"/>
      <c r="AE161" s="136"/>
      <c r="AG161" s="249"/>
      <c r="AH161" s="249"/>
      <c r="AI161" s="249"/>
      <c r="AJ161" s="249"/>
      <c r="AK161" s="249"/>
      <c r="AL161" s="249"/>
      <c r="AM161" s="249"/>
      <c r="AN161" s="249"/>
      <c r="AO161" s="249"/>
      <c r="AP161" s="249"/>
      <c r="AQ161" s="249"/>
      <c r="AR161" s="249"/>
      <c r="AS161" s="249"/>
      <c r="AT161" s="249"/>
      <c r="AU161" s="249"/>
      <c r="AV161" s="249"/>
    </row>
    <row r="162" spans="1:48" ht="37.9" customHeight="1">
      <c r="A162" s="538"/>
      <c r="B162" s="776" t="s">
        <v>106</v>
      </c>
      <c r="C162" s="776"/>
      <c r="D162" s="776"/>
      <c r="E162" s="559">
        <v>170</v>
      </c>
      <c r="F162" s="559">
        <v>686</v>
      </c>
      <c r="G162" s="559">
        <v>113</v>
      </c>
      <c r="H162" s="559">
        <v>92</v>
      </c>
      <c r="I162" s="559">
        <v>156</v>
      </c>
      <c r="J162" s="559">
        <v>617</v>
      </c>
      <c r="K162" s="559">
        <v>171</v>
      </c>
      <c r="L162" s="559">
        <v>402</v>
      </c>
      <c r="M162" s="559"/>
      <c r="N162" s="559"/>
      <c r="O162" s="559"/>
      <c r="P162" s="559"/>
      <c r="Q162" s="317"/>
      <c r="T162" s="136"/>
      <c r="U162" s="136"/>
      <c r="V162" s="136"/>
      <c r="W162" s="136"/>
      <c r="X162" s="136"/>
      <c r="Y162" s="136"/>
      <c r="Z162" s="136"/>
      <c r="AA162" s="136"/>
      <c r="AB162" s="136"/>
      <c r="AC162" s="136"/>
      <c r="AD162" s="136"/>
      <c r="AE162" s="136"/>
      <c r="AG162" s="249"/>
      <c r="AH162" s="249"/>
      <c r="AI162" s="249"/>
      <c r="AJ162" s="249"/>
      <c r="AK162" s="249"/>
      <c r="AL162" s="249"/>
      <c r="AM162" s="249"/>
      <c r="AN162" s="249"/>
      <c r="AO162" s="249"/>
      <c r="AP162" s="249"/>
      <c r="AQ162" s="249"/>
      <c r="AR162" s="249"/>
      <c r="AS162" s="249"/>
      <c r="AT162" s="249"/>
      <c r="AU162" s="249"/>
      <c r="AV162" s="249"/>
    </row>
    <row r="163" spans="1:48">
      <c r="A163" s="538"/>
      <c r="B163" s="538"/>
      <c r="C163" s="538"/>
      <c r="D163" s="538"/>
      <c r="E163" s="539"/>
      <c r="F163" s="539"/>
      <c r="G163" s="539"/>
      <c r="H163" s="539"/>
      <c r="I163" s="539"/>
      <c r="J163" s="539"/>
      <c r="K163" s="539"/>
      <c r="L163" s="539"/>
      <c r="M163" s="726"/>
      <c r="N163" s="726"/>
      <c r="O163" s="726"/>
      <c r="P163" s="726"/>
      <c r="Q163" s="317"/>
      <c r="AG163" s="249"/>
      <c r="AH163" s="249"/>
      <c r="AI163" s="249"/>
      <c r="AJ163" s="249"/>
      <c r="AK163" s="249"/>
      <c r="AL163" s="249"/>
      <c r="AM163" s="249"/>
      <c r="AN163" s="249"/>
      <c r="AO163" s="249"/>
      <c r="AP163" s="249"/>
      <c r="AQ163" s="249"/>
      <c r="AR163" s="249"/>
      <c r="AS163" s="249"/>
      <c r="AT163" s="249"/>
      <c r="AU163" s="249"/>
      <c r="AV163" s="249"/>
    </row>
    <row r="164" spans="1:48">
      <c r="A164" s="538"/>
      <c r="B164" s="560" t="s">
        <v>162</v>
      </c>
      <c r="C164" s="560"/>
      <c r="D164" s="560"/>
      <c r="E164" s="561"/>
      <c r="F164" s="561"/>
      <c r="G164" s="561"/>
      <c r="H164" s="561"/>
      <c r="I164" s="561"/>
      <c r="J164" s="561"/>
      <c r="K164" s="561"/>
      <c r="L164" s="561"/>
      <c r="M164" s="561"/>
      <c r="N164" s="561"/>
      <c r="O164" s="561"/>
      <c r="P164" s="561"/>
      <c r="Q164" s="317"/>
      <c r="AG164" s="249"/>
      <c r="AH164" s="249"/>
      <c r="AI164" s="249"/>
      <c r="AJ164" s="249"/>
      <c r="AK164" s="249"/>
      <c r="AL164" s="249"/>
      <c r="AM164" s="249"/>
      <c r="AN164" s="249"/>
      <c r="AO164" s="249"/>
      <c r="AP164" s="249"/>
      <c r="AQ164" s="249"/>
      <c r="AR164" s="249"/>
      <c r="AS164" s="249"/>
      <c r="AT164" s="249"/>
      <c r="AU164" s="249"/>
      <c r="AV164" s="249"/>
    </row>
    <row r="165" spans="1:48">
      <c r="A165" s="538"/>
      <c r="B165" s="560"/>
      <c r="C165" s="562" t="s">
        <v>28</v>
      </c>
      <c r="D165" s="560"/>
      <c r="E165" s="563">
        <f t="shared" ref="E165:K165" si="173">E88+E137</f>
        <v>0.24</v>
      </c>
      <c r="F165" s="563">
        <f t="shared" si="173"/>
        <v>0.95</v>
      </c>
      <c r="G165" s="563">
        <f t="shared" si="173"/>
        <v>0.16000000000000003</v>
      </c>
      <c r="H165" s="563">
        <f t="shared" si="173"/>
        <v>0.13</v>
      </c>
      <c r="I165" s="563">
        <f t="shared" si="173"/>
        <v>0.21</v>
      </c>
      <c r="J165" s="563">
        <f t="shared" si="173"/>
        <v>0.84</v>
      </c>
      <c r="K165" s="563">
        <f t="shared" si="173"/>
        <v>0.22999999999999998</v>
      </c>
      <c r="L165" s="563">
        <f>L88+L137</f>
        <v>0.54</v>
      </c>
      <c r="M165" s="606"/>
      <c r="N165" s="606"/>
      <c r="O165" s="606"/>
      <c r="P165" s="606"/>
      <c r="Q165" s="317"/>
      <c r="T165" s="139"/>
      <c r="U165" s="139"/>
      <c r="V165" s="139"/>
      <c r="W165" s="139"/>
      <c r="X165" s="139"/>
      <c r="Y165" s="139"/>
      <c r="Z165" s="139"/>
      <c r="AA165" s="139"/>
      <c r="AB165" s="139"/>
      <c r="AC165" s="139"/>
      <c r="AD165" s="139"/>
      <c r="AE165" s="139"/>
      <c r="AG165" s="249"/>
      <c r="AH165" s="249"/>
      <c r="AI165" s="249"/>
      <c r="AJ165" s="249"/>
      <c r="AK165" s="249"/>
      <c r="AL165" s="249"/>
      <c r="AM165" s="249"/>
      <c r="AN165" s="249"/>
      <c r="AO165" s="249"/>
      <c r="AP165" s="249"/>
      <c r="AQ165" s="249"/>
      <c r="AR165" s="249"/>
      <c r="AS165" s="249"/>
      <c r="AT165" s="249"/>
      <c r="AU165" s="249"/>
      <c r="AV165" s="249"/>
    </row>
    <row r="166" spans="1:48">
      <c r="A166" s="538"/>
      <c r="B166" s="560"/>
      <c r="C166" s="562" t="s">
        <v>29</v>
      </c>
      <c r="D166" s="560"/>
      <c r="E166" s="563">
        <f t="shared" ref="E166:K166" si="174">E89+E138</f>
        <v>0.22999999999999998</v>
      </c>
      <c r="F166" s="563">
        <f t="shared" si="174"/>
        <v>0.94</v>
      </c>
      <c r="G166" s="563">
        <f t="shared" si="174"/>
        <v>0.16000000000000003</v>
      </c>
      <c r="H166" s="563">
        <f t="shared" si="174"/>
        <v>0.13</v>
      </c>
      <c r="I166" s="563">
        <f t="shared" si="174"/>
        <v>0.21</v>
      </c>
      <c r="J166" s="563">
        <f t="shared" si="174"/>
        <v>0.83</v>
      </c>
      <c r="K166" s="563">
        <f t="shared" si="174"/>
        <v>0.22999999999999998</v>
      </c>
      <c r="L166" s="563">
        <f>L89+L138</f>
        <v>0.53</v>
      </c>
      <c r="M166" s="606"/>
      <c r="N166" s="606"/>
      <c r="O166" s="606"/>
      <c r="P166" s="606"/>
      <c r="Q166" s="317"/>
      <c r="T166" s="139"/>
      <c r="U166" s="139"/>
      <c r="V166" s="139"/>
      <c r="W166" s="139"/>
      <c r="X166" s="139"/>
      <c r="Y166" s="139"/>
      <c r="Z166" s="139"/>
      <c r="AA166" s="139"/>
      <c r="AB166" s="139"/>
      <c r="AC166" s="139"/>
      <c r="AD166" s="139"/>
      <c r="AE166" s="139"/>
      <c r="AG166" s="249"/>
      <c r="AH166" s="249"/>
      <c r="AI166" s="249"/>
      <c r="AJ166" s="249"/>
      <c r="AK166" s="249"/>
      <c r="AL166" s="249"/>
      <c r="AM166" s="249"/>
      <c r="AN166" s="249"/>
      <c r="AO166" s="249"/>
      <c r="AP166" s="249"/>
      <c r="AQ166" s="249"/>
      <c r="AR166" s="249"/>
      <c r="AS166" s="249"/>
      <c r="AT166" s="249"/>
      <c r="AU166" s="249"/>
      <c r="AV166" s="249"/>
    </row>
    <row r="167" spans="1:48">
      <c r="A167" s="538"/>
      <c r="B167" s="560"/>
      <c r="C167" s="562"/>
      <c r="D167" s="560"/>
      <c r="E167" s="563"/>
      <c r="F167" s="563"/>
      <c r="G167" s="563"/>
      <c r="H167" s="563"/>
      <c r="I167" s="563"/>
      <c r="J167" s="563"/>
      <c r="K167" s="563"/>
      <c r="L167" s="563"/>
      <c r="M167" s="606"/>
      <c r="N167" s="606"/>
      <c r="O167" s="606"/>
      <c r="P167" s="606"/>
      <c r="Q167" s="317"/>
      <c r="T167" s="139"/>
      <c r="U167" s="139"/>
      <c r="V167" s="139"/>
      <c r="W167" s="139"/>
      <c r="X167" s="139"/>
      <c r="Y167" s="139"/>
      <c r="Z167" s="139"/>
      <c r="AA167" s="139"/>
      <c r="AB167" s="139"/>
      <c r="AC167" s="139"/>
      <c r="AD167" s="139"/>
      <c r="AE167" s="139"/>
      <c r="AG167" s="249"/>
      <c r="AH167" s="249"/>
      <c r="AI167" s="249"/>
      <c r="AJ167" s="249"/>
      <c r="AK167" s="249"/>
      <c r="AL167" s="249"/>
      <c r="AM167" s="249"/>
      <c r="AN167" s="249"/>
      <c r="AO167" s="249"/>
      <c r="AP167" s="249"/>
      <c r="AQ167" s="249"/>
      <c r="AR167" s="249"/>
      <c r="AS167" s="249"/>
      <c r="AT167" s="249"/>
      <c r="AU167" s="249"/>
      <c r="AV167" s="249"/>
    </row>
    <row r="168" spans="1:48">
      <c r="A168" s="538"/>
      <c r="B168" s="538"/>
      <c r="C168" s="538"/>
      <c r="D168" s="538"/>
      <c r="E168" s="539"/>
      <c r="F168" s="539"/>
      <c r="G168" s="539"/>
      <c r="H168" s="539"/>
      <c r="I168" s="539"/>
      <c r="J168" s="539"/>
      <c r="K168" s="539"/>
      <c r="L168" s="539"/>
      <c r="M168" s="726"/>
      <c r="N168" s="726"/>
      <c r="O168" s="726"/>
      <c r="P168" s="726"/>
      <c r="Q168" s="317"/>
      <c r="AG168" s="249"/>
      <c r="AH168" s="249"/>
      <c r="AI168" s="249"/>
      <c r="AJ168" s="249"/>
      <c r="AK168" s="249"/>
      <c r="AL168" s="249"/>
      <c r="AM168" s="249"/>
      <c r="AN168" s="249"/>
      <c r="AO168" s="249"/>
      <c r="AP168" s="249"/>
      <c r="AQ168" s="249"/>
      <c r="AR168" s="249"/>
      <c r="AS168" s="249"/>
      <c r="AT168" s="249"/>
      <c r="AU168" s="249"/>
      <c r="AV168" s="249"/>
    </row>
    <row r="169" spans="1:48">
      <c r="A169" s="537" t="s">
        <v>160</v>
      </c>
      <c r="B169" s="564"/>
      <c r="C169" s="565"/>
      <c r="D169" s="564"/>
      <c r="E169" s="565"/>
      <c r="F169" s="565"/>
      <c r="G169" s="565"/>
      <c r="H169" s="565"/>
      <c r="I169" s="565"/>
      <c r="J169" s="565"/>
      <c r="K169" s="565"/>
      <c r="L169" s="565"/>
      <c r="M169" s="580"/>
      <c r="N169" s="580"/>
      <c r="O169" s="580"/>
      <c r="P169" s="580"/>
      <c r="Q169" s="317"/>
      <c r="AG169" s="249"/>
      <c r="AH169" s="249"/>
      <c r="AI169" s="249"/>
      <c r="AJ169" s="249"/>
      <c r="AK169" s="249"/>
      <c r="AL169" s="249"/>
      <c r="AM169" s="249"/>
      <c r="AN169" s="249"/>
      <c r="AO169" s="249"/>
      <c r="AP169" s="249"/>
      <c r="AQ169" s="249"/>
      <c r="AR169" s="249"/>
      <c r="AS169" s="249"/>
      <c r="AT169" s="249"/>
      <c r="AU169" s="249"/>
      <c r="AV169" s="249"/>
    </row>
    <row r="170" spans="1:48">
      <c r="A170" s="566"/>
      <c r="B170" s="564"/>
      <c r="C170" s="565"/>
      <c r="D170" s="564"/>
      <c r="E170" s="540" t="str">
        <f t="shared" ref="E170:L170" si="175">E6</f>
        <v>Q3</v>
      </c>
      <c r="F170" s="540" t="str">
        <f t="shared" si="175"/>
        <v>Q4</v>
      </c>
      <c r="G170" s="540" t="str">
        <f t="shared" si="175"/>
        <v>Q1</v>
      </c>
      <c r="H170" s="540" t="str">
        <f t="shared" si="175"/>
        <v>Q2</v>
      </c>
      <c r="I170" s="540" t="str">
        <f t="shared" si="175"/>
        <v>Q3</v>
      </c>
      <c r="J170" s="540" t="str">
        <f t="shared" si="175"/>
        <v>Q4</v>
      </c>
      <c r="K170" s="540" t="str">
        <f t="shared" si="175"/>
        <v>Q1</v>
      </c>
      <c r="L170" s="540" t="str">
        <f t="shared" si="175"/>
        <v>Q2</v>
      </c>
      <c r="M170" s="540"/>
      <c r="N170" s="540"/>
      <c r="O170" s="540"/>
      <c r="P170" s="540"/>
      <c r="Q170" s="317"/>
      <c r="R170" s="129"/>
      <c r="AG170" s="249"/>
      <c r="AH170" s="249"/>
      <c r="AI170" s="249"/>
      <c r="AJ170" s="249"/>
      <c r="AK170" s="249"/>
      <c r="AL170" s="249"/>
      <c r="AM170" s="249"/>
      <c r="AN170" s="249"/>
      <c r="AO170" s="249"/>
      <c r="AP170" s="249"/>
      <c r="AQ170" s="249"/>
      <c r="AR170" s="249"/>
      <c r="AS170" s="249"/>
      <c r="AT170" s="249"/>
      <c r="AU170" s="249"/>
      <c r="AV170" s="249"/>
    </row>
    <row r="171" spans="1:48">
      <c r="A171" s="566"/>
      <c r="B171" s="564"/>
      <c r="C171" s="565"/>
      <c r="D171" s="564"/>
      <c r="E171" s="541" t="s">
        <v>119</v>
      </c>
      <c r="F171" s="541" t="s">
        <v>119</v>
      </c>
      <c r="G171" s="541" t="s">
        <v>124</v>
      </c>
      <c r="H171" s="541" t="s">
        <v>124</v>
      </c>
      <c r="I171" s="541" t="s">
        <v>124</v>
      </c>
      <c r="J171" s="541" t="s">
        <v>124</v>
      </c>
      <c r="K171" s="541" t="s">
        <v>134</v>
      </c>
      <c r="L171" s="541" t="str">
        <f>L7</f>
        <v>CY16</v>
      </c>
      <c r="M171" s="540"/>
      <c r="N171" s="540"/>
      <c r="O171" s="540"/>
      <c r="P171" s="540"/>
      <c r="Q171" s="317"/>
      <c r="R171" s="129"/>
      <c r="AG171" s="249"/>
      <c r="AH171" s="249"/>
      <c r="AI171" s="249"/>
      <c r="AJ171" s="249"/>
      <c r="AK171" s="249"/>
      <c r="AL171" s="249"/>
      <c r="AM171" s="249"/>
      <c r="AN171" s="249"/>
      <c r="AO171" s="249"/>
      <c r="AP171" s="249"/>
      <c r="AQ171" s="249"/>
      <c r="AR171" s="249"/>
      <c r="AS171" s="249"/>
      <c r="AT171" s="249"/>
      <c r="AU171" s="249"/>
      <c r="AV171" s="249"/>
    </row>
    <row r="172" spans="1:48">
      <c r="A172" s="566"/>
      <c r="B172" s="564"/>
      <c r="C172" s="565"/>
      <c r="D172" s="564"/>
      <c r="E172" s="565"/>
      <c r="F172" s="565"/>
      <c r="G172" s="565"/>
      <c r="H172" s="565"/>
      <c r="I172" s="565"/>
      <c r="J172" s="565"/>
      <c r="K172" s="565"/>
      <c r="L172" s="565"/>
      <c r="M172" s="580"/>
      <c r="N172" s="580"/>
      <c r="O172" s="580"/>
      <c r="P172" s="580"/>
      <c r="Q172" s="317"/>
      <c r="R172" s="317"/>
      <c r="AG172" s="249"/>
      <c r="AH172" s="249"/>
      <c r="AI172" s="249"/>
      <c r="AJ172" s="249"/>
      <c r="AK172" s="249"/>
      <c r="AL172" s="249"/>
      <c r="AM172" s="249"/>
      <c r="AN172" s="249"/>
      <c r="AO172" s="249"/>
      <c r="AP172" s="249"/>
      <c r="AQ172" s="249"/>
      <c r="AR172" s="249"/>
      <c r="AS172" s="249"/>
      <c r="AT172" s="249"/>
      <c r="AU172" s="249"/>
      <c r="AV172" s="249"/>
    </row>
    <row r="173" spans="1:48">
      <c r="A173" s="566"/>
      <c r="B173" s="542" t="s">
        <v>85</v>
      </c>
      <c r="C173" s="565"/>
      <c r="D173" s="564"/>
      <c r="E173" s="565"/>
      <c r="F173" s="565"/>
      <c r="G173" s="565"/>
      <c r="H173" s="565"/>
      <c r="I173" s="565"/>
      <c r="J173" s="565"/>
      <c r="K173" s="565"/>
      <c r="L173" s="565"/>
      <c r="M173" s="580"/>
      <c r="N173" s="580"/>
      <c r="O173" s="580"/>
      <c r="P173" s="580"/>
      <c r="Q173" s="317"/>
      <c r="AG173" s="249"/>
      <c r="AH173" s="249"/>
      <c r="AI173" s="249"/>
      <c r="AJ173" s="249"/>
      <c r="AK173" s="249"/>
      <c r="AL173" s="249"/>
      <c r="AM173" s="249"/>
      <c r="AN173" s="249"/>
      <c r="AO173" s="249"/>
      <c r="AP173" s="249"/>
      <c r="AQ173" s="249"/>
      <c r="AR173" s="249"/>
      <c r="AS173" s="249"/>
      <c r="AT173" s="249"/>
      <c r="AU173" s="249"/>
      <c r="AV173" s="249"/>
    </row>
    <row r="174" spans="1:48">
      <c r="A174" s="566"/>
      <c r="B174" s="542"/>
      <c r="C174" s="542" t="s">
        <v>154</v>
      </c>
      <c r="D174" s="543"/>
      <c r="E174" s="565"/>
      <c r="F174" s="565"/>
      <c r="G174" s="565"/>
      <c r="H174" s="565"/>
      <c r="I174" s="565"/>
      <c r="J174" s="565"/>
      <c r="K174" s="565"/>
      <c r="L174" s="565"/>
      <c r="M174" s="580"/>
      <c r="N174" s="580"/>
      <c r="O174" s="580"/>
      <c r="P174" s="580"/>
      <c r="Q174" s="317"/>
      <c r="AG174" s="249"/>
      <c r="AH174" s="249"/>
      <c r="AI174" s="249"/>
      <c r="AJ174" s="249"/>
      <c r="AK174" s="249"/>
      <c r="AL174" s="249"/>
      <c r="AM174" s="249"/>
      <c r="AN174" s="249"/>
      <c r="AO174" s="249"/>
      <c r="AP174" s="249"/>
      <c r="AQ174" s="249"/>
      <c r="AR174" s="249"/>
      <c r="AS174" s="249"/>
      <c r="AT174" s="249"/>
      <c r="AU174" s="249"/>
      <c r="AV174" s="249"/>
    </row>
    <row r="175" spans="1:48">
      <c r="A175" s="552"/>
      <c r="B175" s="554"/>
      <c r="C175" s="545" t="s">
        <v>156</v>
      </c>
      <c r="D175" s="546"/>
      <c r="E175" s="567">
        <f t="shared" ref="E175:K175" si="176">E147/E$144</f>
        <v>0.19572649572649573</v>
      </c>
      <c r="F175" s="567">
        <f t="shared" si="176"/>
        <v>0.24310890194306373</v>
      </c>
      <c r="G175" s="567">
        <f t="shared" si="176"/>
        <v>0.12944523470839261</v>
      </c>
      <c r="H175" s="567">
        <f t="shared" si="176"/>
        <v>0.1067193675889328</v>
      </c>
      <c r="I175" s="567">
        <f t="shared" si="176"/>
        <v>0.16826923076923078</v>
      </c>
      <c r="J175" s="567">
        <f t="shared" si="176"/>
        <v>0.22379603399433429</v>
      </c>
      <c r="K175" s="567">
        <f t="shared" si="176"/>
        <v>9.4713656387665199E-2</v>
      </c>
      <c r="L175" s="567">
        <f>L147/L$144</f>
        <v>6.5257924176507151E-2</v>
      </c>
      <c r="M175" s="567"/>
      <c r="N175" s="567"/>
      <c r="O175" s="567"/>
      <c r="P175" s="567"/>
      <c r="Q175" s="317"/>
      <c r="R175" s="145"/>
      <c r="AG175" s="249"/>
      <c r="AH175" s="249"/>
      <c r="AI175" s="249"/>
      <c r="AJ175" s="249"/>
      <c r="AK175" s="249"/>
      <c r="AL175" s="249"/>
      <c r="AM175" s="249"/>
      <c r="AN175" s="249"/>
      <c r="AO175" s="249"/>
      <c r="AP175" s="249"/>
      <c r="AQ175" s="249"/>
      <c r="AR175" s="249"/>
      <c r="AS175" s="249"/>
      <c r="AT175" s="249"/>
      <c r="AU175" s="249"/>
      <c r="AV175" s="249"/>
    </row>
    <row r="176" spans="1:48">
      <c r="A176" s="552"/>
      <c r="B176" s="554"/>
      <c r="C176" s="545" t="s">
        <v>157</v>
      </c>
      <c r="D176" s="546"/>
      <c r="E176" s="567">
        <f t="shared" ref="E176:K176" si="177">E148/E$144</f>
        <v>0.1623931623931624</v>
      </c>
      <c r="F176" s="567">
        <f t="shared" si="177"/>
        <v>7.5011296882060555E-2</v>
      </c>
      <c r="G176" s="567">
        <f t="shared" si="177"/>
        <v>2.9871977240398292E-2</v>
      </c>
      <c r="H176" s="567">
        <f t="shared" si="177"/>
        <v>1.3175230566534914E-2</v>
      </c>
      <c r="I176" s="567">
        <f t="shared" si="177"/>
        <v>9.0384615384615383E-2</v>
      </c>
      <c r="J176" s="567">
        <f t="shared" si="177"/>
        <v>8.1208687440982058E-2</v>
      </c>
      <c r="K176" s="567">
        <f t="shared" si="177"/>
        <v>3.4140969162995596E-2</v>
      </c>
      <c r="L176" s="567">
        <f>L148/L$144</f>
        <v>2.4238657551274082E-2</v>
      </c>
      <c r="M176" s="567"/>
      <c r="N176" s="567"/>
      <c r="O176" s="567"/>
      <c r="P176" s="567"/>
      <c r="Q176" s="317"/>
      <c r="R176" s="145"/>
      <c r="AG176" s="249"/>
      <c r="AH176" s="249"/>
      <c r="AI176" s="249"/>
      <c r="AJ176" s="249"/>
      <c r="AK176" s="249"/>
      <c r="AL176" s="249"/>
      <c r="AM176" s="249"/>
      <c r="AN176" s="249"/>
      <c r="AO176" s="249"/>
      <c r="AP176" s="249"/>
      <c r="AQ176" s="249"/>
      <c r="AR176" s="249"/>
      <c r="AS176" s="249"/>
      <c r="AT176" s="249"/>
      <c r="AU176" s="249"/>
      <c r="AV176" s="249"/>
    </row>
    <row r="177" spans="1:48">
      <c r="A177" s="552"/>
      <c r="B177" s="554"/>
      <c r="C177" s="542" t="s">
        <v>155</v>
      </c>
      <c r="D177" s="546"/>
      <c r="E177" s="567"/>
      <c r="F177" s="567"/>
      <c r="G177" s="567"/>
      <c r="H177" s="567"/>
      <c r="I177" s="567"/>
      <c r="J177" s="567"/>
      <c r="K177" s="567"/>
      <c r="L177" s="567"/>
      <c r="M177" s="567"/>
      <c r="N177" s="567"/>
      <c r="O177" s="567"/>
      <c r="P177" s="567"/>
      <c r="Q177" s="317"/>
      <c r="R177" s="145"/>
      <c r="AG177" s="249"/>
      <c r="AH177" s="249"/>
      <c r="AI177" s="249"/>
      <c r="AJ177" s="249"/>
      <c r="AK177" s="249"/>
      <c r="AL177" s="249"/>
      <c r="AM177" s="249"/>
      <c r="AN177" s="249"/>
      <c r="AO177" s="249"/>
      <c r="AP177" s="249"/>
      <c r="AQ177" s="249"/>
      <c r="AR177" s="249"/>
      <c r="AS177" s="249"/>
      <c r="AT177" s="249"/>
      <c r="AU177" s="249"/>
      <c r="AV177" s="249"/>
    </row>
    <row r="178" spans="1:48">
      <c r="A178" s="552"/>
      <c r="B178" s="554"/>
      <c r="C178" s="545" t="s">
        <v>158</v>
      </c>
      <c r="D178" s="546"/>
      <c r="E178" s="567">
        <f t="shared" ref="E178:K178" si="178">E150/E$144</f>
        <v>5.2991452991452991E-2</v>
      </c>
      <c r="F178" s="567">
        <f t="shared" si="178"/>
        <v>3.027564392227745E-2</v>
      </c>
      <c r="G178" s="567">
        <f t="shared" si="178"/>
        <v>8.2503556187766711E-2</v>
      </c>
      <c r="H178" s="567">
        <f t="shared" si="178"/>
        <v>9.0909090909090912E-2</v>
      </c>
      <c r="I178" s="567">
        <f t="shared" si="178"/>
        <v>7.7884615384615385E-2</v>
      </c>
      <c r="J178" s="567">
        <f t="shared" si="178"/>
        <v>3.9187913125590182E-2</v>
      </c>
      <c r="K178" s="567">
        <f t="shared" si="178"/>
        <v>0.14977973568281938</v>
      </c>
      <c r="L178" s="567">
        <f t="shared" ref="L178:L186" si="179">L150/L$144</f>
        <v>0.15413300186451212</v>
      </c>
      <c r="M178" s="567"/>
      <c r="N178" s="567"/>
      <c r="O178" s="567"/>
      <c r="P178" s="567"/>
      <c r="Q178" s="317"/>
      <c r="R178" s="145"/>
      <c r="AG178" s="249"/>
      <c r="AH178" s="249"/>
      <c r="AI178" s="249"/>
      <c r="AJ178" s="249"/>
      <c r="AK178" s="249"/>
      <c r="AL178" s="249"/>
      <c r="AM178" s="249"/>
      <c r="AN178" s="249"/>
      <c r="AO178" s="249"/>
      <c r="AP178" s="249"/>
      <c r="AQ178" s="249"/>
      <c r="AR178" s="249"/>
      <c r="AS178" s="249"/>
      <c r="AT178" s="249"/>
      <c r="AU178" s="249"/>
      <c r="AV178" s="249"/>
    </row>
    <row r="179" spans="1:48">
      <c r="A179" s="552"/>
      <c r="B179" s="554"/>
      <c r="C179" s="545" t="s">
        <v>157</v>
      </c>
      <c r="D179" s="546"/>
      <c r="E179" s="567">
        <f t="shared" ref="E179:K179" si="180">E151/E$144</f>
        <v>5.1282051282051282E-3</v>
      </c>
      <c r="F179" s="567">
        <f t="shared" si="180"/>
        <v>4.5187528242205148E-3</v>
      </c>
      <c r="G179" s="567">
        <f t="shared" si="180"/>
        <v>3.5561877667140827E-2</v>
      </c>
      <c r="H179" s="567">
        <f t="shared" si="180"/>
        <v>3.8208168642951248E-2</v>
      </c>
      <c r="I179" s="567">
        <f t="shared" si="180"/>
        <v>4.807692307692308E-3</v>
      </c>
      <c r="J179" s="567">
        <f t="shared" si="180"/>
        <v>3.7771482530689331E-3</v>
      </c>
      <c r="K179" s="567">
        <f t="shared" si="180"/>
        <v>4.4052863436123352E-3</v>
      </c>
      <c r="L179" s="567">
        <f t="shared" si="179"/>
        <v>4.3505282784338101E-3</v>
      </c>
      <c r="M179" s="567"/>
      <c r="N179" s="567"/>
      <c r="O179" s="567"/>
      <c r="P179" s="567"/>
      <c r="Q179" s="317"/>
      <c r="R179" s="145"/>
      <c r="AG179" s="249"/>
      <c r="AH179" s="249"/>
      <c r="AI179" s="249"/>
      <c r="AJ179" s="249"/>
      <c r="AK179" s="249"/>
      <c r="AL179" s="249"/>
      <c r="AM179" s="249"/>
      <c r="AN179" s="249"/>
      <c r="AO179" s="249"/>
      <c r="AP179" s="249"/>
      <c r="AQ179" s="249"/>
      <c r="AR179" s="249"/>
      <c r="AS179" s="249"/>
      <c r="AT179" s="249"/>
      <c r="AU179" s="249"/>
      <c r="AV179" s="249"/>
    </row>
    <row r="180" spans="1:48">
      <c r="A180" s="546"/>
      <c r="B180" s="546"/>
      <c r="C180" s="548" t="s">
        <v>33</v>
      </c>
      <c r="D180" s="546"/>
      <c r="E180" s="567">
        <f t="shared" ref="E180:K180" si="181">E152/E$144</f>
        <v>0.1076923076923077</v>
      </c>
      <c r="F180" s="567">
        <f t="shared" si="181"/>
        <v>8.0885675553547226E-2</v>
      </c>
      <c r="G180" s="567">
        <f t="shared" si="181"/>
        <v>0.19630156472261737</v>
      </c>
      <c r="H180" s="567">
        <f t="shared" si="181"/>
        <v>0.18840579710144928</v>
      </c>
      <c r="I180" s="567">
        <f t="shared" si="181"/>
        <v>0.14711538461538462</v>
      </c>
      <c r="J180" s="567">
        <f t="shared" si="181"/>
        <v>8.8762983947119928E-2</v>
      </c>
      <c r="K180" s="567">
        <f t="shared" si="181"/>
        <v>0.18171806167400881</v>
      </c>
      <c r="L180" s="567">
        <f t="shared" si="179"/>
        <v>0.14667495338719702</v>
      </c>
      <c r="M180" s="567"/>
      <c r="N180" s="567"/>
      <c r="O180" s="567"/>
      <c r="P180" s="567"/>
      <c r="Q180" s="317"/>
      <c r="R180" s="145"/>
      <c r="AG180" s="249"/>
      <c r="AH180" s="249"/>
      <c r="AI180" s="249"/>
      <c r="AJ180" s="249"/>
      <c r="AK180" s="249"/>
      <c r="AL180" s="249"/>
      <c r="AM180" s="249"/>
      <c r="AN180" s="249"/>
      <c r="AO180" s="249"/>
      <c r="AP180" s="249"/>
      <c r="AQ180" s="249"/>
      <c r="AR180" s="249"/>
      <c r="AS180" s="249"/>
      <c r="AT180" s="249"/>
      <c r="AU180" s="249"/>
      <c r="AV180" s="249"/>
    </row>
    <row r="181" spans="1:48">
      <c r="A181" s="546"/>
      <c r="B181" s="546"/>
      <c r="C181" s="548" t="s">
        <v>34</v>
      </c>
      <c r="D181" s="546"/>
      <c r="E181" s="567">
        <f t="shared" ref="E181:K181" si="182">E153/E$144</f>
        <v>0.18632478632478633</v>
      </c>
      <c r="F181" s="567">
        <f t="shared" si="182"/>
        <v>0.11070944419340262</v>
      </c>
      <c r="G181" s="567">
        <f t="shared" si="182"/>
        <v>0.12802275960170698</v>
      </c>
      <c r="H181" s="567">
        <f t="shared" si="182"/>
        <v>0.2134387351778656</v>
      </c>
      <c r="I181" s="567">
        <f t="shared" si="182"/>
        <v>0.17980769230769231</v>
      </c>
      <c r="J181" s="567">
        <f t="shared" si="182"/>
        <v>0.13550519357884797</v>
      </c>
      <c r="K181" s="567">
        <f t="shared" si="182"/>
        <v>0.14537444933920704</v>
      </c>
      <c r="L181" s="567">
        <f t="shared" si="179"/>
        <v>0.14916096954630206</v>
      </c>
      <c r="M181" s="567"/>
      <c r="N181" s="567"/>
      <c r="O181" s="567"/>
      <c r="P181" s="567"/>
      <c r="Q181" s="317"/>
      <c r="R181" s="145"/>
      <c r="AG181" s="249"/>
      <c r="AH181" s="249"/>
      <c r="AI181" s="249"/>
      <c r="AJ181" s="249"/>
      <c r="AK181" s="249"/>
      <c r="AL181" s="249"/>
      <c r="AM181" s="249"/>
      <c r="AN181" s="249"/>
      <c r="AO181" s="249"/>
      <c r="AP181" s="249"/>
      <c r="AQ181" s="249"/>
      <c r="AR181" s="249"/>
      <c r="AS181" s="249"/>
      <c r="AT181" s="249"/>
      <c r="AU181" s="249"/>
      <c r="AV181" s="249"/>
    </row>
    <row r="182" spans="1:48" ht="15">
      <c r="A182" s="546"/>
      <c r="B182" s="546"/>
      <c r="C182" s="548" t="s">
        <v>35</v>
      </c>
      <c r="D182" s="546"/>
      <c r="E182" s="568">
        <f t="shared" ref="E182:K182" si="183">E154/E$144</f>
        <v>6.7521367521367517E-2</v>
      </c>
      <c r="F182" s="568">
        <f t="shared" si="183"/>
        <v>4.2476276547672845E-2</v>
      </c>
      <c r="G182" s="568">
        <f t="shared" si="183"/>
        <v>0.10810810810810811</v>
      </c>
      <c r="H182" s="568">
        <f t="shared" si="183"/>
        <v>0.12121212121212122</v>
      </c>
      <c r="I182" s="568">
        <f t="shared" si="183"/>
        <v>9.0384615384615383E-2</v>
      </c>
      <c r="J182" s="568">
        <f t="shared" si="183"/>
        <v>3.2105760151085933E-2</v>
      </c>
      <c r="K182" s="568">
        <f t="shared" si="183"/>
        <v>0.11233480176211454</v>
      </c>
      <c r="L182" s="568">
        <f t="shared" si="179"/>
        <v>9.0739589807333751E-2</v>
      </c>
      <c r="M182" s="568"/>
      <c r="N182" s="568"/>
      <c r="O182" s="568"/>
      <c r="P182" s="568"/>
      <c r="Q182" s="317"/>
      <c r="R182" s="146"/>
      <c r="AG182" s="249"/>
      <c r="AH182" s="249"/>
      <c r="AI182" s="249"/>
      <c r="AJ182" s="249"/>
      <c r="AK182" s="249"/>
      <c r="AL182" s="249"/>
      <c r="AM182" s="249"/>
      <c r="AN182" s="249"/>
      <c r="AO182" s="249"/>
      <c r="AP182" s="249"/>
      <c r="AQ182" s="249"/>
      <c r="AR182" s="249"/>
      <c r="AS182" s="249"/>
      <c r="AT182" s="249"/>
      <c r="AU182" s="249"/>
      <c r="AV182" s="249"/>
    </row>
    <row r="183" spans="1:48" ht="15">
      <c r="A183" s="546"/>
      <c r="B183" s="546"/>
      <c r="C183" s="546"/>
      <c r="D183" s="546" t="s">
        <v>84</v>
      </c>
      <c r="E183" s="568">
        <f t="shared" ref="E183:K183" si="184">E155/E$144</f>
        <v>0.77777777777777779</v>
      </c>
      <c r="F183" s="568">
        <f t="shared" si="184"/>
        <v>0.58698599186624489</v>
      </c>
      <c r="G183" s="568">
        <f t="shared" si="184"/>
        <v>0.70981507823613088</v>
      </c>
      <c r="H183" s="568">
        <f t="shared" si="184"/>
        <v>0.77206851119894593</v>
      </c>
      <c r="I183" s="568">
        <f t="shared" si="184"/>
        <v>0.75865384615384612</v>
      </c>
      <c r="J183" s="568">
        <f t="shared" si="184"/>
        <v>0.60434372049102925</v>
      </c>
      <c r="K183" s="568">
        <f t="shared" si="184"/>
        <v>0.72246696035242286</v>
      </c>
      <c r="L183" s="568">
        <f t="shared" si="179"/>
        <v>0.63455562461156001</v>
      </c>
      <c r="M183" s="568"/>
      <c r="N183" s="568"/>
      <c r="O183" s="568"/>
      <c r="P183" s="568"/>
      <c r="Q183" s="317"/>
      <c r="R183" s="146"/>
      <c r="AG183" s="249"/>
      <c r="AH183" s="249"/>
      <c r="AI183" s="249"/>
      <c r="AJ183" s="249"/>
      <c r="AK183" s="249"/>
      <c r="AL183" s="249"/>
      <c r="AM183" s="249"/>
      <c r="AN183" s="249"/>
      <c r="AO183" s="249"/>
      <c r="AP183" s="249"/>
      <c r="AQ183" s="249"/>
      <c r="AR183" s="249"/>
      <c r="AS183" s="249"/>
      <c r="AT183" s="249"/>
      <c r="AU183" s="249"/>
      <c r="AV183" s="249"/>
    </row>
    <row r="184" spans="1:48">
      <c r="A184" s="552"/>
      <c r="B184" s="550" t="s">
        <v>1</v>
      </c>
      <c r="C184" s="551"/>
      <c r="D184" s="552"/>
      <c r="E184" s="569">
        <f t="shared" ref="E184:K184" si="185">E156/E$144</f>
        <v>0.22222222222222221</v>
      </c>
      <c r="F184" s="569">
        <f t="shared" si="185"/>
        <v>0.41301400813375511</v>
      </c>
      <c r="G184" s="569">
        <f t="shared" si="185"/>
        <v>0.29018492176386912</v>
      </c>
      <c r="H184" s="569">
        <f t="shared" si="185"/>
        <v>0.22793148880105402</v>
      </c>
      <c r="I184" s="569">
        <f t="shared" si="185"/>
        <v>0.24134615384615385</v>
      </c>
      <c r="J184" s="569">
        <f t="shared" si="185"/>
        <v>0.39565627950897075</v>
      </c>
      <c r="K184" s="569">
        <f t="shared" si="185"/>
        <v>0.27753303964757708</v>
      </c>
      <c r="L184" s="569">
        <f t="shared" si="179"/>
        <v>0.36544437538844005</v>
      </c>
      <c r="M184" s="569"/>
      <c r="N184" s="569"/>
      <c r="O184" s="569"/>
      <c r="P184" s="569"/>
      <c r="Q184" s="317"/>
      <c r="R184" s="147"/>
      <c r="AG184" s="249"/>
      <c r="AH184" s="249"/>
      <c r="AI184" s="249"/>
      <c r="AJ184" s="249"/>
      <c r="AK184" s="249"/>
      <c r="AL184" s="249"/>
      <c r="AM184" s="249"/>
      <c r="AN184" s="249"/>
      <c r="AO184" s="249"/>
      <c r="AP184" s="249"/>
      <c r="AQ184" s="249"/>
      <c r="AR184" s="249"/>
      <c r="AS184" s="249"/>
      <c r="AT184" s="249"/>
      <c r="AU184" s="249"/>
      <c r="AV184" s="249"/>
    </row>
    <row r="185" spans="1:48" ht="15">
      <c r="A185" s="546"/>
      <c r="B185" s="554" t="s">
        <v>137</v>
      </c>
      <c r="C185" s="546"/>
      <c r="D185" s="546"/>
      <c r="E185" s="567">
        <f t="shared" ref="E185:K186" si="186">E157/E$144</f>
        <v>4.3589743589743588E-2</v>
      </c>
      <c r="F185" s="567">
        <f t="shared" si="186"/>
        <v>2.2593764121102575E-2</v>
      </c>
      <c r="G185" s="567">
        <f t="shared" si="186"/>
        <v>7.1123755334281655E-2</v>
      </c>
      <c r="H185" s="567">
        <f t="shared" si="186"/>
        <v>6.5876152832674575E-2</v>
      </c>
      <c r="I185" s="567">
        <f t="shared" si="186"/>
        <v>4.9038461538461538E-2</v>
      </c>
      <c r="J185" s="567">
        <f t="shared" si="186"/>
        <v>2.3135033050047216E-2</v>
      </c>
      <c r="K185" s="567">
        <f t="shared" si="186"/>
        <v>5.6167400881057268E-2</v>
      </c>
      <c r="L185" s="567">
        <f t="shared" si="179"/>
        <v>3.9776258545680544E-2</v>
      </c>
      <c r="M185" s="567"/>
      <c r="N185" s="567"/>
      <c r="O185" s="567"/>
      <c r="P185" s="567"/>
      <c r="Q185" s="317"/>
      <c r="R185" s="146"/>
      <c r="AG185" s="249"/>
      <c r="AH185" s="249"/>
      <c r="AI185" s="249"/>
      <c r="AJ185" s="249"/>
      <c r="AK185" s="249"/>
      <c r="AL185" s="249"/>
      <c r="AM185" s="249"/>
      <c r="AN185" s="249"/>
      <c r="AO185" s="249"/>
      <c r="AP185" s="249"/>
      <c r="AQ185" s="249"/>
      <c r="AR185" s="249"/>
      <c r="AS185" s="249"/>
      <c r="AT185" s="249"/>
      <c r="AU185" s="249"/>
      <c r="AV185" s="249"/>
    </row>
    <row r="186" spans="1:48" ht="15">
      <c r="A186" s="546"/>
      <c r="B186" s="554" t="s">
        <v>241</v>
      </c>
      <c r="C186" s="546"/>
      <c r="D186" s="546"/>
      <c r="E186" s="568">
        <f t="shared" si="186"/>
        <v>0</v>
      </c>
      <c r="F186" s="568">
        <f t="shared" si="186"/>
        <v>0</v>
      </c>
      <c r="G186" s="568">
        <f t="shared" si="186"/>
        <v>0</v>
      </c>
      <c r="H186" s="568">
        <f t="shared" si="186"/>
        <v>0</v>
      </c>
      <c r="I186" s="568">
        <f t="shared" si="186"/>
        <v>0</v>
      </c>
      <c r="J186" s="568">
        <f t="shared" si="186"/>
        <v>0</v>
      </c>
      <c r="K186" s="568">
        <f t="shared" si="186"/>
        <v>0</v>
      </c>
      <c r="L186" s="568">
        <f t="shared" si="179"/>
        <v>0</v>
      </c>
      <c r="M186" s="568"/>
      <c r="N186" s="568"/>
      <c r="O186" s="568"/>
      <c r="P186" s="568"/>
      <c r="Q186" s="317"/>
      <c r="R186" s="146"/>
      <c r="AG186" s="249"/>
      <c r="AH186" s="249"/>
      <c r="AI186" s="249"/>
      <c r="AJ186" s="249"/>
      <c r="AK186" s="249"/>
      <c r="AL186" s="249"/>
      <c r="AM186" s="249"/>
      <c r="AN186" s="249"/>
      <c r="AO186" s="249"/>
      <c r="AP186" s="249"/>
      <c r="AQ186" s="249"/>
      <c r="AR186" s="249"/>
      <c r="AS186" s="249"/>
      <c r="AT186" s="249"/>
      <c r="AU186" s="249"/>
      <c r="AV186" s="249"/>
    </row>
    <row r="187" spans="1:48">
      <c r="A187" s="546"/>
      <c r="B187" s="555" t="s">
        <v>121</v>
      </c>
      <c r="C187" s="556"/>
      <c r="D187" s="546"/>
      <c r="E187" s="567">
        <f t="shared" ref="E187:K187" si="187">E159/E$144</f>
        <v>0.17863247863247864</v>
      </c>
      <c r="F187" s="567">
        <f t="shared" si="187"/>
        <v>0.39042024401265252</v>
      </c>
      <c r="G187" s="567">
        <f t="shared" si="187"/>
        <v>0.21906116642958748</v>
      </c>
      <c r="H187" s="567">
        <f t="shared" si="187"/>
        <v>0.16205533596837945</v>
      </c>
      <c r="I187" s="567">
        <f t="shared" si="187"/>
        <v>0.19230769230769232</v>
      </c>
      <c r="J187" s="567">
        <f t="shared" si="187"/>
        <v>0.37252124645892354</v>
      </c>
      <c r="K187" s="567">
        <f t="shared" si="187"/>
        <v>0.22136563876651982</v>
      </c>
      <c r="L187" s="567">
        <f t="shared" ref="L187:L189" si="188">L159/L$144</f>
        <v>0.32566811684275948</v>
      </c>
      <c r="M187" s="567"/>
      <c r="N187" s="567"/>
      <c r="O187" s="567"/>
      <c r="P187" s="567"/>
      <c r="Q187" s="317"/>
      <c r="R187" s="145"/>
      <c r="AG187" s="249"/>
      <c r="AH187" s="249"/>
      <c r="AI187" s="249"/>
      <c r="AJ187" s="249"/>
      <c r="AK187" s="249"/>
      <c r="AL187" s="249"/>
      <c r="AM187" s="249"/>
      <c r="AN187" s="249"/>
      <c r="AO187" s="249"/>
      <c r="AP187" s="249"/>
      <c r="AQ187" s="249"/>
      <c r="AR187" s="249"/>
      <c r="AS187" s="249"/>
      <c r="AT187" s="249"/>
      <c r="AU187" s="249"/>
      <c r="AV187" s="249"/>
    </row>
    <row r="188" spans="1:48" ht="15">
      <c r="A188" s="546"/>
      <c r="B188" s="554" t="s">
        <v>122</v>
      </c>
      <c r="C188" s="556"/>
      <c r="D188" s="546"/>
      <c r="E188" s="568">
        <f t="shared" ref="E188:K188" si="189">E160/E$144</f>
        <v>3.0769230769230771E-2</v>
      </c>
      <c r="F188" s="568">
        <f t="shared" si="189"/>
        <v>7.5011296882060555E-2</v>
      </c>
      <c r="G188" s="568">
        <f t="shared" si="189"/>
        <v>5.4054054054054057E-2</v>
      </c>
      <c r="H188" s="568">
        <f t="shared" si="189"/>
        <v>3.9525691699604744E-2</v>
      </c>
      <c r="I188" s="568">
        <f t="shared" si="189"/>
        <v>4.0384615384615387E-2</v>
      </c>
      <c r="J188" s="568">
        <f t="shared" si="189"/>
        <v>7.884796978281397E-2</v>
      </c>
      <c r="K188" s="568">
        <f t="shared" si="189"/>
        <v>3.0837004405286344E-2</v>
      </c>
      <c r="L188" s="568">
        <f t="shared" si="188"/>
        <v>7.4580484773151032E-2</v>
      </c>
      <c r="M188" s="568"/>
      <c r="N188" s="568"/>
      <c r="O188" s="568"/>
      <c r="P188" s="568"/>
      <c r="Q188" s="317"/>
      <c r="R188" s="146"/>
      <c r="AG188" s="249"/>
      <c r="AH188" s="249"/>
      <c r="AI188" s="249"/>
      <c r="AJ188" s="249"/>
      <c r="AK188" s="249"/>
      <c r="AL188" s="249"/>
      <c r="AM188" s="249"/>
      <c r="AN188" s="249"/>
      <c r="AO188" s="249"/>
      <c r="AP188" s="249"/>
      <c r="AQ188" s="249"/>
      <c r="AR188" s="249"/>
      <c r="AS188" s="249"/>
      <c r="AT188" s="249"/>
      <c r="AU188" s="249"/>
      <c r="AV188" s="249"/>
    </row>
    <row r="189" spans="1:48" ht="15">
      <c r="A189" s="546"/>
      <c r="B189" s="550" t="s">
        <v>2</v>
      </c>
      <c r="C189" s="556"/>
      <c r="D189" s="543"/>
      <c r="E189" s="570">
        <f t="shared" ref="E189:K189" si="190">E161/E$144</f>
        <v>0.14786324786324787</v>
      </c>
      <c r="F189" s="570">
        <f t="shared" si="190"/>
        <v>0.31540894713059198</v>
      </c>
      <c r="G189" s="570">
        <f t="shared" si="190"/>
        <v>0.16500711237553342</v>
      </c>
      <c r="H189" s="570">
        <f t="shared" si="190"/>
        <v>0.1225296442687747</v>
      </c>
      <c r="I189" s="570">
        <f t="shared" si="190"/>
        <v>0.15192307692307691</v>
      </c>
      <c r="J189" s="570">
        <f t="shared" si="190"/>
        <v>0.29367327667610954</v>
      </c>
      <c r="K189" s="570">
        <f t="shared" si="190"/>
        <v>0.19052863436123349</v>
      </c>
      <c r="L189" s="570">
        <f t="shared" si="188"/>
        <v>0.25108763206960844</v>
      </c>
      <c r="M189" s="570"/>
      <c r="N189" s="570"/>
      <c r="O189" s="570"/>
      <c r="P189" s="570"/>
      <c r="Q189" s="317"/>
      <c r="R189" s="37"/>
      <c r="AG189" s="249"/>
      <c r="AH189" s="249"/>
      <c r="AI189" s="249"/>
      <c r="AJ189" s="249"/>
      <c r="AK189" s="249"/>
      <c r="AL189" s="249"/>
      <c r="AM189" s="249"/>
      <c r="AN189" s="249"/>
      <c r="AO189" s="249"/>
      <c r="AP189" s="249"/>
      <c r="AQ189" s="249"/>
      <c r="AR189" s="249"/>
      <c r="AS189" s="249"/>
      <c r="AT189" s="249"/>
      <c r="AU189" s="249"/>
      <c r="AV189" s="249"/>
    </row>
    <row r="191" spans="1:48" ht="25.5" customHeight="1">
      <c r="B191" s="469">
        <v>1</v>
      </c>
      <c r="C191" s="777" t="s">
        <v>326</v>
      </c>
      <c r="D191" s="778"/>
      <c r="E191" s="778"/>
      <c r="F191" s="778"/>
      <c r="G191" s="778"/>
      <c r="H191" s="778"/>
      <c r="I191" s="778"/>
      <c r="J191" s="778"/>
      <c r="K191" s="778"/>
      <c r="L191" s="778"/>
      <c r="M191" s="778"/>
      <c r="N191" s="609"/>
      <c r="O191" s="621"/>
      <c r="P191" s="719"/>
    </row>
    <row r="192" spans="1:48" ht="25.5" customHeight="1">
      <c r="C192" s="778"/>
      <c r="D192" s="778"/>
      <c r="E192" s="778"/>
      <c r="F192" s="778"/>
      <c r="G192" s="778"/>
      <c r="H192" s="778"/>
      <c r="I192" s="778"/>
      <c r="J192" s="778"/>
      <c r="K192" s="778"/>
      <c r="L192" s="778"/>
      <c r="M192" s="778"/>
      <c r="N192" s="609"/>
      <c r="O192" s="621"/>
      <c r="P192" s="719"/>
    </row>
    <row r="193" spans="1:17" ht="25.5" customHeight="1">
      <c r="C193" s="778"/>
      <c r="D193" s="778"/>
      <c r="E193" s="778"/>
      <c r="F193" s="778"/>
      <c r="G193" s="778"/>
      <c r="H193" s="778"/>
      <c r="I193" s="778"/>
      <c r="J193" s="778"/>
      <c r="K193" s="778"/>
      <c r="L193" s="778"/>
      <c r="M193" s="778"/>
      <c r="N193" s="609"/>
      <c r="O193" s="621"/>
      <c r="P193" s="719"/>
      <c r="Q193" s="300">
        <f>Q67-Q118</f>
        <v>0</v>
      </c>
    </row>
    <row r="194" spans="1:17">
      <c r="A194" s="6"/>
      <c r="B194" s="1"/>
      <c r="C194" s="518" t="s">
        <v>231</v>
      </c>
      <c r="D194" s="8"/>
      <c r="E194" s="456"/>
      <c r="F194" s="456"/>
      <c r="G194" s="456"/>
      <c r="H194" s="456"/>
      <c r="I194" s="456"/>
      <c r="J194" s="456"/>
      <c r="K194" s="456"/>
      <c r="L194" s="456"/>
    </row>
    <row r="195" spans="1:17" ht="13.5">
      <c r="A195" s="6"/>
      <c r="B195" s="524"/>
      <c r="C195" s="518"/>
      <c r="D195" s="519"/>
      <c r="E195" s="456"/>
      <c r="F195" s="456"/>
      <c r="G195" s="456"/>
      <c r="H195" s="456"/>
      <c r="I195" s="456"/>
      <c r="J195" s="456"/>
      <c r="K195" s="456"/>
      <c r="L195" s="456"/>
      <c r="M195" s="249"/>
      <c r="N195" s="249"/>
    </row>
    <row r="196" spans="1:17">
      <c r="A196" s="6"/>
      <c r="B196" s="2"/>
      <c r="C196" s="521"/>
      <c r="D196" s="519"/>
      <c r="E196" s="456"/>
      <c r="F196" s="456"/>
      <c r="G196" s="456"/>
      <c r="H196" s="456"/>
      <c r="I196" s="456"/>
      <c r="J196" s="456"/>
      <c r="K196" s="456"/>
      <c r="L196" s="456"/>
      <c r="M196" s="249"/>
      <c r="N196" s="249"/>
    </row>
    <row r="197" spans="1:17">
      <c r="A197" s="6"/>
      <c r="B197" s="497"/>
      <c r="C197" s="522"/>
      <c r="D197" s="519"/>
      <c r="E197" s="635"/>
      <c r="F197" s="635"/>
      <c r="G197" s="635"/>
      <c r="H197" s="635"/>
      <c r="I197" s="635"/>
      <c r="J197" s="635"/>
      <c r="K197" s="635"/>
      <c r="L197" s="635"/>
      <c r="M197" s="249"/>
      <c r="N197" s="249"/>
    </row>
    <row r="198" spans="1:17">
      <c r="A198" s="6"/>
      <c r="B198" s="497"/>
      <c r="C198" s="522"/>
      <c r="D198" s="519"/>
      <c r="E198" s="457"/>
      <c r="F198" s="457"/>
      <c r="G198" s="457"/>
      <c r="H198" s="457"/>
      <c r="I198" s="457"/>
      <c r="J198" s="457"/>
      <c r="K198" s="457"/>
      <c r="L198" s="457"/>
      <c r="M198" s="343"/>
      <c r="N198" s="343"/>
    </row>
    <row r="199" spans="1:17">
      <c r="A199" s="6"/>
      <c r="B199" s="497"/>
      <c r="C199" s="521"/>
      <c r="D199" s="519"/>
      <c r="E199" s="457"/>
      <c r="F199" s="457"/>
      <c r="G199" s="457"/>
      <c r="H199" s="457"/>
      <c r="I199" s="457"/>
      <c r="J199" s="457"/>
      <c r="K199" s="457"/>
      <c r="L199" s="457"/>
      <c r="M199" s="343"/>
      <c r="N199" s="343"/>
    </row>
    <row r="200" spans="1:17">
      <c r="A200" s="6"/>
      <c r="B200" s="497"/>
      <c r="C200" s="522"/>
      <c r="D200" s="519"/>
      <c r="E200" s="457"/>
      <c r="F200" s="457"/>
      <c r="G200" s="457"/>
      <c r="H200" s="457"/>
      <c r="I200" s="457"/>
      <c r="J200" s="457"/>
      <c r="K200" s="457"/>
      <c r="L200" s="457"/>
      <c r="M200" s="343"/>
      <c r="N200" s="343"/>
    </row>
    <row r="201" spans="1:17">
      <c r="A201" s="6"/>
      <c r="B201" s="497"/>
      <c r="C201" s="522"/>
      <c r="D201" s="519"/>
      <c r="E201" s="457"/>
      <c r="F201" s="457"/>
      <c r="G201" s="457"/>
      <c r="H201" s="457"/>
      <c r="I201" s="457"/>
      <c r="J201" s="457"/>
      <c r="K201" s="457"/>
      <c r="L201" s="457"/>
      <c r="M201" s="343"/>
      <c r="N201" s="343"/>
    </row>
    <row r="202" spans="1:17">
      <c r="A202" s="6"/>
      <c r="B202" s="10"/>
      <c r="C202" s="519"/>
      <c r="D202" s="519"/>
      <c r="E202" s="461"/>
      <c r="F202" s="461"/>
      <c r="G202" s="461"/>
      <c r="H202" s="461"/>
      <c r="I202" s="461"/>
      <c r="J202" s="461"/>
      <c r="K202" s="461"/>
      <c r="L202" s="461"/>
      <c r="M202" s="343"/>
      <c r="N202" s="343"/>
    </row>
    <row r="203" spans="1:17">
      <c r="A203" s="6"/>
      <c r="B203" s="10"/>
      <c r="C203" s="519"/>
      <c r="D203" s="519"/>
      <c r="E203" s="461"/>
      <c r="F203" s="461"/>
      <c r="G203" s="461"/>
      <c r="H203" s="461"/>
      <c r="I203" s="461"/>
      <c r="J203" s="461"/>
      <c r="K203" s="461"/>
      <c r="L203" s="461"/>
      <c r="M203" s="343"/>
      <c r="N203" s="343"/>
    </row>
    <row r="204" spans="1:17" ht="15">
      <c r="A204" s="6"/>
      <c r="B204" s="10"/>
      <c r="C204" s="519"/>
      <c r="D204" s="519"/>
      <c r="E204" s="462"/>
      <c r="F204" s="462"/>
      <c r="G204" s="462"/>
      <c r="H204" s="462"/>
      <c r="I204" s="462"/>
      <c r="J204" s="462"/>
      <c r="K204" s="462"/>
      <c r="L204" s="462"/>
      <c r="M204" s="343"/>
      <c r="N204" s="343"/>
    </row>
    <row r="205" spans="1:17" ht="15">
      <c r="A205" s="6"/>
      <c r="B205" s="10"/>
      <c r="C205" s="10"/>
      <c r="D205" s="10"/>
      <c r="E205" s="462"/>
      <c r="F205" s="462"/>
      <c r="G205" s="462"/>
      <c r="H205" s="462"/>
      <c r="I205" s="462"/>
      <c r="J205" s="462"/>
      <c r="K205" s="462"/>
      <c r="L205" s="462"/>
      <c r="M205" s="343"/>
      <c r="N205" s="343"/>
    </row>
    <row r="206" spans="1:17">
      <c r="A206" s="6"/>
      <c r="B206" s="25"/>
      <c r="C206" s="3"/>
      <c r="D206" s="11"/>
      <c r="E206" s="463"/>
      <c r="F206" s="463"/>
      <c r="G206" s="463"/>
      <c r="H206" s="463"/>
      <c r="I206" s="463"/>
      <c r="J206" s="463"/>
      <c r="K206" s="463"/>
      <c r="L206" s="463"/>
      <c r="M206" s="343"/>
      <c r="N206" s="343"/>
    </row>
    <row r="207" spans="1:17" ht="15">
      <c r="A207" s="6"/>
      <c r="B207" s="241"/>
      <c r="C207" s="242"/>
      <c r="D207" s="242"/>
      <c r="E207" s="462"/>
      <c r="F207" s="462"/>
      <c r="G207" s="462"/>
      <c r="H207" s="462"/>
      <c r="I207" s="462"/>
      <c r="J207" s="462"/>
      <c r="K207" s="462"/>
      <c r="L207" s="462"/>
      <c r="M207" s="343"/>
      <c r="N207" s="343"/>
      <c r="Q207" s="300"/>
    </row>
    <row r="208" spans="1:17">
      <c r="A208" s="6"/>
      <c r="B208" s="22"/>
      <c r="C208" s="4"/>
      <c r="D208" s="12"/>
      <c r="E208" s="461"/>
      <c r="F208" s="461"/>
      <c r="G208" s="461"/>
      <c r="H208" s="461"/>
      <c r="I208" s="461"/>
      <c r="J208" s="461"/>
      <c r="K208" s="461"/>
      <c r="L208" s="461"/>
      <c r="M208" s="343"/>
      <c r="N208" s="343"/>
      <c r="Q208" s="300"/>
    </row>
    <row r="209" spans="1:18" ht="15">
      <c r="A209" s="6"/>
      <c r="B209" s="2"/>
      <c r="C209" s="4"/>
      <c r="D209" s="12"/>
      <c r="E209" s="462"/>
      <c r="F209" s="462"/>
      <c r="G209" s="462"/>
      <c r="H209" s="462"/>
      <c r="I209" s="462"/>
      <c r="J209" s="462"/>
      <c r="K209" s="462"/>
      <c r="L209" s="462"/>
      <c r="M209" s="343"/>
      <c r="N209" s="343"/>
      <c r="Q209" s="300"/>
    </row>
    <row r="210" spans="1:18" ht="15">
      <c r="A210" s="6"/>
      <c r="B210" s="25"/>
      <c r="C210" s="9"/>
      <c r="D210" s="9"/>
      <c r="E210" s="636"/>
      <c r="F210" s="636"/>
      <c r="G210" s="636"/>
      <c r="H210" s="636"/>
      <c r="I210" s="636"/>
      <c r="J210" s="636"/>
      <c r="K210" s="636"/>
      <c r="L210" s="636"/>
      <c r="M210" s="343"/>
      <c r="N210" s="343"/>
      <c r="Q210" s="374"/>
      <c r="R210" s="317"/>
    </row>
    <row r="211" spans="1:18" ht="13.15" customHeight="1">
      <c r="A211" s="6"/>
      <c r="B211" s="774"/>
      <c r="C211" s="774"/>
      <c r="D211" s="774"/>
      <c r="E211" s="637"/>
      <c r="F211" s="637"/>
      <c r="G211" s="637"/>
      <c r="H211" s="637"/>
      <c r="I211" s="637"/>
      <c r="J211" s="637"/>
      <c r="K211" s="637"/>
      <c r="L211" s="637"/>
      <c r="M211" s="343"/>
      <c r="N211" s="343"/>
      <c r="Q211" s="374"/>
      <c r="R211" s="317"/>
    </row>
    <row r="212" spans="1:18" ht="15">
      <c r="A212" s="6"/>
      <c r="B212" s="25"/>
      <c r="C212" s="9"/>
      <c r="D212" s="9"/>
      <c r="E212" s="638"/>
      <c r="F212" s="638"/>
      <c r="G212" s="638"/>
      <c r="H212" s="638"/>
      <c r="I212" s="638"/>
      <c r="J212" s="638"/>
      <c r="K212" s="638"/>
      <c r="L212" s="639"/>
      <c r="M212" s="249"/>
      <c r="N212" s="249"/>
      <c r="Q212" s="374"/>
      <c r="R212" s="317"/>
    </row>
    <row r="213" spans="1:18">
      <c r="A213" s="6"/>
      <c r="B213" s="208"/>
      <c r="C213" s="208"/>
      <c r="D213" s="208"/>
      <c r="E213" s="529"/>
      <c r="F213" s="529"/>
      <c r="G213" s="529"/>
      <c r="H213" s="529"/>
      <c r="I213" s="529"/>
      <c r="J213" s="529"/>
      <c r="K213" s="529"/>
      <c r="L213" s="529"/>
      <c r="M213" s="640"/>
      <c r="N213" s="640"/>
      <c r="Q213" s="374"/>
      <c r="R213" s="317"/>
    </row>
    <row r="214" spans="1:18">
      <c r="A214" s="6"/>
      <c r="B214" s="208"/>
      <c r="C214" s="498"/>
      <c r="D214" s="208"/>
      <c r="E214" s="641"/>
      <c r="F214" s="641"/>
      <c r="G214" s="641"/>
      <c r="H214" s="641"/>
      <c r="I214" s="641"/>
      <c r="J214" s="641"/>
      <c r="K214" s="641"/>
      <c r="L214" s="642"/>
      <c r="M214" s="643"/>
      <c r="N214" s="643"/>
      <c r="Q214" s="374"/>
      <c r="R214" s="317"/>
    </row>
    <row r="215" spans="1:18">
      <c r="A215" s="6"/>
      <c r="B215" s="208"/>
      <c r="C215" s="498"/>
      <c r="D215" s="208"/>
      <c r="E215" s="499"/>
      <c r="F215" s="499"/>
      <c r="G215" s="499"/>
      <c r="H215" s="499"/>
      <c r="I215" s="499"/>
      <c r="J215" s="499"/>
      <c r="K215" s="499"/>
      <c r="L215" s="499"/>
      <c r="M215" s="177"/>
      <c r="N215" s="177"/>
      <c r="Q215" s="300"/>
    </row>
    <row r="216" spans="1:18" ht="15">
      <c r="A216" s="6"/>
      <c r="B216" s="208"/>
      <c r="C216" s="208"/>
      <c r="D216" s="208"/>
      <c r="E216" s="644"/>
      <c r="F216" s="644"/>
      <c r="G216" s="644"/>
      <c r="H216" s="644"/>
      <c r="I216" s="644"/>
      <c r="J216" s="644"/>
      <c r="K216" s="644"/>
      <c r="L216" s="644"/>
      <c r="M216" s="177"/>
      <c r="N216" s="177"/>
      <c r="Q216" s="300"/>
    </row>
    <row r="217" spans="1:18" ht="15">
      <c r="A217" s="6"/>
      <c r="B217" s="6"/>
      <c r="C217" s="500"/>
      <c r="D217" s="208"/>
      <c r="E217" s="501"/>
      <c r="F217" s="501"/>
      <c r="G217" s="501"/>
      <c r="H217" s="501"/>
      <c r="I217" s="501"/>
      <c r="J217" s="501"/>
      <c r="K217" s="501"/>
      <c r="L217" s="501"/>
      <c r="M217" s="177"/>
      <c r="N217" s="177"/>
      <c r="Q217" s="300"/>
    </row>
    <row r="218" spans="1:18">
      <c r="A218" s="6"/>
      <c r="B218" s="208"/>
      <c r="C218" s="502"/>
      <c r="D218" s="208"/>
      <c r="E218" s="645"/>
      <c r="F218" s="645"/>
      <c r="G218" s="645"/>
      <c r="H218" s="645"/>
      <c r="I218" s="645"/>
      <c r="J218" s="645"/>
      <c r="K218" s="645"/>
      <c r="L218" s="645"/>
      <c r="Q218" s="456"/>
    </row>
    <row r="219" spans="1:18">
      <c r="A219" s="6"/>
      <c r="B219" s="208"/>
      <c r="C219" s="502"/>
      <c r="D219" s="208"/>
      <c r="E219" s="646"/>
      <c r="F219" s="646"/>
      <c r="G219" s="646"/>
      <c r="H219" s="646"/>
      <c r="I219" s="646"/>
      <c r="J219" s="646"/>
      <c r="K219" s="646"/>
      <c r="L219" s="646"/>
      <c r="M219" s="177"/>
      <c r="N219" s="177"/>
      <c r="Q219" s="300"/>
    </row>
    <row r="220" spans="1:18" ht="15">
      <c r="A220" s="6"/>
      <c r="B220" s="208"/>
      <c r="C220" s="502"/>
      <c r="D220" s="208"/>
      <c r="E220" s="503"/>
      <c r="F220" s="503"/>
      <c r="G220" s="503"/>
      <c r="H220" s="503"/>
      <c r="I220" s="503"/>
      <c r="J220" s="503"/>
      <c r="K220" s="503"/>
      <c r="L220" s="503"/>
      <c r="M220" s="218"/>
      <c r="N220" s="218"/>
      <c r="Q220" s="456"/>
    </row>
    <row r="221" spans="1:18">
      <c r="A221" s="6"/>
      <c r="B221" s="208"/>
      <c r="C221" s="502"/>
      <c r="D221" s="208"/>
      <c r="E221" s="504"/>
      <c r="F221" s="504"/>
      <c r="G221" s="504"/>
      <c r="H221" s="504"/>
      <c r="I221" s="504"/>
      <c r="J221" s="504"/>
      <c r="K221" s="504"/>
      <c r="L221" s="504"/>
      <c r="M221" s="218"/>
      <c r="N221" s="218"/>
      <c r="Q221" s="300"/>
    </row>
    <row r="222" spans="1:18">
      <c r="A222" s="6"/>
      <c r="B222" s="208"/>
      <c r="C222" s="502"/>
      <c r="D222" s="208"/>
      <c r="E222" s="504"/>
      <c r="F222" s="504"/>
      <c r="G222" s="504"/>
      <c r="H222" s="504"/>
      <c r="I222" s="504"/>
      <c r="J222" s="504"/>
      <c r="K222" s="504"/>
      <c r="L222" s="504"/>
      <c r="M222" s="218"/>
      <c r="N222" s="218"/>
      <c r="Q222" s="300"/>
    </row>
    <row r="223" spans="1:18">
      <c r="A223" s="6"/>
      <c r="B223" s="208"/>
      <c r="C223" s="502"/>
      <c r="D223" s="208"/>
      <c r="E223" s="504"/>
      <c r="F223" s="504"/>
      <c r="G223" s="504"/>
      <c r="H223" s="504"/>
      <c r="I223" s="504"/>
      <c r="J223" s="504"/>
      <c r="K223" s="504"/>
      <c r="L223" s="504"/>
      <c r="M223" s="218"/>
      <c r="N223" s="218"/>
      <c r="Q223" s="300"/>
    </row>
    <row r="224" spans="1:18">
      <c r="A224" s="6"/>
      <c r="B224" s="208"/>
      <c r="C224" s="502"/>
      <c r="D224" s="208"/>
      <c r="E224" s="647"/>
      <c r="F224" s="647"/>
      <c r="G224" s="647"/>
      <c r="H224" s="647"/>
      <c r="I224" s="647"/>
      <c r="J224" s="647"/>
      <c r="K224" s="647"/>
      <c r="L224" s="647"/>
      <c r="M224" s="218"/>
      <c r="N224" s="218"/>
    </row>
    <row r="225" spans="1:14">
      <c r="A225" s="6"/>
      <c r="B225" s="208"/>
      <c r="C225" s="502"/>
      <c r="D225" s="208"/>
      <c r="E225" s="173"/>
      <c r="F225" s="173"/>
      <c r="G225" s="173"/>
      <c r="H225" s="173"/>
      <c r="I225" s="173"/>
      <c r="J225" s="173"/>
      <c r="K225" s="173"/>
      <c r="L225" s="173"/>
      <c r="M225" s="648"/>
      <c r="N225" s="648"/>
    </row>
    <row r="226" spans="1:14">
      <c r="A226" s="6"/>
      <c r="B226" s="208"/>
      <c r="C226" s="502"/>
      <c r="D226" s="208"/>
      <c r="E226" s="129"/>
      <c r="F226" s="129"/>
      <c r="G226" s="129"/>
      <c r="H226" s="129"/>
      <c r="I226" s="129"/>
      <c r="J226" s="129"/>
      <c r="K226" s="129"/>
      <c r="L226" s="129"/>
    </row>
    <row r="227" spans="1:14">
      <c r="A227" s="6"/>
      <c r="B227" s="208"/>
      <c r="C227" s="502"/>
      <c r="D227" s="208"/>
      <c r="E227" s="167"/>
      <c r="F227" s="167"/>
      <c r="G227" s="167"/>
      <c r="H227" s="167"/>
      <c r="I227" s="167"/>
      <c r="J227" s="167"/>
      <c r="K227" s="167"/>
      <c r="L227" s="167"/>
    </row>
    <row r="228" spans="1:14">
      <c r="A228" s="6"/>
      <c r="B228" s="1"/>
      <c r="C228" s="502"/>
      <c r="D228" s="208"/>
      <c r="E228" s="167"/>
      <c r="F228" s="167"/>
      <c r="G228" s="167"/>
      <c r="H228" s="167"/>
      <c r="I228" s="167"/>
      <c r="J228" s="167"/>
      <c r="K228" s="167"/>
      <c r="L228" s="167"/>
    </row>
    <row r="229" spans="1:14">
      <c r="A229" s="6"/>
      <c r="B229" s="1"/>
      <c r="C229" s="1"/>
      <c r="D229" s="8"/>
      <c r="E229" s="167"/>
      <c r="F229" s="167"/>
      <c r="G229" s="167"/>
      <c r="H229" s="167"/>
      <c r="I229" s="167"/>
      <c r="J229" s="167"/>
      <c r="K229" s="167"/>
      <c r="L229" s="167"/>
    </row>
    <row r="230" spans="1:14">
      <c r="A230" s="6"/>
      <c r="B230" s="497"/>
      <c r="C230" s="330"/>
      <c r="D230" s="10"/>
      <c r="E230" s="523"/>
      <c r="F230" s="523"/>
      <c r="G230" s="523"/>
      <c r="H230" s="523"/>
      <c r="I230" s="523"/>
      <c r="J230" s="523"/>
      <c r="K230" s="523"/>
      <c r="L230" s="523"/>
    </row>
    <row r="231" spans="1:14">
      <c r="A231" s="6"/>
      <c r="B231" s="497"/>
      <c r="C231" s="330"/>
      <c r="D231" s="10"/>
      <c r="E231" s="523"/>
      <c r="F231" s="523"/>
      <c r="G231" s="523"/>
      <c r="H231" s="523"/>
      <c r="I231" s="523"/>
      <c r="J231" s="523"/>
      <c r="K231" s="523"/>
      <c r="L231" s="523"/>
    </row>
    <row r="232" spans="1:14">
      <c r="A232" s="6"/>
      <c r="B232" s="497"/>
      <c r="C232" s="1"/>
      <c r="D232" s="10"/>
      <c r="E232" s="145"/>
      <c r="F232" s="145"/>
      <c r="G232" s="145"/>
      <c r="H232" s="145"/>
      <c r="I232" s="145"/>
      <c r="J232" s="145"/>
      <c r="K232" s="145"/>
      <c r="L232" s="145"/>
      <c r="M232" s="325"/>
      <c r="N232" s="325"/>
    </row>
    <row r="233" spans="1:14">
      <c r="A233" s="6"/>
      <c r="B233" s="497"/>
      <c r="C233" s="330"/>
      <c r="D233" s="10"/>
      <c r="E233" s="145"/>
      <c r="F233" s="145"/>
      <c r="G233" s="145"/>
      <c r="H233" s="145"/>
      <c r="I233" s="145"/>
      <c r="J233" s="145"/>
      <c r="K233" s="145"/>
      <c r="L233" s="145"/>
      <c r="M233" s="325"/>
      <c r="N233" s="325"/>
    </row>
    <row r="234" spans="1:14">
      <c r="A234" s="6"/>
      <c r="B234" s="497"/>
      <c r="C234" s="330"/>
      <c r="D234" s="10"/>
      <c r="E234" s="145"/>
      <c r="F234" s="145"/>
      <c r="G234" s="145"/>
      <c r="H234" s="145"/>
      <c r="I234" s="145"/>
      <c r="J234" s="145"/>
      <c r="K234" s="145"/>
      <c r="L234" s="145"/>
      <c r="M234" s="325"/>
      <c r="N234" s="325"/>
    </row>
    <row r="235" spans="1:14">
      <c r="A235" s="6"/>
      <c r="B235" s="10"/>
      <c r="C235" s="6"/>
      <c r="D235" s="10"/>
      <c r="E235" s="145"/>
      <c r="F235" s="145"/>
      <c r="G235" s="145"/>
      <c r="H235" s="145"/>
      <c r="I235" s="145"/>
      <c r="J235" s="145"/>
      <c r="K235" s="145"/>
      <c r="L235" s="145"/>
      <c r="M235" s="325"/>
      <c r="N235" s="325"/>
    </row>
    <row r="236" spans="1:14">
      <c r="A236" s="6"/>
      <c r="B236" s="10"/>
      <c r="C236" s="6"/>
      <c r="D236" s="10"/>
      <c r="E236" s="145"/>
      <c r="F236" s="145"/>
      <c r="G236" s="145"/>
      <c r="H236" s="145"/>
      <c r="I236" s="145"/>
      <c r="J236" s="145"/>
      <c r="K236" s="145"/>
      <c r="L236" s="145"/>
      <c r="M236" s="325"/>
      <c r="N236" s="325"/>
    </row>
    <row r="237" spans="1:14">
      <c r="A237" s="6"/>
      <c r="B237" s="10"/>
      <c r="C237" s="6"/>
      <c r="D237" s="10"/>
      <c r="E237" s="145"/>
      <c r="F237" s="145"/>
      <c r="G237" s="145"/>
      <c r="H237" s="145"/>
      <c r="I237" s="145"/>
      <c r="J237" s="145"/>
      <c r="K237" s="145"/>
      <c r="L237" s="145"/>
      <c r="M237" s="325"/>
      <c r="N237" s="325"/>
    </row>
    <row r="238" spans="1:14" ht="15">
      <c r="A238" s="6"/>
      <c r="B238" s="10"/>
      <c r="C238" s="10"/>
      <c r="D238" s="10"/>
      <c r="E238" s="146"/>
      <c r="F238" s="146"/>
      <c r="G238" s="146"/>
      <c r="H238" s="146"/>
      <c r="I238" s="146"/>
      <c r="J238" s="146"/>
      <c r="K238" s="146"/>
      <c r="L238" s="146"/>
      <c r="M238" s="325"/>
      <c r="N238" s="325"/>
    </row>
    <row r="239" spans="1:14">
      <c r="A239" s="6"/>
      <c r="B239" s="25"/>
      <c r="C239" s="3"/>
      <c r="D239" s="11"/>
      <c r="E239" s="147"/>
      <c r="F239" s="147"/>
      <c r="G239" s="147"/>
      <c r="H239" s="147"/>
      <c r="I239" s="147"/>
      <c r="J239" s="147"/>
      <c r="K239" s="147"/>
      <c r="L239" s="147"/>
      <c r="M239" s="325"/>
      <c r="N239" s="325"/>
    </row>
    <row r="240" spans="1:14" ht="15">
      <c r="A240" s="6"/>
      <c r="B240" s="241"/>
      <c r="C240" s="12"/>
      <c r="D240" s="12"/>
      <c r="E240" s="146"/>
      <c r="F240" s="146"/>
      <c r="G240" s="146"/>
      <c r="H240" s="146"/>
      <c r="I240" s="146"/>
      <c r="J240" s="146"/>
      <c r="K240" s="146"/>
      <c r="L240" s="146"/>
      <c r="M240" s="325"/>
      <c r="N240" s="325"/>
    </row>
    <row r="241" spans="1:14">
      <c r="A241" s="6"/>
      <c r="B241" s="22"/>
      <c r="C241" s="4"/>
      <c r="D241" s="12"/>
      <c r="E241" s="145"/>
      <c r="F241" s="145"/>
      <c r="G241" s="145"/>
      <c r="H241" s="145"/>
      <c r="I241" s="145"/>
      <c r="J241" s="145"/>
      <c r="K241" s="145"/>
      <c r="L241" s="145"/>
      <c r="M241" s="325"/>
      <c r="N241" s="325"/>
    </row>
    <row r="242" spans="1:14" ht="15">
      <c r="A242" s="6"/>
      <c r="B242" s="2"/>
      <c r="C242" s="4"/>
      <c r="D242" s="12"/>
      <c r="E242" s="146"/>
      <c r="F242" s="146"/>
      <c r="G242" s="146"/>
      <c r="H242" s="146"/>
      <c r="I242" s="146"/>
      <c r="J242" s="146"/>
      <c r="K242" s="146"/>
      <c r="L242" s="146"/>
      <c r="M242" s="325"/>
      <c r="N242" s="325"/>
    </row>
    <row r="243" spans="1:14" ht="15">
      <c r="A243" s="6"/>
      <c r="B243" s="25"/>
      <c r="C243" s="9"/>
      <c r="D243" s="9"/>
      <c r="E243" s="148"/>
      <c r="F243" s="148"/>
      <c r="G243" s="148"/>
      <c r="H243" s="148"/>
      <c r="I243" s="148"/>
      <c r="J243" s="148"/>
      <c r="K243" s="148"/>
      <c r="L243" s="148"/>
      <c r="M243" s="325"/>
      <c r="N243" s="325"/>
    </row>
    <row r="244" spans="1:14" ht="15">
      <c r="A244" s="6"/>
      <c r="B244" s="25"/>
      <c r="C244" s="9"/>
      <c r="D244" s="9"/>
      <c r="E244" s="148"/>
      <c r="F244" s="148"/>
      <c r="G244" s="148"/>
      <c r="H244" s="148"/>
      <c r="I244" s="148"/>
      <c r="J244" s="148"/>
      <c r="K244" s="148"/>
      <c r="L244" s="148"/>
      <c r="M244" s="325"/>
      <c r="N244" s="325"/>
    </row>
    <row r="245" spans="1:14" ht="15">
      <c r="A245" s="6"/>
      <c r="B245" s="505"/>
      <c r="C245" s="9"/>
      <c r="D245" s="9"/>
      <c r="E245" s="148"/>
      <c r="F245" s="148"/>
      <c r="G245" s="148"/>
      <c r="H245" s="148"/>
      <c r="I245" s="148"/>
      <c r="J245" s="148"/>
      <c r="K245" s="148"/>
      <c r="L245" s="148"/>
      <c r="M245" s="325"/>
      <c r="N245" s="325"/>
    </row>
    <row r="246" spans="1:14" ht="15">
      <c r="A246" s="6"/>
      <c r="B246" s="506"/>
      <c r="C246" s="24"/>
      <c r="D246" s="506"/>
      <c r="E246" s="649"/>
      <c r="F246" s="649"/>
      <c r="G246" s="649"/>
      <c r="H246" s="649"/>
      <c r="I246" s="649"/>
      <c r="J246" s="649"/>
      <c r="K246" s="649"/>
      <c r="L246" s="649"/>
      <c r="M246" s="325"/>
      <c r="N246" s="325"/>
    </row>
    <row r="247" spans="1:14">
      <c r="A247" s="6"/>
      <c r="B247" s="24"/>
      <c r="C247" s="24"/>
      <c r="D247" s="506"/>
      <c r="E247" s="650"/>
      <c r="F247" s="650"/>
      <c r="G247" s="650"/>
      <c r="H247" s="650"/>
      <c r="I247" s="650"/>
      <c r="J247" s="650"/>
      <c r="K247" s="650"/>
      <c r="L247" s="650"/>
      <c r="M247" s="325"/>
      <c r="N247" s="325"/>
    </row>
    <row r="248" spans="1:14">
      <c r="A248" s="6"/>
      <c r="B248" s="26"/>
      <c r="C248" s="26"/>
      <c r="D248" s="506"/>
      <c r="E248" s="650"/>
      <c r="F248" s="650"/>
      <c r="G248" s="650"/>
      <c r="H248" s="650"/>
      <c r="I248" s="650"/>
      <c r="J248" s="650"/>
      <c r="K248" s="650"/>
      <c r="L248" s="650"/>
      <c r="M248" s="325"/>
      <c r="N248" s="325"/>
    </row>
    <row r="249" spans="1:14" ht="15">
      <c r="A249" s="6"/>
      <c r="B249" s="22"/>
      <c r="C249" s="22"/>
      <c r="D249" s="22"/>
      <c r="E249" s="507"/>
      <c r="F249" s="507"/>
      <c r="G249" s="507"/>
      <c r="H249" s="507"/>
      <c r="I249" s="507"/>
      <c r="J249" s="507"/>
      <c r="K249" s="507"/>
      <c r="L249" s="507"/>
    </row>
    <row r="250" spans="1:14">
      <c r="A250" s="6"/>
      <c r="B250" s="1"/>
      <c r="C250" s="9"/>
      <c r="D250" s="8"/>
      <c r="E250" s="520"/>
      <c r="F250" s="520"/>
      <c r="G250" s="520"/>
      <c r="H250" s="520"/>
      <c r="I250" s="520"/>
      <c r="J250" s="520"/>
      <c r="K250" s="520"/>
      <c r="L250" s="520"/>
    </row>
    <row r="251" spans="1:14">
      <c r="A251" s="6"/>
      <c r="B251" s="333"/>
      <c r="C251" s="215"/>
      <c r="D251" s="215"/>
      <c r="E251" s="520"/>
      <c r="F251" s="520"/>
      <c r="G251" s="520"/>
      <c r="H251" s="520"/>
      <c r="I251" s="520"/>
      <c r="J251" s="520"/>
      <c r="K251" s="520"/>
      <c r="L251" s="520"/>
    </row>
    <row r="252" spans="1:14">
      <c r="A252" s="6"/>
      <c r="B252" s="333"/>
      <c r="C252" s="333"/>
      <c r="D252" s="215"/>
      <c r="E252" s="520"/>
      <c r="F252" s="520"/>
      <c r="G252" s="520"/>
      <c r="H252" s="520"/>
      <c r="I252" s="520"/>
      <c r="J252" s="520"/>
      <c r="K252" s="520"/>
      <c r="L252" s="520"/>
    </row>
    <row r="253" spans="1:14">
      <c r="A253" s="6"/>
      <c r="B253" s="508"/>
      <c r="C253" s="334"/>
      <c r="D253" s="242"/>
      <c r="E253" s="635"/>
      <c r="F253" s="635"/>
      <c r="G253" s="635"/>
      <c r="H253" s="635"/>
      <c r="I253" s="635"/>
      <c r="J253" s="635"/>
      <c r="K253" s="635"/>
      <c r="L253" s="635"/>
      <c r="M253" s="249"/>
      <c r="N253" s="249"/>
    </row>
    <row r="254" spans="1:14">
      <c r="A254" s="6"/>
      <c r="B254" s="508"/>
      <c r="C254" s="334"/>
      <c r="D254" s="242"/>
      <c r="E254" s="635"/>
      <c r="F254" s="635"/>
      <c r="G254" s="635"/>
      <c r="H254" s="635"/>
      <c r="I254" s="635"/>
      <c r="J254" s="635"/>
      <c r="K254" s="635"/>
      <c r="L254" s="635"/>
      <c r="M254" s="249"/>
      <c r="N254" s="249"/>
    </row>
    <row r="255" spans="1:14">
      <c r="A255" s="6"/>
      <c r="B255" s="508"/>
      <c r="C255" s="333"/>
      <c r="D255" s="242"/>
      <c r="E255" s="635"/>
      <c r="F255" s="635"/>
      <c r="G255" s="635"/>
      <c r="H255" s="635"/>
      <c r="I255" s="635"/>
      <c r="J255" s="635"/>
      <c r="K255" s="635"/>
      <c r="L255" s="635"/>
      <c r="M255" s="249"/>
      <c r="N255" s="249"/>
    </row>
    <row r="256" spans="1:14">
      <c r="A256" s="6"/>
      <c r="B256" s="508"/>
      <c r="C256" s="334"/>
      <c r="D256" s="242"/>
      <c r="E256" s="457"/>
      <c r="F256" s="457"/>
      <c r="G256" s="457"/>
      <c r="H256" s="457"/>
      <c r="I256" s="457"/>
      <c r="J256" s="457"/>
      <c r="K256" s="457"/>
      <c r="L256" s="457"/>
      <c r="M256" s="343"/>
      <c r="N256" s="343"/>
    </row>
    <row r="257" spans="1:14">
      <c r="A257" s="6"/>
      <c r="B257" s="508"/>
      <c r="C257" s="334"/>
      <c r="D257" s="242"/>
      <c r="E257" s="457"/>
      <c r="F257" s="457"/>
      <c r="G257" s="457"/>
      <c r="H257" s="457"/>
      <c r="I257" s="457"/>
      <c r="J257" s="457"/>
      <c r="K257" s="457"/>
      <c r="L257" s="457"/>
      <c r="M257" s="343"/>
      <c r="N257" s="343"/>
    </row>
    <row r="258" spans="1:14">
      <c r="A258" s="6"/>
      <c r="B258" s="242"/>
      <c r="C258" s="168"/>
      <c r="D258" s="242"/>
      <c r="E258" s="461"/>
      <c r="F258" s="461"/>
      <c r="G258" s="461"/>
      <c r="H258" s="461"/>
      <c r="I258" s="461"/>
      <c r="J258" s="461"/>
      <c r="K258" s="461"/>
      <c r="L258" s="461"/>
      <c r="M258" s="343"/>
      <c r="N258" s="343"/>
    </row>
    <row r="259" spans="1:14">
      <c r="A259" s="6"/>
      <c r="B259" s="10"/>
      <c r="C259" s="6"/>
      <c r="D259" s="10"/>
      <c r="E259" s="461"/>
      <c r="F259" s="461"/>
      <c r="G259" s="461"/>
      <c r="H259" s="461"/>
      <c r="I259" s="461"/>
      <c r="J259" s="461"/>
      <c r="K259" s="461"/>
      <c r="L259" s="461"/>
      <c r="M259" s="343"/>
      <c r="N259" s="343"/>
    </row>
    <row r="260" spans="1:14" ht="15">
      <c r="A260" s="6"/>
      <c r="B260" s="10"/>
      <c r="C260" s="6"/>
      <c r="D260" s="10"/>
      <c r="E260" s="462"/>
      <c r="F260" s="462"/>
      <c r="G260" s="462"/>
      <c r="H260" s="462"/>
      <c r="I260" s="462"/>
      <c r="J260" s="462"/>
      <c r="K260" s="462"/>
      <c r="L260" s="462"/>
      <c r="M260" s="343"/>
      <c r="N260" s="343"/>
    </row>
    <row r="261" spans="1:14" ht="15">
      <c r="A261" s="6"/>
      <c r="B261" s="10"/>
      <c r="C261" s="10"/>
      <c r="D261" s="10"/>
      <c r="E261" s="462"/>
      <c r="F261" s="462"/>
      <c r="G261" s="462"/>
      <c r="H261" s="462"/>
      <c r="I261" s="462"/>
      <c r="J261" s="462"/>
      <c r="K261" s="462"/>
      <c r="L261" s="462"/>
      <c r="M261" s="343"/>
      <c r="N261" s="343"/>
    </row>
    <row r="262" spans="1:14">
      <c r="A262" s="6"/>
      <c r="B262" s="25"/>
      <c r="C262" s="3"/>
      <c r="D262" s="11"/>
      <c r="E262" s="463"/>
      <c r="F262" s="463"/>
      <c r="G262" s="463"/>
      <c r="H262" s="463"/>
      <c r="I262" s="463"/>
      <c r="J262" s="463"/>
      <c r="K262" s="463"/>
      <c r="L262" s="463"/>
      <c r="M262" s="343"/>
      <c r="N262" s="343"/>
    </row>
    <row r="263" spans="1:14" ht="15">
      <c r="A263" s="6"/>
      <c r="B263" s="241"/>
      <c r="C263" s="242"/>
      <c r="D263" s="242"/>
      <c r="E263" s="462"/>
      <c r="F263" s="462"/>
      <c r="G263" s="462"/>
      <c r="H263" s="462"/>
      <c r="I263" s="462"/>
      <c r="J263" s="462"/>
      <c r="K263" s="462"/>
      <c r="L263" s="462"/>
      <c r="M263" s="343"/>
      <c r="N263" s="343"/>
    </row>
    <row r="264" spans="1:14">
      <c r="A264" s="6"/>
      <c r="B264" s="22"/>
      <c r="C264" s="46"/>
      <c r="D264" s="44"/>
      <c r="E264" s="461"/>
      <c r="F264" s="461"/>
      <c r="G264" s="461"/>
      <c r="H264" s="461"/>
      <c r="I264" s="461"/>
      <c r="J264" s="461"/>
      <c r="K264" s="461"/>
      <c r="L264" s="461"/>
      <c r="M264" s="343"/>
      <c r="N264" s="343"/>
    </row>
    <row r="265" spans="1:14" ht="15">
      <c r="A265" s="6"/>
      <c r="B265" s="2"/>
      <c r="C265" s="46"/>
      <c r="D265" s="44"/>
      <c r="E265" s="462"/>
      <c r="F265" s="462"/>
      <c r="G265" s="462"/>
      <c r="H265" s="462"/>
      <c r="I265" s="462"/>
      <c r="J265" s="462"/>
      <c r="K265" s="462"/>
      <c r="L265" s="462"/>
      <c r="M265" s="343"/>
      <c r="N265" s="343"/>
    </row>
    <row r="266" spans="1:14" ht="15">
      <c r="A266" s="6"/>
      <c r="B266" s="48"/>
      <c r="C266" s="47"/>
      <c r="D266" s="47"/>
      <c r="E266" s="636"/>
      <c r="F266" s="636"/>
      <c r="G266" s="636"/>
      <c r="H266" s="636"/>
      <c r="I266" s="636"/>
      <c r="J266" s="636"/>
      <c r="K266" s="636"/>
      <c r="L266" s="636"/>
      <c r="M266" s="343"/>
      <c r="N266" s="343"/>
    </row>
    <row r="267" spans="1:14">
      <c r="A267" s="6"/>
      <c r="B267" s="774"/>
      <c r="C267" s="774"/>
      <c r="D267" s="774"/>
      <c r="E267" s="637"/>
      <c r="F267" s="637"/>
      <c r="G267" s="637"/>
      <c r="H267" s="637"/>
      <c r="I267" s="637"/>
      <c r="J267" s="637"/>
      <c r="K267" s="637"/>
      <c r="L267" s="637"/>
      <c r="M267" s="343"/>
      <c r="N267" s="343"/>
    </row>
    <row r="268" spans="1:14" ht="15">
      <c r="A268" s="6"/>
      <c r="B268" s="25"/>
      <c r="C268" s="9"/>
      <c r="D268" s="9"/>
      <c r="E268" s="651"/>
      <c r="F268" s="651"/>
      <c r="G268" s="651"/>
      <c r="H268" s="651"/>
      <c r="I268" s="651"/>
      <c r="J268" s="651"/>
      <c r="K268" s="651"/>
      <c r="L268" s="651"/>
      <c r="M268" s="343"/>
      <c r="N268" s="343"/>
    </row>
    <row r="269" spans="1:14">
      <c r="A269" s="6"/>
      <c r="B269" s="208"/>
      <c r="C269" s="208"/>
      <c r="D269" s="208"/>
      <c r="E269" s="652"/>
      <c r="F269" s="652"/>
      <c r="G269" s="652"/>
      <c r="H269" s="652"/>
      <c r="I269" s="652"/>
      <c r="J269" s="652"/>
      <c r="K269" s="652"/>
      <c r="L269" s="652"/>
      <c r="M269" s="343"/>
      <c r="N269" s="343"/>
    </row>
    <row r="270" spans="1:14">
      <c r="A270" s="6"/>
      <c r="B270" s="208"/>
      <c r="C270" s="498"/>
      <c r="D270" s="208"/>
      <c r="E270" s="653"/>
      <c r="F270" s="653"/>
      <c r="G270" s="653"/>
      <c r="H270" s="653"/>
      <c r="I270" s="653"/>
      <c r="J270" s="653"/>
      <c r="K270" s="653"/>
      <c r="L270" s="653"/>
      <c r="M270" s="249"/>
      <c r="N270" s="249"/>
    </row>
    <row r="271" spans="1:14">
      <c r="A271" s="6"/>
      <c r="B271" s="208"/>
      <c r="C271" s="498"/>
      <c r="D271" s="208"/>
      <c r="E271" s="654"/>
      <c r="F271" s="654"/>
      <c r="G271" s="654"/>
      <c r="H271" s="654"/>
      <c r="I271" s="654"/>
      <c r="J271" s="654"/>
      <c r="K271" s="654"/>
      <c r="L271" s="641"/>
      <c r="M271" s="218"/>
      <c r="N271" s="218"/>
    </row>
    <row r="272" spans="1:14">
      <c r="A272" s="6"/>
      <c r="B272" s="208"/>
      <c r="C272" s="498"/>
      <c r="D272" s="208"/>
      <c r="E272" s="642"/>
      <c r="F272" s="642"/>
      <c r="G272" s="642"/>
      <c r="H272" s="642"/>
      <c r="I272" s="642"/>
      <c r="J272" s="642"/>
      <c r="K272" s="642"/>
      <c r="L272" s="642"/>
      <c r="M272" s="643"/>
      <c r="N272" s="643"/>
    </row>
    <row r="273" spans="1:14">
      <c r="A273" s="6"/>
      <c r="B273" s="208"/>
      <c r="C273" s="502"/>
      <c r="D273" s="208"/>
      <c r="E273" s="655"/>
      <c r="F273" s="655"/>
      <c r="G273" s="655"/>
      <c r="H273" s="655"/>
      <c r="I273" s="655"/>
      <c r="J273" s="655"/>
      <c r="K273" s="655"/>
      <c r="L273" s="655"/>
      <c r="M273" s="177"/>
      <c r="N273" s="177"/>
    </row>
    <row r="274" spans="1:14">
      <c r="A274" s="6"/>
      <c r="B274" s="208"/>
      <c r="C274" s="502"/>
      <c r="D274" s="208"/>
      <c r="E274" s="655"/>
      <c r="F274" s="655"/>
      <c r="G274" s="655"/>
      <c r="H274" s="655"/>
      <c r="I274" s="655"/>
      <c r="J274" s="655"/>
      <c r="K274" s="655"/>
      <c r="L274" s="655"/>
      <c r="M274" s="177"/>
      <c r="N274" s="177"/>
    </row>
    <row r="275" spans="1:14">
      <c r="A275" s="6"/>
      <c r="B275" s="208"/>
      <c r="C275" s="502"/>
      <c r="D275" s="208"/>
      <c r="E275" s="656"/>
      <c r="F275" s="656"/>
      <c r="G275" s="656"/>
      <c r="H275" s="656"/>
      <c r="I275" s="656"/>
      <c r="J275" s="656"/>
      <c r="K275" s="656"/>
      <c r="L275" s="656"/>
      <c r="M275" s="177"/>
      <c r="N275" s="177"/>
    </row>
    <row r="276" spans="1:14">
      <c r="A276" s="6"/>
      <c r="B276" s="208"/>
      <c r="C276" s="502"/>
      <c r="D276" s="208"/>
      <c r="E276" s="656"/>
      <c r="F276" s="656"/>
      <c r="G276" s="656"/>
      <c r="H276" s="656"/>
      <c r="I276" s="656"/>
      <c r="J276" s="656"/>
      <c r="K276" s="656"/>
      <c r="L276" s="656"/>
      <c r="M276" s="177"/>
      <c r="N276" s="177"/>
    </row>
    <row r="277" spans="1:14">
      <c r="A277" s="6"/>
      <c r="B277" s="208"/>
      <c r="C277" s="502"/>
      <c r="D277" s="208"/>
      <c r="E277" s="657"/>
      <c r="F277" s="657"/>
      <c r="G277" s="657"/>
      <c r="H277" s="657"/>
      <c r="I277" s="657"/>
      <c r="J277" s="657"/>
      <c r="K277" s="657"/>
      <c r="L277" s="657"/>
      <c r="M277" s="218"/>
      <c r="N277" s="218"/>
    </row>
    <row r="278" spans="1:14">
      <c r="A278" s="6"/>
      <c r="B278" s="1"/>
      <c r="C278" s="502"/>
      <c r="D278" s="208"/>
      <c r="E278" s="657"/>
      <c r="F278" s="657"/>
      <c r="G278" s="657"/>
      <c r="H278" s="657"/>
      <c r="I278" s="657"/>
      <c r="J278" s="657"/>
      <c r="K278" s="657"/>
      <c r="L278" s="657"/>
      <c r="M278" s="218"/>
      <c r="N278" s="218"/>
    </row>
    <row r="279" spans="1:14">
      <c r="A279" s="6"/>
      <c r="B279" s="1"/>
      <c r="C279" s="333"/>
      <c r="D279" s="215"/>
      <c r="E279" s="167"/>
      <c r="F279" s="167"/>
      <c r="G279" s="167"/>
      <c r="H279" s="167"/>
      <c r="I279" s="167"/>
      <c r="J279" s="167"/>
      <c r="K279" s="167"/>
      <c r="L279" s="167"/>
    </row>
    <row r="280" spans="1:14">
      <c r="A280" s="6"/>
      <c r="B280" s="2"/>
      <c r="C280" s="334"/>
      <c r="D280" s="242"/>
      <c r="E280" s="523"/>
      <c r="F280" s="523"/>
      <c r="G280" s="523"/>
      <c r="H280" s="523"/>
      <c r="I280" s="523"/>
      <c r="J280" s="523"/>
      <c r="K280" s="523"/>
      <c r="L280" s="523"/>
    </row>
    <row r="281" spans="1:14">
      <c r="A281" s="6"/>
      <c r="B281" s="2"/>
      <c r="C281" s="334"/>
      <c r="D281" s="242"/>
      <c r="E281" s="523"/>
      <c r="F281" s="523"/>
      <c r="G281" s="523"/>
      <c r="H281" s="523"/>
      <c r="I281" s="523"/>
      <c r="J281" s="523"/>
      <c r="K281" s="523"/>
      <c r="L281" s="523"/>
    </row>
    <row r="282" spans="1:14">
      <c r="A282" s="6"/>
      <c r="B282" s="2"/>
      <c r="C282" s="333"/>
      <c r="D282" s="242"/>
      <c r="E282" s="523"/>
      <c r="F282" s="523"/>
      <c r="G282" s="523"/>
      <c r="H282" s="523"/>
      <c r="I282" s="523"/>
      <c r="J282" s="523"/>
      <c r="K282" s="523"/>
      <c r="L282" s="523"/>
    </row>
    <row r="283" spans="1:14">
      <c r="A283" s="6"/>
      <c r="B283" s="2"/>
      <c r="C283" s="334"/>
      <c r="D283" s="242"/>
      <c r="E283" s="523"/>
      <c r="F283" s="523"/>
      <c r="G283" s="523"/>
      <c r="H283" s="523"/>
      <c r="I283" s="523"/>
      <c r="J283" s="523"/>
      <c r="K283" s="523"/>
      <c r="L283" s="523"/>
    </row>
    <row r="284" spans="1:14">
      <c r="A284" s="6"/>
      <c r="B284" s="2"/>
      <c r="C284" s="334"/>
      <c r="D284" s="242"/>
      <c r="E284" s="145"/>
      <c r="F284" s="145"/>
      <c r="G284" s="145"/>
      <c r="H284" s="145"/>
      <c r="I284" s="145"/>
      <c r="J284" s="145"/>
      <c r="K284" s="145"/>
      <c r="L284" s="145"/>
      <c r="M284" s="325"/>
      <c r="N284" s="325"/>
    </row>
    <row r="285" spans="1:14">
      <c r="A285" s="6"/>
      <c r="B285" s="10"/>
      <c r="C285" s="6"/>
      <c r="D285" s="10"/>
      <c r="E285" s="145"/>
      <c r="F285" s="145"/>
      <c r="G285" s="145"/>
      <c r="H285" s="145"/>
      <c r="I285" s="145"/>
      <c r="J285" s="145"/>
      <c r="K285" s="145"/>
      <c r="L285" s="145"/>
      <c r="M285" s="325"/>
      <c r="N285" s="325"/>
    </row>
    <row r="286" spans="1:14">
      <c r="A286" s="6"/>
      <c r="B286" s="10"/>
      <c r="C286" s="6"/>
      <c r="D286" s="10"/>
      <c r="E286" s="145"/>
      <c r="F286" s="145"/>
      <c r="G286" s="145"/>
      <c r="H286" s="145"/>
      <c r="I286" s="145"/>
      <c r="J286" s="145"/>
      <c r="K286" s="145"/>
      <c r="L286" s="145"/>
      <c r="M286" s="325"/>
      <c r="N286" s="325"/>
    </row>
    <row r="287" spans="1:14" ht="15">
      <c r="A287" s="6"/>
      <c r="B287" s="10"/>
      <c r="C287" s="6"/>
      <c r="D287" s="10"/>
      <c r="E287" s="146"/>
      <c r="F287" s="146"/>
      <c r="G287" s="146"/>
      <c r="H287" s="146"/>
      <c r="I287" s="146"/>
      <c r="J287" s="146"/>
      <c r="K287" s="146"/>
      <c r="L287" s="146"/>
      <c r="M287" s="325"/>
      <c r="N287" s="325"/>
    </row>
    <row r="288" spans="1:14" ht="15">
      <c r="A288" s="6"/>
      <c r="B288" s="10"/>
      <c r="C288" s="10"/>
      <c r="D288" s="10"/>
      <c r="E288" s="146"/>
      <c r="F288" s="146"/>
      <c r="G288" s="146"/>
      <c r="H288" s="146"/>
      <c r="I288" s="146"/>
      <c r="J288" s="146"/>
      <c r="K288" s="146"/>
      <c r="L288" s="146"/>
      <c r="M288" s="325"/>
      <c r="N288" s="325"/>
    </row>
    <row r="289" spans="1:14">
      <c r="A289" s="6"/>
      <c r="B289" s="25"/>
      <c r="C289" s="3"/>
      <c r="D289" s="11"/>
      <c r="E289" s="147"/>
      <c r="F289" s="147"/>
      <c r="G289" s="147"/>
      <c r="H289" s="147"/>
      <c r="I289" s="147"/>
      <c r="J289" s="147"/>
      <c r="K289" s="147"/>
      <c r="L289" s="147"/>
      <c r="M289" s="325"/>
      <c r="N289" s="325"/>
    </row>
    <row r="290" spans="1:14" ht="15">
      <c r="A290" s="6"/>
      <c r="B290" s="241"/>
      <c r="C290" s="12"/>
      <c r="D290" s="12"/>
      <c r="E290" s="146"/>
      <c r="F290" s="146"/>
      <c r="G290" s="146"/>
      <c r="H290" s="146"/>
      <c r="I290" s="146"/>
      <c r="J290" s="146"/>
      <c r="K290" s="146"/>
      <c r="L290" s="146"/>
      <c r="M290" s="325"/>
      <c r="N290" s="325"/>
    </row>
    <row r="291" spans="1:14">
      <c r="A291" s="6"/>
      <c r="B291" s="22"/>
      <c r="C291" s="4"/>
      <c r="D291" s="12"/>
      <c r="E291" s="145"/>
      <c r="F291" s="145"/>
      <c r="G291" s="145"/>
      <c r="H291" s="145"/>
      <c r="I291" s="145"/>
      <c r="J291" s="145"/>
      <c r="K291" s="145"/>
      <c r="L291" s="145"/>
      <c r="M291" s="325"/>
      <c r="N291" s="325"/>
    </row>
    <row r="292" spans="1:14" ht="15">
      <c r="A292" s="6"/>
      <c r="B292" s="2"/>
      <c r="C292" s="4"/>
      <c r="D292" s="12"/>
      <c r="E292" s="146"/>
      <c r="F292" s="146"/>
      <c r="G292" s="146"/>
      <c r="H292" s="146"/>
      <c r="I292" s="146"/>
      <c r="J292" s="146"/>
      <c r="K292" s="146"/>
      <c r="L292" s="146"/>
      <c r="M292" s="325"/>
      <c r="N292" s="325"/>
    </row>
    <row r="293" spans="1:14" ht="15">
      <c r="A293" s="6"/>
      <c r="B293" s="25"/>
      <c r="C293" s="4"/>
      <c r="D293" s="9"/>
      <c r="E293" s="400"/>
      <c r="F293" s="400"/>
      <c r="G293" s="400"/>
      <c r="H293" s="400"/>
      <c r="I293" s="400"/>
      <c r="J293" s="400"/>
      <c r="K293" s="400"/>
      <c r="L293" s="400"/>
      <c r="M293" s="325"/>
      <c r="N293" s="325"/>
    </row>
    <row r="294" spans="1:14">
      <c r="A294" s="6"/>
      <c r="B294" s="25"/>
      <c r="C294" s="4"/>
      <c r="D294" s="9"/>
      <c r="E294" s="517"/>
      <c r="F294" s="517"/>
      <c r="G294" s="517"/>
      <c r="H294" s="517"/>
      <c r="I294" s="517"/>
      <c r="J294" s="517"/>
      <c r="K294" s="517"/>
      <c r="L294" s="517"/>
      <c r="M294" s="325"/>
      <c r="N294" s="325"/>
    </row>
    <row r="295" spans="1:14">
      <c r="A295" s="6"/>
      <c r="B295" s="505"/>
      <c r="C295" s="9"/>
      <c r="D295" s="9"/>
      <c r="E295" s="517"/>
      <c r="F295" s="517"/>
      <c r="G295" s="517"/>
      <c r="H295" s="517"/>
      <c r="I295" s="517"/>
      <c r="J295" s="517"/>
      <c r="K295" s="517"/>
      <c r="L295" s="517"/>
      <c r="M295" s="325"/>
      <c r="N295" s="325"/>
    </row>
    <row r="296" spans="1:14">
      <c r="A296" s="6"/>
      <c r="B296" s="6"/>
      <c r="C296" s="6"/>
      <c r="D296" s="6"/>
      <c r="E296" s="517"/>
      <c r="F296" s="517"/>
      <c r="G296" s="517"/>
      <c r="H296" s="517"/>
      <c r="I296" s="517"/>
      <c r="J296" s="517"/>
      <c r="K296" s="517"/>
      <c r="L296" s="517"/>
      <c r="M296" s="325"/>
      <c r="N296" s="325"/>
    </row>
    <row r="297" spans="1:14">
      <c r="A297" s="6"/>
      <c r="B297" s="6"/>
      <c r="C297" s="6"/>
      <c r="D297" s="6"/>
      <c r="E297" s="650"/>
      <c r="F297" s="650"/>
      <c r="G297" s="650"/>
      <c r="H297" s="650"/>
      <c r="I297" s="650"/>
      <c r="J297" s="650"/>
      <c r="K297" s="650"/>
      <c r="L297" s="650"/>
      <c r="M297" s="325"/>
      <c r="N297" s="325"/>
    </row>
    <row r="298" spans="1:14">
      <c r="A298" s="6"/>
      <c r="B298" s="6"/>
      <c r="C298" s="6"/>
      <c r="D298" s="6"/>
      <c r="E298" s="650"/>
      <c r="F298" s="650"/>
      <c r="G298" s="650"/>
      <c r="H298" s="650"/>
      <c r="I298" s="650"/>
      <c r="J298" s="650"/>
      <c r="K298" s="650"/>
      <c r="L298" s="650"/>
      <c r="M298" s="325"/>
      <c r="N298" s="325"/>
    </row>
    <row r="299" spans="1:14">
      <c r="A299" s="6"/>
      <c r="B299" s="333"/>
      <c r="C299" s="215"/>
      <c r="D299" s="215"/>
      <c r="E299" s="520"/>
      <c r="F299" s="520"/>
      <c r="G299" s="520"/>
      <c r="H299" s="520"/>
      <c r="I299" s="520"/>
      <c r="J299" s="520"/>
      <c r="K299" s="520"/>
      <c r="L299" s="520"/>
    </row>
    <row r="300" spans="1:14">
      <c r="A300" s="6"/>
      <c r="B300" s="333"/>
      <c r="C300" s="215"/>
      <c r="D300" s="215"/>
      <c r="E300" s="520"/>
      <c r="F300" s="520"/>
      <c r="G300" s="520"/>
      <c r="H300" s="520"/>
      <c r="I300" s="520"/>
      <c r="J300" s="520"/>
      <c r="K300" s="520"/>
      <c r="L300" s="520"/>
    </row>
    <row r="301" spans="1:14">
      <c r="A301" s="6"/>
      <c r="B301" s="333"/>
      <c r="C301" s="333"/>
      <c r="D301" s="215"/>
      <c r="E301" s="520"/>
      <c r="F301" s="520"/>
      <c r="G301" s="520"/>
      <c r="H301" s="520"/>
      <c r="I301" s="520"/>
      <c r="J301" s="520"/>
      <c r="K301" s="520"/>
      <c r="L301" s="520"/>
    </row>
    <row r="302" spans="1:14">
      <c r="A302" s="6"/>
      <c r="B302" s="508"/>
      <c r="C302" s="334"/>
      <c r="D302" s="242"/>
      <c r="E302" s="523"/>
      <c r="F302" s="523"/>
      <c r="G302" s="523"/>
      <c r="H302" s="523"/>
      <c r="I302" s="523"/>
      <c r="J302" s="523"/>
      <c r="K302" s="523"/>
      <c r="L302" s="523"/>
    </row>
    <row r="303" spans="1:14">
      <c r="A303" s="6"/>
      <c r="B303" s="508"/>
      <c r="C303" s="334"/>
      <c r="D303" s="242"/>
      <c r="E303" s="523"/>
      <c r="F303" s="523"/>
      <c r="G303" s="523"/>
      <c r="H303" s="523"/>
      <c r="I303" s="523"/>
      <c r="J303" s="523"/>
      <c r="K303" s="523"/>
      <c r="L303" s="523"/>
    </row>
    <row r="304" spans="1:14">
      <c r="A304" s="6"/>
      <c r="B304" s="508"/>
      <c r="C304" s="333"/>
      <c r="D304" s="242"/>
      <c r="E304" s="635"/>
      <c r="F304" s="635"/>
      <c r="G304" s="635"/>
      <c r="H304" s="635"/>
      <c r="I304" s="635"/>
      <c r="J304" s="635"/>
      <c r="K304" s="635"/>
      <c r="L304" s="635"/>
      <c r="M304" s="249"/>
      <c r="N304" s="249"/>
    </row>
    <row r="305" spans="1:14">
      <c r="A305" s="6"/>
      <c r="B305" s="508"/>
      <c r="C305" s="334"/>
      <c r="D305" s="242"/>
      <c r="E305" s="635"/>
      <c r="F305" s="635"/>
      <c r="G305" s="635"/>
      <c r="H305" s="635"/>
      <c r="I305" s="635"/>
      <c r="J305" s="635"/>
      <c r="K305" s="635"/>
      <c r="L305" s="635"/>
      <c r="M305" s="249"/>
      <c r="N305" s="249"/>
    </row>
    <row r="306" spans="1:14">
      <c r="A306" s="6"/>
      <c r="B306" s="508"/>
      <c r="C306" s="334"/>
      <c r="D306" s="242"/>
      <c r="E306" s="635"/>
      <c r="F306" s="635"/>
      <c r="G306" s="635"/>
      <c r="H306" s="635"/>
      <c r="I306" s="635"/>
      <c r="J306" s="635"/>
      <c r="K306" s="635"/>
      <c r="L306" s="635"/>
      <c r="M306" s="249"/>
      <c r="N306" s="249"/>
    </row>
    <row r="307" spans="1:14">
      <c r="A307" s="6"/>
      <c r="B307" s="242"/>
      <c r="C307" s="168"/>
      <c r="D307" s="242"/>
      <c r="E307" s="461"/>
      <c r="F307" s="461"/>
      <c r="G307" s="461"/>
      <c r="H307" s="461"/>
      <c r="I307" s="461"/>
      <c r="J307" s="461"/>
      <c r="K307" s="461"/>
      <c r="L307" s="461"/>
      <c r="M307" s="343"/>
      <c r="N307" s="343"/>
    </row>
    <row r="308" spans="1:14">
      <c r="A308" s="6"/>
      <c r="B308" s="242"/>
      <c r="C308" s="168"/>
      <c r="D308" s="242"/>
      <c r="E308" s="461"/>
      <c r="F308" s="461"/>
      <c r="G308" s="461"/>
      <c r="H308" s="461"/>
      <c r="I308" s="461"/>
      <c r="J308" s="461"/>
      <c r="K308" s="461"/>
      <c r="L308" s="461"/>
      <c r="M308" s="343"/>
      <c r="N308" s="343"/>
    </row>
    <row r="309" spans="1:14" ht="15">
      <c r="A309" s="6"/>
      <c r="B309" s="10"/>
      <c r="C309" s="6"/>
      <c r="D309" s="10"/>
      <c r="E309" s="462"/>
      <c r="F309" s="462"/>
      <c r="G309" s="462"/>
      <c r="H309" s="462"/>
      <c r="I309" s="462"/>
      <c r="J309" s="462"/>
      <c r="K309" s="462"/>
      <c r="L309" s="462"/>
      <c r="M309" s="343"/>
      <c r="N309" s="343"/>
    </row>
    <row r="310" spans="1:14" ht="15">
      <c r="A310" s="6"/>
      <c r="B310" s="10"/>
      <c r="C310" s="10"/>
      <c r="D310" s="10"/>
      <c r="E310" s="462"/>
      <c r="F310" s="462"/>
      <c r="G310" s="462"/>
      <c r="H310" s="462"/>
      <c r="I310" s="462"/>
      <c r="J310" s="462"/>
      <c r="K310" s="462"/>
      <c r="L310" s="462"/>
      <c r="M310" s="343"/>
      <c r="N310" s="343"/>
    </row>
    <row r="311" spans="1:14">
      <c r="A311" s="6"/>
      <c r="B311" s="25"/>
      <c r="C311" s="3"/>
      <c r="D311" s="11"/>
      <c r="E311" s="463"/>
      <c r="F311" s="463"/>
      <c r="G311" s="463"/>
      <c r="H311" s="463"/>
      <c r="I311" s="463"/>
      <c r="J311" s="463"/>
      <c r="K311" s="463"/>
      <c r="L311" s="463"/>
      <c r="M311" s="343"/>
      <c r="N311" s="343"/>
    </row>
    <row r="312" spans="1:14" ht="15">
      <c r="A312" s="6"/>
      <c r="B312" s="241"/>
      <c r="C312" s="242"/>
      <c r="D312" s="242"/>
      <c r="E312" s="462"/>
      <c r="F312" s="462"/>
      <c r="G312" s="462"/>
      <c r="H312" s="462"/>
      <c r="I312" s="462"/>
      <c r="J312" s="462"/>
      <c r="K312" s="462"/>
      <c r="L312" s="462"/>
      <c r="M312" s="343"/>
      <c r="N312" s="343"/>
    </row>
    <row r="313" spans="1:14">
      <c r="A313" s="6"/>
      <c r="B313" s="22"/>
      <c r="C313" s="46"/>
      <c r="D313" s="44"/>
      <c r="E313" s="461"/>
      <c r="F313" s="461"/>
      <c r="G313" s="461"/>
      <c r="H313" s="461"/>
      <c r="I313" s="461"/>
      <c r="J313" s="461"/>
      <c r="K313" s="461"/>
      <c r="L313" s="461"/>
      <c r="M313" s="343"/>
      <c r="N313" s="343"/>
    </row>
    <row r="314" spans="1:14" ht="15">
      <c r="A314" s="6"/>
      <c r="B314" s="2"/>
      <c r="C314" s="46"/>
      <c r="D314" s="44"/>
      <c r="E314" s="462"/>
      <c r="F314" s="462"/>
      <c r="G314" s="462"/>
      <c r="H314" s="462"/>
      <c r="I314" s="462"/>
      <c r="J314" s="462"/>
      <c r="K314" s="462"/>
      <c r="L314" s="462"/>
      <c r="M314" s="343"/>
      <c r="N314" s="343"/>
    </row>
    <row r="315" spans="1:14" ht="15">
      <c r="A315" s="6"/>
      <c r="B315" s="48"/>
      <c r="C315" s="47"/>
      <c r="D315" s="47"/>
      <c r="E315" s="636"/>
      <c r="F315" s="636"/>
      <c r="G315" s="636"/>
      <c r="H315" s="636"/>
      <c r="I315" s="636"/>
      <c r="J315" s="636"/>
      <c r="K315" s="636"/>
      <c r="L315" s="636"/>
      <c r="M315" s="343"/>
      <c r="N315" s="343"/>
    </row>
    <row r="316" spans="1:14">
      <c r="A316" s="6"/>
      <c r="B316" s="509"/>
      <c r="C316" s="509"/>
      <c r="D316" s="6"/>
      <c r="E316" s="658"/>
      <c r="F316" s="658"/>
      <c r="G316" s="658"/>
      <c r="H316" s="658"/>
      <c r="I316" s="658"/>
      <c r="J316" s="658"/>
      <c r="K316" s="658"/>
      <c r="L316" s="658"/>
      <c r="M316" s="343"/>
      <c r="N316" s="343"/>
    </row>
    <row r="317" spans="1:14">
      <c r="A317" s="6"/>
      <c r="B317" s="509"/>
      <c r="C317" s="510"/>
      <c r="D317" s="6"/>
      <c r="E317" s="659"/>
      <c r="F317" s="659"/>
      <c r="G317" s="659"/>
      <c r="H317" s="659"/>
      <c r="I317" s="659"/>
      <c r="J317" s="659"/>
      <c r="K317" s="659"/>
      <c r="L317" s="659"/>
      <c r="M317" s="343"/>
      <c r="N317" s="343"/>
    </row>
    <row r="318" spans="1:14">
      <c r="A318" s="6"/>
      <c r="B318" s="509"/>
      <c r="C318" s="510"/>
      <c r="D318" s="6"/>
      <c r="E318" s="659"/>
      <c r="F318" s="659"/>
      <c r="G318" s="659"/>
      <c r="H318" s="659"/>
      <c r="I318" s="659"/>
      <c r="J318" s="659"/>
      <c r="K318" s="659"/>
      <c r="L318" s="659"/>
      <c r="M318" s="343"/>
      <c r="N318" s="343"/>
    </row>
    <row r="319" spans="1:14">
      <c r="A319" s="6"/>
      <c r="B319" s="6"/>
      <c r="C319" s="6"/>
      <c r="D319" s="6"/>
      <c r="E319" s="658"/>
      <c r="F319" s="658"/>
      <c r="G319" s="658"/>
      <c r="H319" s="658"/>
      <c r="I319" s="658"/>
      <c r="J319" s="658"/>
      <c r="K319" s="658"/>
      <c r="L319" s="658"/>
      <c r="M319" s="343"/>
      <c r="N319" s="343"/>
    </row>
    <row r="320" spans="1:14">
      <c r="A320" s="6"/>
      <c r="B320" s="6"/>
      <c r="C320" s="6"/>
      <c r="D320" s="6"/>
      <c r="E320" s="658"/>
      <c r="F320" s="658"/>
      <c r="G320" s="658"/>
      <c r="H320" s="658"/>
      <c r="I320" s="658"/>
      <c r="J320" s="658"/>
      <c r="K320" s="658"/>
      <c r="L320" s="658"/>
      <c r="M320" s="343"/>
      <c r="N320" s="343"/>
    </row>
    <row r="321" spans="1:14">
      <c r="A321" s="6"/>
      <c r="B321" s="483"/>
      <c r="C321" s="483"/>
      <c r="D321" s="483"/>
      <c r="E321" s="660"/>
      <c r="F321" s="660"/>
      <c r="G321" s="660"/>
      <c r="H321" s="660"/>
      <c r="I321" s="660"/>
      <c r="J321" s="660"/>
      <c r="K321" s="660"/>
      <c r="L321" s="660"/>
      <c r="M321" s="249"/>
      <c r="N321" s="249"/>
    </row>
    <row r="322" spans="1:14">
      <c r="A322" s="6"/>
      <c r="B322" s="483"/>
      <c r="C322" s="483"/>
      <c r="D322" s="483"/>
      <c r="E322" s="477"/>
      <c r="F322" s="477"/>
      <c r="G322" s="477"/>
      <c r="H322" s="477"/>
      <c r="I322" s="477"/>
      <c r="J322" s="477"/>
      <c r="K322" s="477"/>
      <c r="L322" s="477"/>
    </row>
    <row r="323" spans="1:14">
      <c r="A323" s="6"/>
      <c r="B323" s="483"/>
      <c r="C323" s="483"/>
      <c r="D323" s="483"/>
      <c r="E323" s="661"/>
      <c r="F323" s="661"/>
      <c r="G323" s="661"/>
      <c r="H323" s="661"/>
      <c r="I323" s="661"/>
      <c r="J323" s="661"/>
      <c r="K323" s="661"/>
      <c r="L323" s="661"/>
      <c r="M323" s="177"/>
      <c r="N323" s="177"/>
    </row>
    <row r="324" spans="1:14">
      <c r="A324" s="6"/>
      <c r="B324" s="478"/>
      <c r="C324" s="479"/>
      <c r="D324" s="479"/>
      <c r="E324" s="662"/>
      <c r="F324" s="662"/>
      <c r="G324" s="662"/>
      <c r="H324" s="662"/>
      <c r="I324" s="662"/>
      <c r="J324" s="662"/>
      <c r="K324" s="662"/>
      <c r="L324" s="662"/>
      <c r="M324" s="177"/>
      <c r="N324" s="177"/>
    </row>
    <row r="325" spans="1:14">
      <c r="A325" s="6"/>
      <c r="B325" s="478"/>
      <c r="C325" s="479"/>
      <c r="D325" s="479"/>
      <c r="E325" s="663"/>
      <c r="F325" s="663"/>
      <c r="G325" s="663"/>
      <c r="H325" s="663"/>
      <c r="I325" s="663"/>
      <c r="J325" s="663"/>
      <c r="K325" s="663"/>
      <c r="L325" s="663"/>
      <c r="M325" s="299"/>
      <c r="N325" s="299"/>
    </row>
    <row r="326" spans="1:14">
      <c r="A326" s="6"/>
      <c r="B326" s="478"/>
      <c r="C326" s="478"/>
      <c r="D326" s="479"/>
      <c r="E326" s="664"/>
      <c r="F326" s="664"/>
      <c r="G326" s="664"/>
      <c r="H326" s="664"/>
      <c r="I326" s="664"/>
      <c r="J326" s="664"/>
      <c r="K326" s="664"/>
      <c r="L326" s="664"/>
    </row>
    <row r="327" spans="1:14">
      <c r="A327" s="6"/>
      <c r="B327" s="511"/>
      <c r="C327" s="480"/>
      <c r="D327" s="481"/>
      <c r="E327" s="665"/>
      <c r="F327" s="665"/>
      <c r="G327" s="665"/>
      <c r="H327" s="665"/>
      <c r="I327" s="665"/>
      <c r="J327" s="665"/>
      <c r="K327" s="665"/>
      <c r="L327" s="665"/>
    </row>
    <row r="328" spans="1:14">
      <c r="A328" s="6"/>
      <c r="B328" s="511"/>
      <c r="C328" s="480"/>
      <c r="D328" s="481"/>
      <c r="E328" s="665"/>
      <c r="F328" s="665"/>
      <c r="G328" s="665"/>
      <c r="H328" s="665"/>
      <c r="I328" s="665"/>
      <c r="J328" s="665"/>
      <c r="K328" s="665"/>
      <c r="L328" s="665"/>
    </row>
    <row r="329" spans="1:14">
      <c r="A329" s="6"/>
      <c r="B329" s="511"/>
      <c r="C329" s="478"/>
      <c r="D329" s="481"/>
      <c r="E329" s="665"/>
      <c r="F329" s="665"/>
      <c r="G329" s="665"/>
      <c r="H329" s="665"/>
      <c r="I329" s="665"/>
      <c r="J329" s="665"/>
      <c r="K329" s="665"/>
      <c r="L329" s="665"/>
    </row>
    <row r="330" spans="1:14">
      <c r="A330" s="6"/>
      <c r="B330" s="511"/>
      <c r="C330" s="480"/>
      <c r="D330" s="481"/>
      <c r="E330" s="666"/>
      <c r="F330" s="666"/>
      <c r="G330" s="666"/>
      <c r="H330" s="666"/>
      <c r="I330" s="666"/>
      <c r="J330" s="666"/>
      <c r="K330" s="666"/>
      <c r="L330" s="666"/>
      <c r="M330" s="249"/>
      <c r="N330" s="249"/>
    </row>
    <row r="331" spans="1:14">
      <c r="A331" s="6"/>
      <c r="B331" s="511"/>
      <c r="C331" s="480"/>
      <c r="D331" s="481"/>
      <c r="E331" s="666"/>
      <c r="F331" s="666"/>
      <c r="G331" s="666"/>
      <c r="H331" s="666"/>
      <c r="I331" s="666"/>
      <c r="J331" s="666"/>
      <c r="K331" s="666"/>
      <c r="L331" s="666"/>
      <c r="M331" s="249"/>
      <c r="N331" s="249"/>
    </row>
    <row r="332" spans="1:14">
      <c r="A332" s="6"/>
      <c r="B332" s="481"/>
      <c r="C332" s="483"/>
      <c r="D332" s="481"/>
      <c r="E332" s="666"/>
      <c r="F332" s="666"/>
      <c r="G332" s="666"/>
      <c r="H332" s="666"/>
      <c r="I332" s="666"/>
      <c r="J332" s="666"/>
      <c r="K332" s="666"/>
      <c r="L332" s="666"/>
      <c r="M332" s="249"/>
      <c r="N332" s="249"/>
    </row>
    <row r="333" spans="1:14">
      <c r="A333" s="6"/>
      <c r="B333" s="481"/>
      <c r="C333" s="483"/>
      <c r="D333" s="481"/>
      <c r="E333" s="482"/>
      <c r="F333" s="482"/>
      <c r="G333" s="482"/>
      <c r="H333" s="482"/>
      <c r="I333" s="482"/>
      <c r="J333" s="482"/>
      <c r="K333" s="482"/>
      <c r="L333" s="482"/>
      <c r="M333" s="343"/>
      <c r="N333" s="343"/>
    </row>
    <row r="334" spans="1:14" ht="15">
      <c r="A334" s="6"/>
      <c r="B334" s="481"/>
      <c r="C334" s="483"/>
      <c r="D334" s="481"/>
      <c r="E334" s="484"/>
      <c r="F334" s="484"/>
      <c r="G334" s="484"/>
      <c r="H334" s="484"/>
      <c r="I334" s="484"/>
      <c r="J334" s="484"/>
      <c r="K334" s="484"/>
      <c r="L334" s="484"/>
      <c r="M334" s="343"/>
      <c r="N334" s="343"/>
    </row>
    <row r="335" spans="1:14" ht="15">
      <c r="A335" s="6"/>
      <c r="B335" s="481"/>
      <c r="C335" s="481"/>
      <c r="D335" s="481"/>
      <c r="E335" s="484"/>
      <c r="F335" s="484"/>
      <c r="G335" s="484"/>
      <c r="H335" s="484"/>
      <c r="I335" s="484"/>
      <c r="J335" s="484"/>
      <c r="K335" s="484"/>
      <c r="L335" s="484"/>
      <c r="M335" s="343"/>
      <c r="N335" s="343"/>
    </row>
    <row r="336" spans="1:14">
      <c r="A336" s="6"/>
      <c r="B336" s="485"/>
      <c r="C336" s="486"/>
      <c r="D336" s="487"/>
      <c r="E336" s="488"/>
      <c r="F336" s="488"/>
      <c r="G336" s="488"/>
      <c r="H336" s="488"/>
      <c r="I336" s="488"/>
      <c r="J336" s="488"/>
      <c r="K336" s="488"/>
      <c r="L336" s="488"/>
      <c r="M336" s="343"/>
      <c r="N336" s="343"/>
    </row>
    <row r="337" spans="1:14" ht="15">
      <c r="A337" s="6"/>
      <c r="B337" s="489"/>
      <c r="C337" s="481"/>
      <c r="D337" s="481"/>
      <c r="E337" s="484"/>
      <c r="F337" s="484"/>
      <c r="G337" s="484"/>
      <c r="H337" s="484"/>
      <c r="I337" s="484"/>
      <c r="J337" s="484"/>
      <c r="K337" s="484"/>
      <c r="L337" s="484"/>
      <c r="M337" s="343"/>
      <c r="N337" s="343"/>
    </row>
    <row r="338" spans="1:14">
      <c r="A338" s="6"/>
      <c r="B338" s="490"/>
      <c r="C338" s="491"/>
      <c r="D338" s="481"/>
      <c r="E338" s="492"/>
      <c r="F338" s="492"/>
      <c r="G338" s="492"/>
      <c r="H338" s="492"/>
      <c r="I338" s="492"/>
      <c r="J338" s="492"/>
      <c r="K338" s="492"/>
      <c r="L338" s="492"/>
      <c r="M338" s="343"/>
      <c r="N338" s="343"/>
    </row>
    <row r="339" spans="1:14" ht="15">
      <c r="A339" s="6"/>
      <c r="B339" s="489"/>
      <c r="C339" s="491"/>
      <c r="D339" s="481"/>
      <c r="E339" s="484"/>
      <c r="F339" s="484"/>
      <c r="G339" s="484"/>
      <c r="H339" s="484"/>
      <c r="I339" s="484"/>
      <c r="J339" s="484"/>
      <c r="K339" s="484"/>
      <c r="L339" s="484"/>
      <c r="M339" s="343"/>
      <c r="N339" s="343"/>
    </row>
    <row r="340" spans="1:14" ht="15">
      <c r="A340" s="6"/>
      <c r="B340" s="485"/>
      <c r="C340" s="479"/>
      <c r="D340" s="479"/>
      <c r="E340" s="667"/>
      <c r="F340" s="667"/>
      <c r="G340" s="667"/>
      <c r="H340" s="667"/>
      <c r="I340" s="667"/>
      <c r="J340" s="667"/>
      <c r="K340" s="667"/>
      <c r="L340" s="667"/>
      <c r="M340" s="343"/>
      <c r="N340" s="343"/>
    </row>
    <row r="341" spans="1:14">
      <c r="A341" s="6"/>
      <c r="B341" s="775"/>
      <c r="C341" s="775"/>
      <c r="D341" s="775"/>
      <c r="E341" s="668"/>
      <c r="F341" s="668"/>
      <c r="G341" s="668"/>
      <c r="H341" s="668"/>
      <c r="I341" s="668"/>
      <c r="J341" s="668"/>
      <c r="K341" s="668"/>
      <c r="L341" s="668"/>
      <c r="M341" s="343"/>
      <c r="N341" s="343"/>
    </row>
    <row r="342" spans="1:14">
      <c r="A342" s="6"/>
      <c r="B342" s="483"/>
      <c r="C342" s="483"/>
      <c r="D342" s="483"/>
      <c r="E342" s="669"/>
      <c r="F342" s="669"/>
      <c r="G342" s="669"/>
      <c r="H342" s="669"/>
      <c r="I342" s="669"/>
      <c r="J342" s="669"/>
      <c r="K342" s="669"/>
      <c r="L342" s="669"/>
      <c r="M342" s="343"/>
      <c r="N342" s="343"/>
    </row>
    <row r="343" spans="1:14">
      <c r="A343" s="6"/>
      <c r="B343" s="512"/>
      <c r="C343" s="512"/>
      <c r="D343" s="512"/>
      <c r="E343" s="670"/>
      <c r="F343" s="670"/>
      <c r="G343" s="670"/>
      <c r="H343" s="670"/>
      <c r="I343" s="670"/>
      <c r="J343" s="670"/>
      <c r="K343" s="670"/>
      <c r="L343" s="670"/>
      <c r="M343" s="343"/>
      <c r="N343" s="343"/>
    </row>
    <row r="344" spans="1:14">
      <c r="A344" s="6"/>
      <c r="B344" s="512"/>
      <c r="C344" s="513"/>
      <c r="D344" s="512"/>
      <c r="E344" s="671"/>
      <c r="F344" s="671"/>
      <c r="G344" s="671"/>
      <c r="H344" s="671"/>
      <c r="I344" s="671"/>
      <c r="J344" s="671"/>
      <c r="K344" s="671"/>
      <c r="L344" s="671"/>
      <c r="M344" s="343"/>
      <c r="N344" s="343"/>
    </row>
    <row r="345" spans="1:14">
      <c r="A345" s="6"/>
      <c r="B345" s="512"/>
      <c r="C345" s="513"/>
      <c r="D345" s="512"/>
      <c r="E345" s="671"/>
      <c r="F345" s="671"/>
      <c r="G345" s="671"/>
      <c r="H345" s="671"/>
      <c r="I345" s="671"/>
      <c r="J345" s="671"/>
      <c r="K345" s="671"/>
      <c r="L345" s="671"/>
      <c r="M345" s="343"/>
      <c r="N345" s="343"/>
    </row>
    <row r="346" spans="1:14">
      <c r="A346" s="6"/>
      <c r="B346" s="512"/>
      <c r="C346" s="513"/>
      <c r="D346" s="512"/>
      <c r="E346" s="671"/>
      <c r="F346" s="671"/>
      <c r="G346" s="671"/>
      <c r="H346" s="671"/>
      <c r="I346" s="671"/>
      <c r="J346" s="671"/>
      <c r="K346" s="671"/>
      <c r="L346" s="671"/>
      <c r="M346" s="343"/>
      <c r="N346" s="343"/>
    </row>
    <row r="347" spans="1:14">
      <c r="A347" s="6"/>
      <c r="B347" s="483"/>
      <c r="C347" s="483"/>
      <c r="D347" s="483"/>
      <c r="E347" s="660"/>
      <c r="F347" s="660"/>
      <c r="G347" s="660"/>
      <c r="H347" s="660"/>
      <c r="I347" s="660"/>
      <c r="J347" s="660"/>
      <c r="K347" s="660"/>
      <c r="L347" s="660"/>
      <c r="M347" s="249"/>
      <c r="N347" s="249"/>
    </row>
    <row r="348" spans="1:14">
      <c r="A348" s="6"/>
      <c r="B348" s="514"/>
      <c r="C348" s="515"/>
      <c r="D348" s="514"/>
      <c r="E348" s="672"/>
      <c r="F348" s="672"/>
      <c r="G348" s="672"/>
      <c r="H348" s="672"/>
      <c r="I348" s="672"/>
      <c r="J348" s="672"/>
      <c r="K348" s="672"/>
      <c r="L348" s="672"/>
      <c r="M348" s="640"/>
      <c r="N348" s="640"/>
    </row>
    <row r="349" spans="1:14">
      <c r="A349" s="6"/>
      <c r="B349" s="514"/>
      <c r="C349" s="515"/>
      <c r="D349" s="514"/>
      <c r="E349" s="477"/>
      <c r="F349" s="477"/>
      <c r="G349" s="477"/>
      <c r="H349" s="477"/>
      <c r="I349" s="477"/>
      <c r="J349" s="477"/>
      <c r="K349" s="477"/>
      <c r="L349" s="477"/>
    </row>
    <row r="350" spans="1:14">
      <c r="A350" s="6"/>
      <c r="B350" s="514"/>
      <c r="C350" s="515"/>
      <c r="D350" s="514"/>
      <c r="E350" s="661"/>
      <c r="F350" s="661"/>
      <c r="G350" s="661"/>
      <c r="H350" s="661"/>
      <c r="I350" s="661"/>
      <c r="J350" s="661"/>
      <c r="K350" s="661"/>
      <c r="L350" s="661"/>
      <c r="M350" s="177"/>
      <c r="N350" s="177"/>
    </row>
    <row r="351" spans="1:14">
      <c r="A351" s="6"/>
      <c r="B351" s="514"/>
      <c r="C351" s="515"/>
      <c r="D351" s="514"/>
      <c r="E351" s="673"/>
      <c r="F351" s="673"/>
      <c r="G351" s="673"/>
      <c r="H351" s="673"/>
      <c r="I351" s="673"/>
      <c r="J351" s="673"/>
      <c r="K351" s="673"/>
      <c r="L351" s="673"/>
      <c r="M351" s="177"/>
      <c r="N351" s="177"/>
    </row>
    <row r="352" spans="1:14">
      <c r="A352" s="6"/>
      <c r="B352" s="478"/>
      <c r="C352" s="515"/>
      <c r="D352" s="514"/>
      <c r="E352" s="673"/>
      <c r="F352" s="673"/>
      <c r="G352" s="673"/>
      <c r="H352" s="673"/>
      <c r="I352" s="673"/>
      <c r="J352" s="673"/>
      <c r="K352" s="673"/>
      <c r="L352" s="673"/>
      <c r="M352" s="177"/>
      <c r="N352" s="177"/>
    </row>
    <row r="353" spans="1:14">
      <c r="A353" s="6"/>
      <c r="B353" s="478"/>
      <c r="C353" s="478"/>
      <c r="D353" s="479"/>
      <c r="E353" s="673"/>
      <c r="F353" s="673"/>
      <c r="G353" s="673"/>
      <c r="H353" s="673"/>
      <c r="I353" s="673"/>
      <c r="J353" s="673"/>
      <c r="K353" s="673"/>
      <c r="L353" s="673"/>
      <c r="M353" s="177"/>
      <c r="N353" s="177"/>
    </row>
    <row r="354" spans="1:14">
      <c r="A354" s="6"/>
      <c r="B354" s="489"/>
      <c r="C354" s="480"/>
      <c r="D354" s="481"/>
      <c r="E354" s="665"/>
      <c r="F354" s="665"/>
      <c r="G354" s="665"/>
      <c r="H354" s="665"/>
      <c r="I354" s="665"/>
      <c r="J354" s="665"/>
      <c r="K354" s="665"/>
      <c r="L354" s="665"/>
    </row>
    <row r="355" spans="1:14">
      <c r="A355" s="6"/>
      <c r="B355" s="489"/>
      <c r="C355" s="480"/>
      <c r="D355" s="481"/>
      <c r="E355" s="665"/>
      <c r="F355" s="665"/>
      <c r="G355" s="665"/>
      <c r="H355" s="665"/>
      <c r="I355" s="665"/>
      <c r="J355" s="665"/>
      <c r="K355" s="665"/>
      <c r="L355" s="665"/>
    </row>
    <row r="356" spans="1:14">
      <c r="A356" s="6"/>
      <c r="B356" s="489"/>
      <c r="C356" s="478"/>
      <c r="D356" s="481"/>
      <c r="E356" s="665"/>
      <c r="F356" s="665"/>
      <c r="G356" s="665"/>
      <c r="H356" s="665"/>
      <c r="I356" s="665"/>
      <c r="J356" s="665"/>
      <c r="K356" s="665"/>
      <c r="L356" s="665"/>
    </row>
    <row r="357" spans="1:14">
      <c r="A357" s="6"/>
      <c r="B357" s="489"/>
      <c r="C357" s="480"/>
      <c r="D357" s="481"/>
      <c r="E357" s="665"/>
      <c r="F357" s="665"/>
      <c r="G357" s="665"/>
      <c r="H357" s="665"/>
      <c r="I357" s="665"/>
      <c r="J357" s="665"/>
      <c r="K357" s="665"/>
      <c r="L357" s="665"/>
    </row>
    <row r="358" spans="1:14">
      <c r="A358" s="6"/>
      <c r="B358" s="489"/>
      <c r="C358" s="480"/>
      <c r="D358" s="481"/>
      <c r="E358" s="665"/>
      <c r="F358" s="665"/>
      <c r="G358" s="665"/>
      <c r="H358" s="665"/>
      <c r="I358" s="665"/>
      <c r="J358" s="665"/>
      <c r="K358" s="665"/>
      <c r="L358" s="665"/>
    </row>
    <row r="359" spans="1:14">
      <c r="A359" s="6"/>
      <c r="B359" s="481"/>
      <c r="C359" s="483"/>
      <c r="D359" s="481"/>
      <c r="E359" s="665"/>
      <c r="F359" s="665"/>
      <c r="G359" s="665"/>
      <c r="H359" s="665"/>
      <c r="I359" s="665"/>
      <c r="J359" s="665"/>
      <c r="K359" s="665"/>
      <c r="L359" s="665"/>
    </row>
    <row r="360" spans="1:14">
      <c r="A360" s="6"/>
      <c r="B360" s="481"/>
      <c r="C360" s="483"/>
      <c r="D360" s="481"/>
      <c r="E360" s="665"/>
      <c r="F360" s="665"/>
      <c r="G360" s="665"/>
      <c r="H360" s="665"/>
      <c r="I360" s="665"/>
      <c r="J360" s="665"/>
      <c r="K360" s="665"/>
      <c r="L360" s="665"/>
    </row>
    <row r="361" spans="1:14" ht="15">
      <c r="A361" s="6"/>
      <c r="B361" s="481"/>
      <c r="C361" s="483"/>
      <c r="D361" s="481"/>
      <c r="E361" s="494"/>
      <c r="F361" s="494"/>
      <c r="G361" s="494"/>
      <c r="H361" s="494"/>
      <c r="I361" s="494"/>
      <c r="J361" s="494"/>
      <c r="K361" s="494"/>
      <c r="L361" s="494"/>
      <c r="M361" s="325"/>
      <c r="N361" s="325"/>
    </row>
    <row r="362" spans="1:14" ht="15">
      <c r="A362" s="6"/>
      <c r="B362" s="481"/>
      <c r="C362" s="481"/>
      <c r="D362" s="481"/>
      <c r="E362" s="494"/>
      <c r="F362" s="494"/>
      <c r="G362" s="494"/>
      <c r="H362" s="494"/>
      <c r="I362" s="494"/>
      <c r="J362" s="494"/>
      <c r="K362" s="494"/>
      <c r="L362" s="494"/>
      <c r="M362" s="325"/>
      <c r="N362" s="325"/>
    </row>
    <row r="363" spans="1:14">
      <c r="A363" s="6"/>
      <c r="B363" s="485"/>
      <c r="C363" s="486"/>
      <c r="D363" s="487"/>
      <c r="E363" s="495"/>
      <c r="F363" s="495"/>
      <c r="G363" s="495"/>
      <c r="H363" s="495"/>
      <c r="I363" s="495"/>
      <c r="J363" s="495"/>
      <c r="K363" s="495"/>
      <c r="L363" s="495"/>
      <c r="M363" s="325"/>
      <c r="N363" s="325"/>
    </row>
    <row r="364" spans="1:14" ht="15">
      <c r="A364" s="6"/>
      <c r="B364" s="489"/>
      <c r="C364" s="481"/>
      <c r="D364" s="481"/>
      <c r="E364" s="494"/>
      <c r="F364" s="494"/>
      <c r="G364" s="494"/>
      <c r="H364" s="494"/>
      <c r="I364" s="494"/>
      <c r="J364" s="494"/>
      <c r="K364" s="494"/>
      <c r="L364" s="494"/>
      <c r="M364" s="325"/>
      <c r="N364" s="325"/>
    </row>
    <row r="365" spans="1:14">
      <c r="A365" s="6"/>
      <c r="B365" s="490"/>
      <c r="C365" s="491"/>
      <c r="D365" s="481"/>
      <c r="E365" s="493"/>
      <c r="F365" s="493"/>
      <c r="G365" s="493"/>
      <c r="H365" s="493"/>
      <c r="I365" s="493"/>
      <c r="J365" s="493"/>
      <c r="K365" s="493"/>
      <c r="L365" s="493"/>
      <c r="M365" s="325"/>
      <c r="N365" s="325"/>
    </row>
    <row r="366" spans="1:14" ht="15">
      <c r="A366" s="6"/>
      <c r="B366" s="489"/>
      <c r="C366" s="491"/>
      <c r="D366" s="481"/>
      <c r="E366" s="494"/>
      <c r="F366" s="494"/>
      <c r="G366" s="494"/>
      <c r="H366" s="494"/>
      <c r="I366" s="494"/>
      <c r="J366" s="494"/>
      <c r="K366" s="494"/>
      <c r="L366" s="494"/>
      <c r="M366" s="325"/>
      <c r="N366" s="325"/>
    </row>
    <row r="367" spans="1:14" ht="15">
      <c r="A367" s="6"/>
      <c r="B367" s="485"/>
      <c r="C367" s="491"/>
      <c r="D367" s="479"/>
      <c r="E367" s="496"/>
      <c r="F367" s="496"/>
      <c r="G367" s="496"/>
      <c r="H367" s="496"/>
      <c r="I367" s="496"/>
      <c r="J367" s="496"/>
      <c r="K367" s="496"/>
      <c r="L367" s="496"/>
      <c r="M367" s="325"/>
      <c r="N367" s="325"/>
    </row>
    <row r="368" spans="1:14">
      <c r="A368" s="6"/>
      <c r="B368" s="6"/>
      <c r="C368" s="6"/>
      <c r="D368" s="6"/>
      <c r="E368" s="517"/>
      <c r="F368" s="517"/>
      <c r="G368" s="517"/>
      <c r="H368" s="517"/>
      <c r="I368" s="517"/>
      <c r="J368" s="517"/>
      <c r="K368" s="517"/>
      <c r="L368" s="517"/>
      <c r="M368" s="325"/>
      <c r="N368" s="325"/>
    </row>
    <row r="369" spans="1:14">
      <c r="A369" s="6"/>
      <c r="B369" s="6"/>
      <c r="C369" s="6"/>
      <c r="D369" s="6"/>
      <c r="E369" s="517"/>
      <c r="F369" s="517"/>
      <c r="G369" s="517"/>
      <c r="H369" s="517"/>
      <c r="I369" s="517"/>
      <c r="J369" s="517"/>
      <c r="K369" s="517"/>
      <c r="L369" s="517"/>
      <c r="M369" s="325"/>
      <c r="N369" s="325"/>
    </row>
    <row r="370" spans="1:14">
      <c r="A370" s="6"/>
      <c r="B370" s="6"/>
      <c r="C370" s="6"/>
      <c r="D370" s="6"/>
      <c r="E370" s="517"/>
      <c r="F370" s="517"/>
      <c r="G370" s="517"/>
      <c r="H370" s="517"/>
      <c r="I370" s="517"/>
      <c r="J370" s="517"/>
      <c r="K370" s="517"/>
      <c r="L370" s="517"/>
      <c r="M370" s="325"/>
      <c r="N370" s="325"/>
    </row>
    <row r="371" spans="1:14">
      <c r="A371" s="6"/>
      <c r="B371" s="6"/>
      <c r="C371" s="6"/>
      <c r="D371" s="6"/>
      <c r="E371" s="517"/>
      <c r="F371" s="517"/>
      <c r="G371" s="517"/>
      <c r="H371" s="517"/>
      <c r="I371" s="517"/>
      <c r="J371" s="517"/>
      <c r="K371" s="517"/>
      <c r="L371" s="517"/>
      <c r="M371" s="325"/>
      <c r="N371" s="325"/>
    </row>
    <row r="372" spans="1:14">
      <c r="A372" s="6"/>
      <c r="B372" s="6"/>
      <c r="C372" s="6"/>
      <c r="D372" s="6"/>
      <c r="E372" s="517"/>
      <c r="F372" s="517"/>
      <c r="G372" s="517"/>
      <c r="H372" s="517"/>
      <c r="I372" s="517"/>
      <c r="J372" s="517"/>
      <c r="K372" s="517"/>
      <c r="L372" s="517"/>
      <c r="M372" s="325"/>
      <c r="N372" s="325"/>
    </row>
    <row r="373" spans="1:14">
      <c r="A373" s="6"/>
      <c r="B373" s="6"/>
      <c r="C373" s="6"/>
      <c r="D373" s="6"/>
      <c r="E373" s="517"/>
      <c r="F373" s="517"/>
      <c r="G373" s="517"/>
      <c r="H373" s="517"/>
      <c r="I373" s="517"/>
      <c r="J373" s="517"/>
      <c r="K373" s="517"/>
      <c r="L373" s="517"/>
      <c r="M373" s="325"/>
      <c r="N373" s="325"/>
    </row>
    <row r="374" spans="1:14">
      <c r="A374" s="6"/>
      <c r="B374" s="6"/>
      <c r="C374" s="6"/>
      <c r="D374" s="6"/>
      <c r="E374" s="517"/>
      <c r="F374" s="517"/>
      <c r="G374" s="517"/>
      <c r="H374" s="517"/>
      <c r="I374" s="517"/>
      <c r="J374" s="517"/>
      <c r="K374" s="517"/>
      <c r="L374" s="517"/>
      <c r="M374" s="325"/>
      <c r="N374" s="325"/>
    </row>
    <row r="375" spans="1:14">
      <c r="A375" s="6"/>
      <c r="B375" s="6"/>
      <c r="C375" s="6"/>
      <c r="D375" s="6"/>
      <c r="E375" s="517"/>
      <c r="F375" s="517"/>
      <c r="G375" s="517"/>
      <c r="H375" s="517"/>
      <c r="I375" s="517"/>
      <c r="J375" s="517"/>
      <c r="K375" s="517"/>
      <c r="L375" s="517"/>
      <c r="M375" s="325"/>
      <c r="N375" s="325"/>
    </row>
    <row r="376" spans="1:14">
      <c r="A376" s="6"/>
      <c r="B376" s="6"/>
      <c r="C376" s="6"/>
      <c r="D376" s="6"/>
      <c r="E376" s="516"/>
      <c r="F376" s="516"/>
      <c r="G376" s="516"/>
      <c r="H376" s="516"/>
      <c r="I376" s="516"/>
      <c r="J376" s="516"/>
      <c r="K376" s="516"/>
      <c r="L376" s="516"/>
    </row>
    <row r="377" spans="1:14">
      <c r="A377" s="6"/>
      <c r="B377" s="6"/>
      <c r="C377" s="6"/>
      <c r="D377" s="6"/>
      <c r="E377" s="516"/>
      <c r="F377" s="516"/>
      <c r="G377" s="516"/>
      <c r="H377" s="516"/>
      <c r="I377" s="516"/>
      <c r="J377" s="516"/>
      <c r="K377" s="516"/>
      <c r="L377" s="516"/>
    </row>
    <row r="378" spans="1:14">
      <c r="A378" s="6"/>
      <c r="B378" s="6"/>
      <c r="C378" s="6"/>
      <c r="D378" s="6"/>
      <c r="E378" s="516"/>
      <c r="F378" s="516"/>
      <c r="G378" s="516"/>
      <c r="H378" s="516"/>
      <c r="I378" s="516"/>
      <c r="J378" s="516"/>
      <c r="K378" s="516"/>
      <c r="L378" s="516"/>
      <c r="M378" s="516"/>
      <c r="N378" s="516"/>
    </row>
    <row r="379" spans="1:14">
      <c r="A379" s="6"/>
      <c r="B379" s="6"/>
      <c r="C379" s="6"/>
      <c r="D379" s="6"/>
      <c r="E379" s="516"/>
      <c r="F379" s="516"/>
      <c r="G379" s="516"/>
      <c r="H379" s="516"/>
      <c r="I379" s="516"/>
      <c r="J379" s="516"/>
      <c r="K379" s="516"/>
      <c r="L379" s="516"/>
      <c r="M379" s="516"/>
      <c r="N379" s="516"/>
    </row>
    <row r="380" spans="1:14">
      <c r="A380" s="6"/>
      <c r="B380" s="6"/>
      <c r="C380" s="6"/>
      <c r="D380" s="6"/>
      <c r="E380" s="516"/>
      <c r="F380" s="516"/>
      <c r="G380" s="516"/>
      <c r="H380" s="516"/>
      <c r="I380" s="516"/>
      <c r="J380" s="516"/>
      <c r="K380" s="516"/>
      <c r="L380" s="516"/>
      <c r="M380" s="516"/>
      <c r="N380" s="516"/>
    </row>
    <row r="381" spans="1:14">
      <c r="A381" s="6"/>
      <c r="B381" s="6"/>
      <c r="C381" s="6"/>
      <c r="D381" s="6"/>
      <c r="E381" s="516"/>
      <c r="F381" s="516"/>
      <c r="G381" s="516"/>
      <c r="H381" s="516"/>
      <c r="I381" s="516"/>
      <c r="J381" s="516"/>
      <c r="K381" s="516"/>
      <c r="L381" s="516"/>
      <c r="M381" s="516"/>
      <c r="N381" s="516"/>
    </row>
    <row r="382" spans="1:14">
      <c r="A382" s="6"/>
      <c r="B382" s="6"/>
      <c r="C382" s="6"/>
      <c r="D382" s="6"/>
      <c r="E382" s="516"/>
      <c r="F382" s="516"/>
      <c r="G382" s="516"/>
      <c r="H382" s="516"/>
      <c r="I382" s="516"/>
      <c r="J382" s="516"/>
      <c r="K382" s="516"/>
      <c r="L382" s="516"/>
      <c r="M382" s="516"/>
      <c r="N382" s="516"/>
    </row>
    <row r="383" spans="1:14">
      <c r="A383" s="6"/>
      <c r="B383" s="6"/>
      <c r="C383" s="6"/>
      <c r="D383" s="6"/>
      <c r="E383" s="516"/>
      <c r="F383" s="516"/>
      <c r="G383" s="516"/>
      <c r="H383" s="516"/>
      <c r="I383" s="516"/>
      <c r="J383" s="516"/>
      <c r="K383" s="516"/>
      <c r="L383" s="516"/>
      <c r="M383" s="516"/>
      <c r="N383" s="516"/>
    </row>
    <row r="384" spans="1:14">
      <c r="A384" s="6"/>
      <c r="B384" s="6"/>
      <c r="C384" s="6"/>
      <c r="D384" s="6"/>
      <c r="E384" s="516"/>
      <c r="F384" s="516"/>
      <c r="G384" s="516"/>
      <c r="H384" s="516"/>
      <c r="I384" s="516"/>
      <c r="J384" s="516"/>
      <c r="K384" s="516"/>
      <c r="L384" s="516"/>
      <c r="M384" s="516"/>
      <c r="N384" s="516"/>
    </row>
    <row r="385" spans="1:14">
      <c r="A385" s="6"/>
      <c r="B385" s="6"/>
      <c r="C385" s="6"/>
      <c r="D385" s="6"/>
      <c r="E385" s="516"/>
      <c r="F385" s="516"/>
      <c r="G385" s="516"/>
      <c r="H385" s="516"/>
      <c r="I385" s="516"/>
      <c r="J385" s="516"/>
      <c r="K385" s="516"/>
      <c r="L385" s="516"/>
      <c r="M385" s="516"/>
      <c r="N385" s="516"/>
    </row>
    <row r="386" spans="1:14">
      <c r="A386" s="6"/>
      <c r="B386" s="6"/>
      <c r="C386" s="6"/>
      <c r="D386" s="6"/>
      <c r="E386" s="516"/>
      <c r="F386" s="516"/>
      <c r="G386" s="516"/>
      <c r="H386" s="516"/>
      <c r="I386" s="516"/>
      <c r="J386" s="516"/>
      <c r="K386" s="516"/>
      <c r="L386" s="516"/>
      <c r="M386" s="516"/>
      <c r="N386" s="516"/>
    </row>
    <row r="387" spans="1:14">
      <c r="A387" s="6"/>
      <c r="B387" s="6"/>
      <c r="C387" s="6"/>
      <c r="D387" s="6"/>
      <c r="E387" s="516"/>
      <c r="F387" s="516"/>
      <c r="G387" s="516"/>
      <c r="H387" s="516"/>
      <c r="I387" s="516"/>
      <c r="J387" s="516"/>
      <c r="K387" s="516"/>
      <c r="L387" s="516"/>
      <c r="M387" s="516"/>
      <c r="N387" s="516"/>
    </row>
    <row r="388" spans="1:14">
      <c r="A388" s="6"/>
      <c r="B388" s="6"/>
      <c r="C388" s="6"/>
      <c r="D388" s="6"/>
      <c r="E388" s="516"/>
      <c r="F388" s="516"/>
      <c r="G388" s="516"/>
      <c r="H388" s="516"/>
      <c r="I388" s="516"/>
      <c r="J388" s="516"/>
      <c r="K388" s="516"/>
      <c r="L388" s="516"/>
      <c r="M388" s="516"/>
      <c r="N388" s="516"/>
    </row>
    <row r="389" spans="1:14">
      <c r="A389" s="6"/>
      <c r="B389" s="6"/>
      <c r="C389" s="6"/>
      <c r="D389" s="6"/>
      <c r="E389" s="516"/>
      <c r="F389" s="516"/>
      <c r="G389" s="516"/>
      <c r="H389" s="516"/>
      <c r="I389" s="516"/>
      <c r="J389" s="516"/>
      <c r="K389" s="516"/>
      <c r="L389" s="516"/>
      <c r="M389" s="516"/>
      <c r="N389" s="516"/>
    </row>
    <row r="390" spans="1:14">
      <c r="A390" s="6"/>
      <c r="B390" s="6"/>
      <c r="C390" s="6"/>
      <c r="D390" s="6"/>
      <c r="E390" s="516"/>
      <c r="F390" s="516"/>
      <c r="G390" s="516"/>
      <c r="H390" s="516"/>
      <c r="I390" s="516"/>
      <c r="J390" s="516"/>
      <c r="K390" s="516"/>
      <c r="L390" s="516"/>
      <c r="M390" s="516"/>
      <c r="N390" s="516"/>
    </row>
    <row r="391" spans="1:14">
      <c r="A391" s="6"/>
      <c r="B391" s="6"/>
      <c r="C391" s="6"/>
      <c r="D391" s="6"/>
      <c r="E391" s="516"/>
      <c r="F391" s="516"/>
      <c r="G391" s="516"/>
      <c r="H391" s="516"/>
      <c r="I391" s="516"/>
      <c r="J391" s="516"/>
      <c r="K391" s="516"/>
      <c r="L391" s="516"/>
      <c r="M391" s="516"/>
      <c r="N391" s="516"/>
    </row>
    <row r="392" spans="1:14">
      <c r="A392" s="6"/>
      <c r="B392" s="6"/>
      <c r="C392" s="6"/>
      <c r="D392" s="6"/>
      <c r="E392" s="516"/>
      <c r="F392" s="516"/>
      <c r="G392" s="516"/>
      <c r="H392" s="516"/>
      <c r="I392" s="516"/>
      <c r="J392" s="516"/>
      <c r="K392" s="516"/>
      <c r="L392" s="516"/>
      <c r="M392" s="516"/>
      <c r="N392" s="516"/>
    </row>
    <row r="393" spans="1:14">
      <c r="A393" s="6"/>
      <c r="B393" s="6"/>
      <c r="C393" s="6"/>
      <c r="D393" s="6"/>
      <c r="E393" s="516"/>
      <c r="F393" s="516"/>
      <c r="G393" s="516"/>
      <c r="H393" s="516"/>
      <c r="I393" s="516"/>
      <c r="J393" s="516"/>
      <c r="K393" s="516"/>
      <c r="L393" s="516"/>
      <c r="M393" s="516"/>
      <c r="N393" s="516"/>
    </row>
    <row r="394" spans="1:14">
      <c r="A394" s="6"/>
      <c r="B394" s="6"/>
      <c r="C394" s="6"/>
      <c r="D394" s="6"/>
      <c r="E394" s="516"/>
      <c r="F394" s="516"/>
      <c r="G394" s="516"/>
      <c r="H394" s="516"/>
      <c r="I394" s="516"/>
      <c r="J394" s="516"/>
      <c r="K394" s="516"/>
      <c r="L394" s="516"/>
      <c r="M394" s="516"/>
      <c r="N394" s="516"/>
    </row>
    <row r="395" spans="1:14">
      <c r="A395" s="6"/>
      <c r="B395" s="6"/>
      <c r="C395" s="6"/>
      <c r="D395" s="6"/>
      <c r="E395" s="516"/>
      <c r="F395" s="516"/>
      <c r="G395" s="516"/>
      <c r="H395" s="516"/>
      <c r="I395" s="516"/>
      <c r="J395" s="516"/>
      <c r="K395" s="516"/>
      <c r="L395" s="516"/>
      <c r="M395" s="516"/>
      <c r="N395" s="516"/>
    </row>
    <row r="396" spans="1:14">
      <c r="A396" s="6"/>
      <c r="B396" s="6"/>
      <c r="C396" s="6"/>
      <c r="D396" s="6"/>
      <c r="E396" s="516"/>
      <c r="F396" s="516"/>
      <c r="G396" s="516"/>
      <c r="H396" s="516"/>
      <c r="I396" s="516"/>
      <c r="J396" s="516"/>
      <c r="K396" s="516"/>
      <c r="L396" s="516"/>
      <c r="M396" s="516"/>
      <c r="N396" s="516"/>
    </row>
    <row r="397" spans="1:14">
      <c r="A397" s="6"/>
      <c r="B397" s="6"/>
      <c r="C397" s="6"/>
      <c r="D397" s="6"/>
      <c r="E397" s="516"/>
      <c r="F397" s="516"/>
      <c r="G397" s="516"/>
      <c r="H397" s="516"/>
      <c r="I397" s="516"/>
      <c r="J397" s="516"/>
      <c r="K397" s="516"/>
      <c r="L397" s="516"/>
      <c r="M397" s="516"/>
      <c r="N397" s="516"/>
    </row>
    <row r="398" spans="1:14">
      <c r="A398" s="6"/>
      <c r="B398" s="6"/>
      <c r="C398" s="6"/>
      <c r="D398" s="6"/>
      <c r="E398" s="516"/>
      <c r="F398" s="516"/>
      <c r="G398" s="516"/>
      <c r="H398" s="516"/>
      <c r="I398" s="516"/>
      <c r="J398" s="516"/>
      <c r="K398" s="516"/>
      <c r="L398" s="516"/>
      <c r="M398" s="516"/>
      <c r="N398" s="516"/>
    </row>
    <row r="399" spans="1:14">
      <c r="A399" s="6"/>
      <c r="B399" s="6"/>
      <c r="C399" s="6"/>
      <c r="D399" s="6"/>
      <c r="E399" s="516"/>
      <c r="F399" s="516"/>
      <c r="G399" s="516"/>
      <c r="H399" s="516"/>
      <c r="I399" s="516"/>
      <c r="J399" s="516"/>
      <c r="K399" s="516"/>
      <c r="L399" s="516"/>
      <c r="M399" s="516"/>
      <c r="N399" s="516"/>
    </row>
    <row r="400" spans="1:14">
      <c r="A400" s="6"/>
      <c r="B400" s="6"/>
      <c r="C400" s="6"/>
      <c r="D400" s="6"/>
      <c r="E400" s="516"/>
      <c r="F400" s="516"/>
      <c r="G400" s="516"/>
      <c r="H400" s="516"/>
      <c r="I400" s="516"/>
      <c r="J400" s="516"/>
      <c r="K400" s="516"/>
      <c r="L400" s="516"/>
      <c r="M400" s="516"/>
      <c r="N400" s="516"/>
    </row>
    <row r="401" spans="1:14">
      <c r="A401" s="6"/>
      <c r="B401" s="6"/>
      <c r="C401" s="6"/>
      <c r="D401" s="6"/>
      <c r="E401" s="516"/>
      <c r="F401" s="516"/>
      <c r="G401" s="516"/>
      <c r="H401" s="516"/>
      <c r="I401" s="516"/>
      <c r="J401" s="516"/>
      <c r="K401" s="516"/>
      <c r="L401" s="516"/>
      <c r="M401" s="516"/>
      <c r="N401" s="516"/>
    </row>
    <row r="402" spans="1:14">
      <c r="A402" s="6"/>
      <c r="B402" s="6"/>
      <c r="C402" s="6"/>
      <c r="D402" s="6"/>
      <c r="E402" s="516"/>
      <c r="F402" s="516"/>
      <c r="G402" s="516"/>
      <c r="H402" s="516"/>
      <c r="I402" s="516"/>
      <c r="J402" s="516"/>
      <c r="K402" s="516"/>
      <c r="L402" s="516"/>
      <c r="M402" s="516"/>
      <c r="N402" s="516"/>
    </row>
    <row r="403" spans="1:14">
      <c r="A403" s="6"/>
      <c r="B403" s="6"/>
      <c r="C403" s="6"/>
      <c r="D403" s="6"/>
      <c r="E403" s="516"/>
      <c r="F403" s="516"/>
      <c r="G403" s="516"/>
      <c r="H403" s="516"/>
      <c r="I403" s="516"/>
      <c r="J403" s="516"/>
      <c r="K403" s="516"/>
      <c r="L403" s="516"/>
      <c r="M403" s="516"/>
      <c r="N403" s="516"/>
    </row>
    <row r="404" spans="1:14">
      <c r="A404" s="6"/>
      <c r="B404" s="6"/>
      <c r="C404" s="6"/>
      <c r="D404" s="6"/>
      <c r="E404" s="516"/>
      <c r="F404" s="516"/>
      <c r="G404" s="516"/>
      <c r="H404" s="516"/>
      <c r="I404" s="516"/>
      <c r="J404" s="516"/>
      <c r="K404" s="516"/>
      <c r="L404" s="516"/>
      <c r="M404" s="516"/>
      <c r="N404" s="516"/>
    </row>
    <row r="405" spans="1:14">
      <c r="A405" s="6"/>
      <c r="B405" s="6"/>
      <c r="C405" s="6"/>
      <c r="D405" s="6"/>
      <c r="E405" s="516"/>
      <c r="F405" s="516"/>
      <c r="G405" s="516"/>
      <c r="H405" s="516"/>
      <c r="I405" s="516"/>
      <c r="J405" s="516"/>
      <c r="K405" s="516"/>
      <c r="L405" s="516"/>
      <c r="M405" s="516"/>
      <c r="N405" s="516"/>
    </row>
    <row r="406" spans="1:14">
      <c r="A406" s="6"/>
      <c r="B406" s="6"/>
      <c r="C406" s="6"/>
      <c r="D406" s="6"/>
      <c r="E406" s="516"/>
      <c r="F406" s="516"/>
      <c r="G406" s="516"/>
      <c r="H406" s="516"/>
      <c r="I406" s="516"/>
      <c r="J406" s="516"/>
      <c r="K406" s="516"/>
      <c r="L406" s="516"/>
      <c r="M406" s="516"/>
      <c r="N406" s="516"/>
    </row>
    <row r="407" spans="1:14">
      <c r="A407" s="6"/>
      <c r="B407" s="6"/>
      <c r="C407" s="6"/>
      <c r="D407" s="6"/>
      <c r="E407" s="516"/>
      <c r="F407" s="516"/>
      <c r="G407" s="516"/>
      <c r="H407" s="516"/>
      <c r="I407" s="516"/>
      <c r="J407" s="516"/>
      <c r="K407" s="516"/>
      <c r="L407" s="516"/>
      <c r="M407" s="516"/>
      <c r="N407" s="516"/>
    </row>
    <row r="408" spans="1:14">
      <c r="A408" s="6"/>
      <c r="B408" s="6"/>
      <c r="C408" s="6"/>
      <c r="D408" s="6"/>
      <c r="E408" s="516"/>
      <c r="F408" s="516"/>
      <c r="G408" s="516"/>
      <c r="H408" s="516"/>
      <c r="I408" s="516"/>
      <c r="J408" s="516"/>
      <c r="K408" s="516"/>
      <c r="L408" s="516"/>
      <c r="M408" s="516"/>
      <c r="N408" s="516"/>
    </row>
    <row r="409" spans="1:14">
      <c r="A409" s="6"/>
      <c r="B409" s="6"/>
      <c r="C409" s="6"/>
      <c r="D409" s="6"/>
      <c r="E409" s="516"/>
      <c r="F409" s="516"/>
      <c r="G409" s="516"/>
      <c r="H409" s="516"/>
      <c r="I409" s="516"/>
      <c r="J409" s="516"/>
      <c r="K409" s="516"/>
      <c r="L409" s="516"/>
      <c r="M409" s="516"/>
      <c r="N409" s="516"/>
    </row>
    <row r="410" spans="1:14">
      <c r="A410" s="6"/>
      <c r="B410" s="6"/>
      <c r="C410" s="6"/>
      <c r="D410" s="6"/>
      <c r="E410" s="516"/>
      <c r="F410" s="516"/>
      <c r="G410" s="516"/>
      <c r="H410" s="516"/>
      <c r="I410" s="516"/>
      <c r="J410" s="516"/>
      <c r="K410" s="516"/>
      <c r="L410" s="516"/>
      <c r="M410" s="516"/>
      <c r="N410" s="516"/>
    </row>
    <row r="411" spans="1:14">
      <c r="A411" s="6"/>
      <c r="B411" s="6"/>
      <c r="C411" s="6"/>
      <c r="D411" s="6"/>
      <c r="E411" s="516"/>
      <c r="F411" s="516"/>
      <c r="G411" s="516"/>
      <c r="H411" s="516"/>
      <c r="I411" s="516"/>
      <c r="J411" s="516"/>
      <c r="K411" s="516"/>
      <c r="L411" s="516"/>
      <c r="M411" s="516"/>
      <c r="N411" s="516"/>
    </row>
    <row r="412" spans="1:14">
      <c r="A412" s="6"/>
      <c r="B412" s="6"/>
      <c r="C412" s="6"/>
      <c r="D412" s="6"/>
      <c r="E412" s="516"/>
      <c r="F412" s="516"/>
      <c r="G412" s="516"/>
      <c r="H412" s="516"/>
      <c r="I412" s="516"/>
      <c r="J412" s="516"/>
      <c r="K412" s="516"/>
      <c r="L412" s="516"/>
      <c r="M412" s="516"/>
      <c r="N412" s="516"/>
    </row>
    <row r="413" spans="1:14">
      <c r="A413" s="6"/>
      <c r="B413" s="6"/>
      <c r="C413" s="6"/>
      <c r="D413" s="6"/>
      <c r="E413" s="516"/>
      <c r="F413" s="516"/>
      <c r="G413" s="516"/>
      <c r="H413" s="516"/>
      <c r="I413" s="516"/>
      <c r="J413" s="516"/>
      <c r="K413" s="516"/>
      <c r="L413" s="516"/>
      <c r="M413" s="516"/>
      <c r="N413" s="516"/>
    </row>
    <row r="414" spans="1:14">
      <c r="A414" s="6"/>
      <c r="B414" s="6"/>
      <c r="C414" s="6"/>
      <c r="D414" s="6"/>
      <c r="E414" s="516"/>
      <c r="F414" s="516"/>
      <c r="G414" s="516"/>
      <c r="H414" s="516"/>
      <c r="I414" s="516"/>
      <c r="J414" s="516"/>
      <c r="K414" s="516"/>
      <c r="L414" s="516"/>
      <c r="M414" s="516"/>
      <c r="N414" s="516"/>
    </row>
    <row r="415" spans="1:14">
      <c r="A415" s="6"/>
      <c r="B415" s="6"/>
      <c r="C415" s="6"/>
      <c r="D415" s="6"/>
      <c r="E415" s="516"/>
      <c r="F415" s="516"/>
      <c r="G415" s="516"/>
      <c r="H415" s="516"/>
      <c r="I415" s="516"/>
      <c r="J415" s="516"/>
      <c r="K415" s="516"/>
      <c r="L415" s="516"/>
      <c r="M415" s="516"/>
      <c r="N415" s="516"/>
    </row>
    <row r="416" spans="1:14">
      <c r="A416" s="6"/>
      <c r="B416" s="6"/>
      <c r="C416" s="6"/>
      <c r="D416" s="6"/>
      <c r="E416" s="516"/>
      <c r="F416" s="516"/>
      <c r="G416" s="516"/>
      <c r="H416" s="516"/>
      <c r="I416" s="516"/>
      <c r="J416" s="516"/>
      <c r="K416" s="516"/>
      <c r="L416" s="516"/>
      <c r="M416" s="516"/>
      <c r="N416" s="516"/>
    </row>
    <row r="417" spans="1:14">
      <c r="A417" s="6"/>
      <c r="B417" s="6"/>
      <c r="C417" s="6"/>
      <c r="D417" s="6"/>
      <c r="E417" s="516"/>
      <c r="F417" s="516"/>
      <c r="G417" s="516"/>
      <c r="H417" s="516"/>
      <c r="I417" s="516"/>
      <c r="J417" s="516"/>
      <c r="K417" s="516"/>
      <c r="L417" s="516"/>
      <c r="M417" s="516"/>
      <c r="N417" s="516"/>
    </row>
    <row r="418" spans="1:14">
      <c r="A418" s="6"/>
      <c r="B418" s="6"/>
      <c r="C418" s="6"/>
      <c r="D418" s="6"/>
      <c r="E418" s="516"/>
      <c r="F418" s="516"/>
      <c r="G418" s="516"/>
      <c r="H418" s="516"/>
      <c r="I418" s="516"/>
      <c r="J418" s="516"/>
      <c r="K418" s="516"/>
      <c r="L418" s="516"/>
      <c r="M418" s="516"/>
      <c r="N418" s="516"/>
    </row>
    <row r="419" spans="1:14">
      <c r="A419" s="6"/>
      <c r="B419" s="6"/>
      <c r="C419" s="6"/>
      <c r="D419" s="6"/>
      <c r="E419" s="516"/>
      <c r="F419" s="516"/>
      <c r="G419" s="516"/>
      <c r="H419" s="516"/>
      <c r="I419" s="516"/>
      <c r="J419" s="516"/>
      <c r="K419" s="516"/>
      <c r="L419" s="516"/>
      <c r="M419" s="516"/>
      <c r="N419" s="516"/>
    </row>
    <row r="420" spans="1:14">
      <c r="A420" s="6"/>
      <c r="B420" s="6"/>
      <c r="C420" s="6"/>
      <c r="D420" s="6"/>
      <c r="E420" s="516"/>
      <c r="F420" s="516"/>
      <c r="G420" s="516"/>
      <c r="H420" s="516"/>
      <c r="I420" s="516"/>
      <c r="J420" s="516"/>
      <c r="K420" s="516"/>
      <c r="L420" s="516"/>
      <c r="M420" s="516"/>
      <c r="N420" s="516"/>
    </row>
    <row r="421" spans="1:14">
      <c r="A421" s="6"/>
      <c r="B421" s="6"/>
      <c r="C421" s="6"/>
      <c r="D421" s="6"/>
      <c r="E421" s="516"/>
      <c r="F421" s="516"/>
      <c r="G421" s="516"/>
      <c r="H421" s="516"/>
      <c r="I421" s="516"/>
      <c r="J421" s="516"/>
      <c r="K421" s="516"/>
      <c r="L421" s="516"/>
      <c r="M421" s="516"/>
      <c r="N421" s="516"/>
    </row>
    <row r="422" spans="1:14">
      <c r="A422" s="6"/>
      <c r="B422" s="6"/>
      <c r="C422" s="6"/>
      <c r="D422" s="6"/>
      <c r="E422" s="516"/>
      <c r="F422" s="516"/>
      <c r="G422" s="516"/>
      <c r="H422" s="516"/>
      <c r="I422" s="516"/>
      <c r="J422" s="516"/>
      <c r="K422" s="516"/>
      <c r="L422" s="516"/>
      <c r="M422" s="516"/>
      <c r="N422" s="516"/>
    </row>
    <row r="423" spans="1:14">
      <c r="A423" s="6"/>
      <c r="B423" s="6"/>
      <c r="C423" s="6"/>
      <c r="D423" s="6"/>
      <c r="E423" s="516"/>
      <c r="F423" s="516"/>
      <c r="G423" s="516"/>
      <c r="H423" s="516"/>
      <c r="I423" s="516"/>
      <c r="J423" s="516"/>
      <c r="K423" s="516"/>
      <c r="L423" s="516"/>
      <c r="M423" s="516"/>
      <c r="N423" s="516"/>
    </row>
    <row r="424" spans="1:14">
      <c r="A424" s="6"/>
      <c r="B424" s="6"/>
      <c r="C424" s="6"/>
      <c r="D424" s="6"/>
      <c r="E424" s="516"/>
      <c r="F424" s="516"/>
      <c r="G424" s="516"/>
      <c r="H424" s="516"/>
      <c r="I424" s="516"/>
      <c r="J424" s="516"/>
      <c r="K424" s="516"/>
      <c r="L424" s="516"/>
      <c r="M424" s="516"/>
      <c r="N424" s="516"/>
    </row>
    <row r="425" spans="1:14">
      <c r="A425" s="6"/>
      <c r="B425" s="6"/>
      <c r="C425" s="6"/>
      <c r="D425" s="6"/>
      <c r="E425" s="516"/>
      <c r="F425" s="516"/>
      <c r="G425" s="516"/>
      <c r="H425" s="516"/>
      <c r="I425" s="516"/>
      <c r="J425" s="516"/>
      <c r="K425" s="516"/>
      <c r="L425" s="516"/>
      <c r="M425" s="516"/>
      <c r="N425" s="516"/>
    </row>
    <row r="426" spans="1:14">
      <c r="A426" s="6"/>
      <c r="B426" s="6"/>
      <c r="C426" s="6"/>
      <c r="D426" s="6"/>
      <c r="E426" s="516"/>
      <c r="F426" s="516"/>
      <c r="G426" s="516"/>
      <c r="H426" s="516"/>
      <c r="I426" s="516"/>
      <c r="J426" s="516"/>
      <c r="K426" s="516"/>
      <c r="L426" s="516"/>
      <c r="M426" s="516"/>
      <c r="N426" s="516"/>
    </row>
    <row r="427" spans="1:14">
      <c r="A427" s="6"/>
      <c r="B427" s="6"/>
      <c r="C427" s="6"/>
      <c r="D427" s="6"/>
      <c r="E427" s="516"/>
      <c r="F427" s="516"/>
      <c r="G427" s="516"/>
      <c r="H427" s="516"/>
      <c r="I427" s="516"/>
      <c r="J427" s="516"/>
      <c r="K427" s="516"/>
      <c r="L427" s="516"/>
      <c r="M427" s="516"/>
      <c r="N427" s="516"/>
    </row>
    <row r="428" spans="1:14">
      <c r="A428" s="6"/>
      <c r="B428" s="6"/>
      <c r="C428" s="6"/>
      <c r="D428" s="6"/>
      <c r="E428" s="516"/>
      <c r="F428" s="516"/>
      <c r="G428" s="516"/>
      <c r="H428" s="516"/>
      <c r="I428" s="516"/>
      <c r="J428" s="516"/>
      <c r="K428" s="516"/>
      <c r="L428" s="516"/>
      <c r="M428" s="516"/>
      <c r="N428" s="516"/>
    </row>
    <row r="429" spans="1:14">
      <c r="A429" s="6"/>
      <c r="B429" s="6"/>
      <c r="C429" s="6"/>
      <c r="D429" s="6"/>
      <c r="E429" s="516"/>
      <c r="F429" s="516"/>
      <c r="G429" s="516"/>
      <c r="H429" s="516"/>
      <c r="I429" s="516"/>
      <c r="J429" s="516"/>
      <c r="K429" s="516"/>
      <c r="L429" s="516"/>
      <c r="M429" s="516"/>
      <c r="N429" s="516"/>
    </row>
    <row r="430" spans="1:14">
      <c r="A430" s="6"/>
      <c r="B430" s="6"/>
      <c r="C430" s="6"/>
      <c r="D430" s="6"/>
      <c r="E430" s="516"/>
      <c r="F430" s="516"/>
      <c r="G430" s="516"/>
      <c r="H430" s="516"/>
      <c r="I430" s="516"/>
      <c r="J430" s="516"/>
      <c r="K430" s="516"/>
      <c r="L430" s="516"/>
      <c r="M430" s="516"/>
      <c r="N430" s="516"/>
    </row>
    <row r="431" spans="1:14">
      <c r="A431" s="6"/>
      <c r="B431" s="6"/>
      <c r="C431" s="6"/>
      <c r="D431" s="6"/>
      <c r="E431" s="516"/>
      <c r="F431" s="516"/>
      <c r="G431" s="516"/>
      <c r="H431" s="516"/>
      <c r="I431" s="516"/>
      <c r="J431" s="516"/>
      <c r="K431" s="516"/>
      <c r="L431" s="516"/>
      <c r="M431" s="516"/>
      <c r="N431" s="516"/>
    </row>
    <row r="432" spans="1:14">
      <c r="A432" s="6"/>
      <c r="B432" s="6"/>
      <c r="C432" s="6"/>
      <c r="D432" s="6"/>
      <c r="E432" s="516"/>
      <c r="F432" s="516"/>
      <c r="G432" s="516"/>
      <c r="H432" s="516"/>
      <c r="I432" s="516"/>
      <c r="J432" s="516"/>
      <c r="K432" s="516"/>
      <c r="L432" s="516"/>
      <c r="M432" s="516"/>
      <c r="N432" s="516"/>
    </row>
    <row r="433" spans="1:14">
      <c r="A433" s="6"/>
      <c r="B433" s="6"/>
      <c r="C433" s="6"/>
      <c r="D433" s="6"/>
      <c r="E433" s="516"/>
      <c r="F433" s="516"/>
      <c r="G433" s="516"/>
      <c r="H433" s="516"/>
      <c r="I433" s="516"/>
      <c r="J433" s="516"/>
      <c r="K433" s="516"/>
      <c r="L433" s="516"/>
      <c r="M433" s="516"/>
      <c r="N433" s="516"/>
    </row>
    <row r="434" spans="1:14">
      <c r="A434" s="6"/>
      <c r="B434" s="6"/>
      <c r="C434" s="6"/>
      <c r="D434" s="6"/>
      <c r="E434" s="516"/>
      <c r="F434" s="516"/>
      <c r="G434" s="516"/>
      <c r="H434" s="516"/>
      <c r="I434" s="516"/>
      <c r="J434" s="516"/>
      <c r="K434" s="516"/>
      <c r="L434" s="516"/>
      <c r="M434" s="516"/>
      <c r="N434" s="516"/>
    </row>
    <row r="435" spans="1:14">
      <c r="A435" s="6"/>
      <c r="B435" s="6"/>
      <c r="C435" s="6"/>
      <c r="D435" s="6"/>
      <c r="E435" s="516"/>
      <c r="F435" s="516"/>
      <c r="G435" s="516"/>
      <c r="H435" s="516"/>
      <c r="I435" s="516"/>
      <c r="J435" s="516"/>
      <c r="K435" s="516"/>
      <c r="L435" s="516"/>
      <c r="M435" s="516"/>
      <c r="N435" s="516"/>
    </row>
    <row r="436" spans="1:14">
      <c r="A436" s="6"/>
      <c r="B436" s="6"/>
      <c r="C436" s="6"/>
      <c r="D436" s="6"/>
      <c r="E436" s="516"/>
      <c r="F436" s="516"/>
      <c r="G436" s="516"/>
      <c r="H436" s="516"/>
      <c r="I436" s="516"/>
      <c r="J436" s="516"/>
      <c r="K436" s="516"/>
      <c r="L436" s="516"/>
      <c r="M436" s="516"/>
      <c r="N436" s="516"/>
    </row>
    <row r="437" spans="1:14">
      <c r="A437" s="6"/>
      <c r="B437" s="6"/>
      <c r="C437" s="6"/>
      <c r="D437" s="6"/>
      <c r="E437" s="516"/>
      <c r="F437" s="516"/>
      <c r="G437" s="516"/>
      <c r="H437" s="516"/>
      <c r="I437" s="516"/>
      <c r="J437" s="516"/>
      <c r="K437" s="516"/>
      <c r="L437" s="516"/>
      <c r="M437" s="516"/>
      <c r="N437" s="516"/>
    </row>
    <row r="438" spans="1:14">
      <c r="A438" s="6"/>
      <c r="B438" s="6"/>
      <c r="C438" s="6"/>
      <c r="D438" s="6"/>
      <c r="E438" s="516"/>
      <c r="F438" s="516"/>
      <c r="G438" s="516"/>
      <c r="H438" s="516"/>
      <c r="I438" s="516"/>
      <c r="J438" s="516"/>
      <c r="K438" s="516"/>
      <c r="L438" s="516"/>
      <c r="M438" s="516"/>
      <c r="N438" s="516"/>
    </row>
    <row r="439" spans="1:14">
      <c r="A439" s="6"/>
      <c r="B439" s="6"/>
      <c r="C439" s="6"/>
      <c r="D439" s="6"/>
      <c r="E439" s="516"/>
      <c r="F439" s="516"/>
      <c r="G439" s="516"/>
      <c r="H439" s="516"/>
      <c r="I439" s="516"/>
      <c r="J439" s="516"/>
      <c r="K439" s="516"/>
      <c r="L439" s="516"/>
      <c r="M439" s="516"/>
      <c r="N439" s="516"/>
    </row>
    <row r="440" spans="1:14">
      <c r="A440" s="6"/>
      <c r="B440" s="6"/>
      <c r="C440" s="6"/>
      <c r="D440" s="6"/>
      <c r="E440" s="516"/>
      <c r="F440" s="516"/>
      <c r="G440" s="516"/>
      <c r="H440" s="516"/>
      <c r="I440" s="516"/>
      <c r="J440" s="516"/>
      <c r="K440" s="516"/>
      <c r="L440" s="516"/>
      <c r="M440" s="516"/>
      <c r="N440" s="516"/>
    </row>
    <row r="441" spans="1:14">
      <c r="A441" s="6"/>
      <c r="B441" s="6"/>
      <c r="C441" s="6"/>
      <c r="D441" s="6"/>
      <c r="E441" s="516"/>
      <c r="F441" s="516"/>
      <c r="G441" s="516"/>
      <c r="H441" s="516"/>
      <c r="I441" s="516"/>
      <c r="J441" s="516"/>
      <c r="K441" s="516"/>
      <c r="L441" s="516"/>
      <c r="M441" s="516"/>
      <c r="N441" s="516"/>
    </row>
    <row r="442" spans="1:14">
      <c r="A442" s="6"/>
      <c r="B442" s="6"/>
      <c r="C442" s="6"/>
      <c r="D442" s="6"/>
      <c r="E442" s="516"/>
      <c r="F442" s="516"/>
      <c r="G442" s="516"/>
      <c r="H442" s="516"/>
      <c r="I442" s="516"/>
      <c r="J442" s="516"/>
      <c r="K442" s="516"/>
      <c r="L442" s="516"/>
      <c r="M442" s="516"/>
      <c r="N442" s="516"/>
    </row>
    <row r="443" spans="1:14">
      <c r="A443" s="6"/>
      <c r="B443" s="6"/>
      <c r="C443" s="6"/>
      <c r="D443" s="6"/>
      <c r="E443" s="516"/>
      <c r="F443" s="516"/>
      <c r="G443" s="516"/>
      <c r="H443" s="516"/>
      <c r="I443" s="516"/>
      <c r="J443" s="516"/>
      <c r="K443" s="516"/>
      <c r="L443" s="516"/>
      <c r="M443" s="516"/>
      <c r="N443" s="516"/>
    </row>
    <row r="444" spans="1:14">
      <c r="A444" s="6"/>
      <c r="B444" s="6"/>
      <c r="C444" s="6"/>
      <c r="D444" s="6"/>
      <c r="E444" s="516"/>
      <c r="F444" s="516"/>
      <c r="G444" s="516"/>
      <c r="H444" s="516"/>
      <c r="I444" s="516"/>
      <c r="J444" s="516"/>
      <c r="K444" s="516"/>
      <c r="L444" s="516"/>
      <c r="M444" s="516"/>
      <c r="N444" s="516"/>
    </row>
    <row r="445" spans="1:14">
      <c r="A445" s="6"/>
      <c r="B445" s="6"/>
      <c r="C445" s="6"/>
      <c r="D445" s="6"/>
      <c r="E445" s="516"/>
      <c r="F445" s="516"/>
      <c r="G445" s="516"/>
      <c r="H445" s="516"/>
      <c r="I445" s="516"/>
      <c r="J445" s="516"/>
      <c r="K445" s="516"/>
      <c r="L445" s="516"/>
      <c r="M445" s="516"/>
      <c r="N445" s="516"/>
    </row>
    <row r="446" spans="1:14">
      <c r="A446" s="6"/>
      <c r="B446" s="6"/>
      <c r="C446" s="6"/>
      <c r="D446" s="6"/>
      <c r="E446" s="516"/>
      <c r="F446" s="516"/>
      <c r="G446" s="516"/>
      <c r="H446" s="516"/>
      <c r="I446" s="516"/>
      <c r="J446" s="516"/>
      <c r="K446" s="516"/>
      <c r="L446" s="516"/>
      <c r="M446" s="516"/>
      <c r="N446" s="516"/>
    </row>
    <row r="447" spans="1:14">
      <c r="A447" s="6"/>
      <c r="B447" s="6"/>
      <c r="C447" s="6"/>
      <c r="D447" s="6"/>
      <c r="E447" s="516"/>
      <c r="F447" s="516"/>
      <c r="G447" s="516"/>
      <c r="H447" s="516"/>
      <c r="I447" s="516"/>
      <c r="J447" s="516"/>
      <c r="K447" s="516"/>
      <c r="L447" s="516"/>
      <c r="M447" s="516"/>
      <c r="N447" s="516"/>
    </row>
    <row r="448" spans="1:14">
      <c r="A448" s="6"/>
      <c r="B448" s="6"/>
      <c r="C448" s="6"/>
      <c r="D448" s="6"/>
      <c r="E448" s="516"/>
      <c r="F448" s="516"/>
      <c r="G448" s="516"/>
      <c r="H448" s="516"/>
      <c r="I448" s="516"/>
      <c r="J448" s="516"/>
      <c r="K448" s="516"/>
      <c r="L448" s="516"/>
      <c r="M448" s="516"/>
      <c r="N448" s="516"/>
    </row>
    <row r="449" spans="1:14">
      <c r="A449" s="6"/>
      <c r="B449" s="6"/>
      <c r="C449" s="6"/>
      <c r="D449" s="6"/>
      <c r="E449" s="516"/>
      <c r="F449" s="516"/>
      <c r="G449" s="516"/>
      <c r="H449" s="516"/>
      <c r="I449" s="516"/>
      <c r="J449" s="516"/>
      <c r="K449" s="516"/>
      <c r="L449" s="516"/>
      <c r="M449" s="516"/>
      <c r="N449" s="516"/>
    </row>
    <row r="450" spans="1:14">
      <c r="A450" s="6"/>
      <c r="B450" s="6"/>
      <c r="C450" s="6"/>
      <c r="D450" s="6"/>
      <c r="E450" s="516"/>
      <c r="F450" s="516"/>
      <c r="G450" s="516"/>
      <c r="H450" s="516"/>
      <c r="I450" s="516"/>
      <c r="J450" s="516"/>
      <c r="K450" s="516"/>
      <c r="L450" s="516"/>
      <c r="M450" s="516"/>
      <c r="N450" s="516"/>
    </row>
    <row r="451" spans="1:14">
      <c r="A451" s="6"/>
      <c r="B451" s="6"/>
      <c r="C451" s="6"/>
      <c r="D451" s="6"/>
      <c r="E451" s="516"/>
      <c r="F451" s="516"/>
      <c r="G451" s="516"/>
      <c r="H451" s="516"/>
      <c r="I451" s="516"/>
      <c r="J451" s="516"/>
      <c r="K451" s="516"/>
      <c r="L451" s="516"/>
      <c r="M451" s="516"/>
      <c r="N451" s="516"/>
    </row>
    <row r="452" spans="1:14">
      <c r="A452" s="6"/>
      <c r="B452" s="6"/>
      <c r="C452" s="6"/>
      <c r="D452" s="6"/>
      <c r="E452" s="516"/>
      <c r="F452" s="516"/>
      <c r="G452" s="516"/>
      <c r="H452" s="516"/>
      <c r="I452" s="516"/>
      <c r="J452" s="516"/>
      <c r="K452" s="516"/>
      <c r="L452" s="516"/>
      <c r="M452" s="516"/>
      <c r="N452" s="516"/>
    </row>
    <row r="453" spans="1:14">
      <c r="A453" s="6"/>
      <c r="B453" s="6"/>
      <c r="C453" s="6"/>
      <c r="D453" s="6"/>
      <c r="E453" s="516"/>
      <c r="F453" s="516"/>
      <c r="G453" s="516"/>
      <c r="H453" s="516"/>
      <c r="I453" s="516"/>
      <c r="J453" s="516"/>
      <c r="K453" s="516"/>
      <c r="L453" s="516"/>
      <c r="M453" s="516"/>
      <c r="N453" s="516"/>
    </row>
    <row r="454" spans="1:14">
      <c r="A454" s="6"/>
      <c r="B454" s="6"/>
      <c r="C454" s="6"/>
      <c r="D454" s="6"/>
      <c r="E454" s="516"/>
      <c r="F454" s="516"/>
      <c r="G454" s="516"/>
      <c r="H454" s="516"/>
      <c r="I454" s="516"/>
      <c r="J454" s="516"/>
      <c r="K454" s="516"/>
      <c r="L454" s="516"/>
      <c r="M454" s="516"/>
      <c r="N454" s="516"/>
    </row>
    <row r="455" spans="1:14">
      <c r="A455" s="6"/>
      <c r="B455" s="6"/>
      <c r="C455" s="6"/>
      <c r="D455" s="6"/>
      <c r="E455" s="516"/>
      <c r="F455" s="516"/>
      <c r="G455" s="516"/>
      <c r="H455" s="516"/>
      <c r="I455" s="516"/>
      <c r="J455" s="516"/>
      <c r="K455" s="516"/>
      <c r="L455" s="516"/>
      <c r="M455" s="516"/>
      <c r="N455" s="516"/>
    </row>
    <row r="456" spans="1:14">
      <c r="A456" s="6"/>
      <c r="B456" s="6"/>
      <c r="C456" s="6"/>
      <c r="D456" s="6"/>
      <c r="E456" s="516"/>
      <c r="F456" s="516"/>
      <c r="G456" s="516"/>
      <c r="H456" s="516"/>
      <c r="I456" s="516"/>
      <c r="J456" s="516"/>
      <c r="K456" s="516"/>
      <c r="L456" s="516"/>
      <c r="M456" s="516"/>
      <c r="N456" s="516"/>
    </row>
    <row r="457" spans="1:14">
      <c r="A457" s="6"/>
      <c r="B457" s="6"/>
      <c r="C457" s="6"/>
      <c r="D457" s="6"/>
      <c r="E457" s="516"/>
      <c r="F457" s="516"/>
      <c r="G457" s="516"/>
      <c r="H457" s="516"/>
      <c r="I457" s="516"/>
      <c r="J457" s="516"/>
      <c r="K457" s="516"/>
      <c r="L457" s="516"/>
      <c r="M457" s="516"/>
      <c r="N457" s="516"/>
    </row>
    <row r="458" spans="1:14">
      <c r="A458" s="6"/>
      <c r="B458" s="6"/>
      <c r="C458" s="6"/>
      <c r="D458" s="6"/>
      <c r="E458" s="516"/>
      <c r="F458" s="516"/>
      <c r="G458" s="516"/>
      <c r="H458" s="516"/>
      <c r="I458" s="516"/>
      <c r="J458" s="516"/>
      <c r="K458" s="516"/>
      <c r="L458" s="516"/>
      <c r="M458" s="516"/>
      <c r="N458" s="516"/>
    </row>
    <row r="459" spans="1:14">
      <c r="A459" s="6"/>
      <c r="B459" s="6"/>
      <c r="C459" s="6"/>
      <c r="D459" s="6"/>
      <c r="E459" s="516"/>
      <c r="F459" s="516"/>
      <c r="G459" s="516"/>
      <c r="H459" s="516"/>
      <c r="I459" s="516"/>
      <c r="J459" s="516"/>
      <c r="K459" s="516"/>
      <c r="L459" s="516"/>
      <c r="M459" s="516"/>
      <c r="N459" s="516"/>
    </row>
    <row r="460" spans="1:14">
      <c r="A460" s="6"/>
      <c r="B460" s="6"/>
      <c r="C460" s="6"/>
      <c r="D460" s="6"/>
      <c r="E460" s="516"/>
      <c r="F460" s="516"/>
      <c r="G460" s="516"/>
      <c r="H460" s="516"/>
      <c r="I460" s="516"/>
      <c r="J460" s="516"/>
      <c r="K460" s="516"/>
      <c r="L460" s="516"/>
      <c r="M460" s="516"/>
      <c r="N460" s="516"/>
    </row>
    <row r="461" spans="1:14">
      <c r="A461" s="6"/>
      <c r="B461" s="6"/>
      <c r="C461" s="6"/>
      <c r="D461" s="6"/>
      <c r="E461" s="516"/>
      <c r="F461" s="516"/>
      <c r="G461" s="516"/>
      <c r="H461" s="516"/>
      <c r="I461" s="516"/>
      <c r="J461" s="516"/>
      <c r="K461" s="516"/>
      <c r="L461" s="516"/>
      <c r="M461" s="516"/>
      <c r="N461" s="516"/>
    </row>
    <row r="462" spans="1:14">
      <c r="A462" s="6"/>
      <c r="B462" s="6"/>
      <c r="C462" s="6"/>
      <c r="D462" s="6"/>
      <c r="E462" s="516"/>
      <c r="F462" s="516"/>
      <c r="G462" s="516"/>
      <c r="H462" s="516"/>
      <c r="I462" s="516"/>
      <c r="J462" s="516"/>
      <c r="K462" s="516"/>
      <c r="L462" s="516"/>
      <c r="M462" s="516"/>
      <c r="N462" s="516"/>
    </row>
    <row r="463" spans="1:14">
      <c r="A463" s="6"/>
      <c r="B463" s="6"/>
      <c r="C463" s="6"/>
      <c r="D463" s="6"/>
      <c r="E463" s="516"/>
      <c r="F463" s="516"/>
      <c r="G463" s="516"/>
      <c r="H463" s="516"/>
      <c r="I463" s="516"/>
      <c r="J463" s="516"/>
      <c r="K463" s="516"/>
      <c r="L463" s="516"/>
      <c r="M463" s="516"/>
      <c r="N463" s="516"/>
    </row>
    <row r="464" spans="1:14">
      <c r="A464" s="6"/>
      <c r="B464" s="6"/>
      <c r="C464" s="6"/>
      <c r="D464" s="6"/>
      <c r="E464" s="516"/>
      <c r="F464" s="516"/>
      <c r="G464" s="516"/>
      <c r="H464" s="516"/>
      <c r="I464" s="516"/>
      <c r="J464" s="516"/>
      <c r="K464" s="516"/>
      <c r="L464" s="516"/>
      <c r="M464" s="516"/>
      <c r="N464" s="516"/>
    </row>
    <row r="465" spans="1:14">
      <c r="A465" s="6"/>
      <c r="B465" s="6"/>
      <c r="C465" s="6"/>
      <c r="D465" s="6"/>
      <c r="E465" s="516"/>
      <c r="F465" s="516"/>
      <c r="G465" s="516"/>
      <c r="H465" s="516"/>
      <c r="I465" s="516"/>
      <c r="J465" s="516"/>
      <c r="K465" s="516"/>
      <c r="L465" s="516"/>
      <c r="M465" s="516"/>
      <c r="N465" s="516"/>
    </row>
    <row r="466" spans="1:14">
      <c r="A466" s="6"/>
      <c r="B466" s="6"/>
      <c r="C466" s="6"/>
      <c r="D466" s="6"/>
      <c r="E466" s="516"/>
      <c r="F466" s="516"/>
      <c r="G466" s="516"/>
      <c r="H466" s="516"/>
      <c r="I466" s="516"/>
      <c r="J466" s="516"/>
      <c r="K466" s="516"/>
      <c r="L466" s="516"/>
      <c r="M466" s="516"/>
      <c r="N466" s="516"/>
    </row>
    <row r="467" spans="1:14">
      <c r="A467" s="6"/>
      <c r="B467" s="6"/>
      <c r="C467" s="6"/>
      <c r="D467" s="6"/>
      <c r="E467" s="516"/>
      <c r="F467" s="516"/>
      <c r="G467" s="516"/>
      <c r="H467" s="516"/>
      <c r="I467" s="516"/>
      <c r="J467" s="516"/>
      <c r="K467" s="516"/>
      <c r="L467" s="516"/>
      <c r="M467" s="516"/>
      <c r="N467" s="516"/>
    </row>
    <row r="468" spans="1:14">
      <c r="A468" s="6"/>
      <c r="B468" s="6"/>
      <c r="C468" s="6"/>
      <c r="D468" s="6"/>
      <c r="E468" s="516"/>
      <c r="F468" s="516"/>
      <c r="G468" s="516"/>
      <c r="H468" s="516"/>
      <c r="I468" s="516"/>
      <c r="J468" s="516"/>
      <c r="K468" s="516"/>
      <c r="L468" s="516"/>
      <c r="M468" s="516"/>
      <c r="N468" s="516"/>
    </row>
    <row r="469" spans="1:14">
      <c r="A469" s="6"/>
      <c r="B469" s="6"/>
      <c r="C469" s="6"/>
      <c r="D469" s="6"/>
      <c r="E469" s="516"/>
      <c r="F469" s="516"/>
      <c r="G469" s="516"/>
      <c r="H469" s="516"/>
      <c r="I469" s="516"/>
      <c r="J469" s="516"/>
      <c r="K469" s="516"/>
      <c r="L469" s="516"/>
      <c r="M469" s="516"/>
      <c r="N469" s="516"/>
    </row>
    <row r="470" spans="1:14">
      <c r="A470" s="6"/>
      <c r="B470" s="6"/>
      <c r="C470" s="6"/>
      <c r="D470" s="6"/>
      <c r="E470" s="516"/>
      <c r="F470" s="516"/>
      <c r="G470" s="516"/>
      <c r="H470" s="516"/>
      <c r="I470" s="516"/>
      <c r="J470" s="516"/>
      <c r="K470" s="516"/>
      <c r="L470" s="516"/>
      <c r="M470" s="516"/>
      <c r="N470" s="516"/>
    </row>
    <row r="471" spans="1:14">
      <c r="A471" s="6"/>
      <c r="B471" s="6"/>
      <c r="C471" s="6"/>
      <c r="D471" s="6"/>
      <c r="E471" s="516"/>
      <c r="F471" s="516"/>
      <c r="G471" s="516"/>
      <c r="H471" s="516"/>
      <c r="I471" s="516"/>
      <c r="J471" s="516"/>
      <c r="K471" s="516"/>
      <c r="L471" s="516"/>
      <c r="M471" s="516"/>
      <c r="N471" s="516"/>
    </row>
    <row r="472" spans="1:14">
      <c r="A472" s="6"/>
      <c r="B472" s="6"/>
      <c r="C472" s="6"/>
      <c r="D472" s="6"/>
      <c r="E472" s="516"/>
      <c r="F472" s="516"/>
      <c r="G472" s="516"/>
      <c r="H472" s="516"/>
      <c r="I472" s="516"/>
      <c r="J472" s="516"/>
      <c r="K472" s="516"/>
      <c r="L472" s="516"/>
      <c r="M472" s="516"/>
      <c r="N472" s="516"/>
    </row>
    <row r="473" spans="1:14">
      <c r="A473" s="6"/>
      <c r="B473" s="6"/>
      <c r="C473" s="6"/>
      <c r="D473" s="6"/>
      <c r="E473" s="516"/>
      <c r="F473" s="516"/>
      <c r="G473" s="516"/>
      <c r="H473" s="516"/>
      <c r="I473" s="516"/>
      <c r="J473" s="516"/>
      <c r="K473" s="516"/>
      <c r="L473" s="516"/>
      <c r="M473" s="516"/>
      <c r="N473" s="516"/>
    </row>
    <row r="474" spans="1:14">
      <c r="A474" s="6"/>
      <c r="B474" s="6"/>
      <c r="C474" s="6"/>
      <c r="D474" s="6"/>
      <c r="E474" s="516"/>
      <c r="F474" s="516"/>
      <c r="G474" s="516"/>
      <c r="H474" s="516"/>
      <c r="I474" s="516"/>
      <c r="J474" s="516"/>
      <c r="K474" s="516"/>
      <c r="L474" s="516"/>
      <c r="M474" s="516"/>
      <c r="N474" s="516"/>
    </row>
    <row r="475" spans="1:14">
      <c r="A475" s="6"/>
      <c r="B475" s="6"/>
      <c r="C475" s="6"/>
      <c r="D475" s="6"/>
      <c r="E475" s="516"/>
      <c r="F475" s="516"/>
      <c r="G475" s="516"/>
      <c r="H475" s="516"/>
      <c r="I475" s="516"/>
      <c r="J475" s="516"/>
      <c r="K475" s="516"/>
      <c r="L475" s="516"/>
      <c r="M475" s="516"/>
      <c r="N475" s="516"/>
    </row>
    <row r="476" spans="1:14">
      <c r="A476" s="6"/>
      <c r="B476" s="6"/>
      <c r="C476" s="6"/>
      <c r="D476" s="6"/>
      <c r="E476" s="516"/>
      <c r="F476" s="516"/>
      <c r="G476" s="516"/>
      <c r="H476" s="516"/>
      <c r="I476" s="516"/>
      <c r="J476" s="516"/>
      <c r="K476" s="516"/>
      <c r="L476" s="516"/>
      <c r="M476" s="516"/>
      <c r="N476" s="516"/>
    </row>
    <row r="477" spans="1:14">
      <c r="A477" s="6"/>
      <c r="B477" s="6"/>
      <c r="C477" s="6"/>
      <c r="D477" s="6"/>
      <c r="E477" s="516"/>
      <c r="F477" s="516"/>
      <c r="G477" s="516"/>
      <c r="H477" s="516"/>
      <c r="I477" s="516"/>
      <c r="J477" s="516"/>
      <c r="K477" s="516"/>
      <c r="L477" s="516"/>
      <c r="M477" s="516"/>
      <c r="N477" s="516"/>
    </row>
    <row r="478" spans="1:14">
      <c r="A478" s="6"/>
      <c r="B478" s="6"/>
      <c r="C478" s="6"/>
      <c r="D478" s="6"/>
      <c r="E478" s="516"/>
      <c r="F478" s="516"/>
      <c r="G478" s="516"/>
      <c r="H478" s="516"/>
      <c r="I478" s="516"/>
      <c r="J478" s="516"/>
      <c r="K478" s="516"/>
      <c r="L478" s="516"/>
      <c r="M478" s="516"/>
      <c r="N478" s="516"/>
    </row>
    <row r="479" spans="1:14">
      <c r="A479" s="6"/>
      <c r="B479" s="6"/>
      <c r="C479" s="6"/>
      <c r="D479" s="6"/>
      <c r="E479" s="516"/>
      <c r="F479" s="516"/>
      <c r="G479" s="516"/>
      <c r="H479" s="516"/>
      <c r="I479" s="516"/>
      <c r="J479" s="516"/>
      <c r="K479" s="516"/>
      <c r="L479" s="516"/>
      <c r="M479" s="516"/>
      <c r="N479" s="516"/>
    </row>
    <row r="480" spans="1:14">
      <c r="A480" s="6"/>
      <c r="B480" s="6"/>
      <c r="C480" s="6"/>
      <c r="D480" s="6"/>
      <c r="E480" s="516"/>
      <c r="F480" s="516"/>
      <c r="G480" s="516"/>
      <c r="H480" s="516"/>
      <c r="I480" s="516"/>
      <c r="J480" s="516"/>
      <c r="K480" s="516"/>
      <c r="L480" s="516"/>
      <c r="M480" s="516"/>
      <c r="N480" s="516"/>
    </row>
    <row r="481" spans="1:14">
      <c r="A481" s="6"/>
      <c r="B481" s="6"/>
      <c r="C481" s="6"/>
      <c r="D481" s="6"/>
      <c r="E481" s="516"/>
      <c r="F481" s="516"/>
      <c r="G481" s="516"/>
      <c r="H481" s="516"/>
      <c r="I481" s="516"/>
      <c r="J481" s="516"/>
      <c r="K481" s="516"/>
      <c r="L481" s="516"/>
      <c r="M481" s="516"/>
      <c r="N481" s="516"/>
    </row>
    <row r="482" spans="1:14">
      <c r="A482" s="6"/>
      <c r="B482" s="6"/>
      <c r="C482" s="6"/>
      <c r="D482" s="6"/>
      <c r="E482" s="516"/>
      <c r="F482" s="516"/>
      <c r="G482" s="516"/>
      <c r="H482" s="516"/>
      <c r="I482" s="516"/>
      <c r="J482" s="516"/>
      <c r="K482" s="516"/>
      <c r="L482" s="516"/>
      <c r="M482" s="516"/>
      <c r="N482" s="516"/>
    </row>
    <row r="483" spans="1:14">
      <c r="A483" s="6"/>
      <c r="B483" s="6"/>
      <c r="C483" s="6"/>
      <c r="D483" s="6"/>
      <c r="E483" s="516"/>
      <c r="F483" s="516"/>
      <c r="G483" s="516"/>
      <c r="H483" s="516"/>
      <c r="I483" s="516"/>
      <c r="J483" s="516"/>
      <c r="K483" s="516"/>
      <c r="L483" s="516"/>
      <c r="M483" s="516"/>
      <c r="N483" s="516"/>
    </row>
    <row r="484" spans="1:14">
      <c r="A484" s="6"/>
      <c r="B484" s="6"/>
      <c r="C484" s="6"/>
      <c r="D484" s="6"/>
      <c r="E484" s="516"/>
      <c r="F484" s="516"/>
      <c r="G484" s="516"/>
      <c r="H484" s="516"/>
      <c r="I484" s="516"/>
      <c r="J484" s="516"/>
      <c r="K484" s="516"/>
      <c r="L484" s="516"/>
      <c r="M484" s="516"/>
      <c r="N484" s="516"/>
    </row>
    <row r="485" spans="1:14">
      <c r="A485" s="6"/>
      <c r="B485" s="6"/>
      <c r="C485" s="6"/>
      <c r="D485" s="6"/>
      <c r="E485" s="516"/>
      <c r="F485" s="516"/>
      <c r="G485" s="516"/>
      <c r="H485" s="516"/>
      <c r="I485" s="516"/>
      <c r="J485" s="516"/>
      <c r="K485" s="516"/>
      <c r="L485" s="516"/>
      <c r="M485" s="516"/>
      <c r="N485" s="516"/>
    </row>
    <row r="486" spans="1:14">
      <c r="A486" s="6"/>
      <c r="B486" s="6"/>
      <c r="C486" s="6"/>
      <c r="D486" s="6"/>
      <c r="E486" s="516"/>
      <c r="F486" s="516"/>
      <c r="G486" s="516"/>
      <c r="H486" s="516"/>
      <c r="I486" s="516"/>
      <c r="J486" s="516"/>
      <c r="K486" s="516"/>
      <c r="L486" s="516"/>
      <c r="M486" s="516"/>
      <c r="N486" s="516"/>
    </row>
    <row r="487" spans="1:14">
      <c r="A487" s="6"/>
      <c r="B487" s="6"/>
      <c r="C487" s="6"/>
      <c r="D487" s="6"/>
      <c r="E487" s="516"/>
      <c r="F487" s="516"/>
      <c r="G487" s="516"/>
      <c r="H487" s="516"/>
      <c r="I487" s="516"/>
      <c r="J487" s="516"/>
      <c r="K487" s="516"/>
      <c r="L487" s="516"/>
      <c r="M487" s="516"/>
      <c r="N487" s="516"/>
    </row>
    <row r="488" spans="1:14">
      <c r="A488" s="6"/>
      <c r="B488" s="6"/>
      <c r="C488" s="6"/>
      <c r="D488" s="6"/>
      <c r="E488" s="516"/>
      <c r="F488" s="516"/>
      <c r="G488" s="516"/>
      <c r="H488" s="516"/>
      <c r="I488" s="516"/>
      <c r="J488" s="516"/>
      <c r="K488" s="516"/>
      <c r="L488" s="516"/>
      <c r="M488" s="516"/>
      <c r="N488" s="516"/>
    </row>
    <row r="489" spans="1:14">
      <c r="A489" s="6"/>
      <c r="B489" s="6"/>
      <c r="C489" s="6"/>
      <c r="D489" s="6"/>
      <c r="E489" s="516"/>
      <c r="F489" s="516"/>
      <c r="G489" s="516"/>
      <c r="H489" s="516"/>
      <c r="I489" s="516"/>
      <c r="J489" s="516"/>
      <c r="K489" s="516"/>
      <c r="L489" s="516"/>
      <c r="M489" s="516"/>
      <c r="N489" s="516"/>
    </row>
    <row r="490" spans="1:14">
      <c r="A490" s="6"/>
      <c r="B490" s="6"/>
      <c r="C490" s="6"/>
      <c r="D490" s="6"/>
      <c r="E490" s="516"/>
      <c r="F490" s="516"/>
      <c r="G490" s="516"/>
      <c r="H490" s="516"/>
      <c r="I490" s="516"/>
      <c r="J490" s="516"/>
      <c r="K490" s="516"/>
      <c r="L490" s="516"/>
      <c r="M490" s="516"/>
      <c r="N490" s="516"/>
    </row>
    <row r="491" spans="1:14">
      <c r="A491" s="6"/>
      <c r="B491" s="6"/>
      <c r="C491" s="6"/>
      <c r="D491" s="6"/>
      <c r="E491" s="516"/>
      <c r="F491" s="516"/>
      <c r="G491" s="516"/>
      <c r="H491" s="516"/>
      <c r="I491" s="516"/>
      <c r="J491" s="516"/>
      <c r="K491" s="516"/>
      <c r="L491" s="516"/>
      <c r="M491" s="516"/>
      <c r="N491" s="516"/>
    </row>
    <row r="492" spans="1:14">
      <c r="A492" s="6"/>
      <c r="B492" s="6"/>
      <c r="C492" s="6"/>
      <c r="D492" s="6"/>
      <c r="E492" s="516"/>
      <c r="F492" s="516"/>
      <c r="G492" s="516"/>
      <c r="H492" s="516"/>
      <c r="I492" s="516"/>
      <c r="J492" s="516"/>
      <c r="K492" s="516"/>
      <c r="L492" s="516"/>
      <c r="M492" s="516"/>
      <c r="N492" s="516"/>
    </row>
    <row r="493" spans="1:14">
      <c r="A493" s="6"/>
      <c r="B493" s="6"/>
      <c r="C493" s="6"/>
      <c r="D493" s="6"/>
      <c r="E493" s="516"/>
      <c r="F493" s="516"/>
      <c r="G493" s="516"/>
      <c r="H493" s="516"/>
      <c r="I493" s="516"/>
      <c r="J493" s="516"/>
      <c r="K493" s="516"/>
      <c r="L493" s="516"/>
      <c r="M493" s="516"/>
      <c r="N493" s="516"/>
    </row>
    <row r="494" spans="1:14">
      <c r="A494" s="6"/>
      <c r="B494" s="6"/>
      <c r="C494" s="6"/>
      <c r="D494" s="6"/>
      <c r="E494" s="516"/>
      <c r="F494" s="516"/>
      <c r="G494" s="516"/>
      <c r="H494" s="516"/>
      <c r="I494" s="516"/>
      <c r="J494" s="516"/>
      <c r="K494" s="516"/>
      <c r="L494" s="516"/>
      <c r="M494" s="516"/>
      <c r="N494" s="516"/>
    </row>
    <row r="495" spans="1:14">
      <c r="A495" s="6"/>
      <c r="B495" s="6"/>
      <c r="C495" s="6"/>
      <c r="D495" s="6"/>
      <c r="E495" s="516"/>
      <c r="F495" s="516"/>
      <c r="G495" s="516"/>
      <c r="H495" s="516"/>
      <c r="I495" s="516"/>
      <c r="J495" s="516"/>
      <c r="K495" s="516"/>
      <c r="L495" s="516"/>
      <c r="M495" s="516"/>
      <c r="N495" s="516"/>
    </row>
    <row r="496" spans="1:14">
      <c r="A496" s="6"/>
      <c r="B496" s="6"/>
      <c r="C496" s="6"/>
      <c r="D496" s="6"/>
      <c r="E496" s="516"/>
      <c r="F496" s="516"/>
      <c r="G496" s="516"/>
      <c r="H496" s="516"/>
      <c r="I496" s="516"/>
      <c r="J496" s="516"/>
      <c r="K496" s="516"/>
      <c r="L496" s="516"/>
      <c r="M496" s="516"/>
      <c r="N496" s="516"/>
    </row>
    <row r="497" spans="1:14">
      <c r="A497" s="6"/>
      <c r="B497" s="6"/>
      <c r="C497" s="6"/>
      <c r="D497" s="6"/>
      <c r="E497" s="516"/>
      <c r="F497" s="516"/>
      <c r="G497" s="516"/>
      <c r="H497" s="516"/>
      <c r="I497" s="516"/>
      <c r="J497" s="516"/>
      <c r="K497" s="516"/>
      <c r="L497" s="516"/>
      <c r="M497" s="516"/>
      <c r="N497" s="516"/>
    </row>
    <row r="498" spans="1:14">
      <c r="A498" s="6"/>
      <c r="B498" s="6"/>
      <c r="C498" s="6"/>
      <c r="D498" s="6"/>
      <c r="E498" s="516"/>
      <c r="F498" s="516"/>
      <c r="G498" s="516"/>
      <c r="H498" s="516"/>
      <c r="I498" s="516"/>
      <c r="J498" s="516"/>
      <c r="K498" s="516"/>
      <c r="L498" s="516"/>
      <c r="M498" s="516"/>
      <c r="N498" s="516"/>
    </row>
    <row r="499" spans="1:14">
      <c r="A499" s="6"/>
      <c r="B499" s="6"/>
      <c r="C499" s="6"/>
      <c r="D499" s="6"/>
      <c r="E499" s="516"/>
      <c r="F499" s="516"/>
      <c r="G499" s="516"/>
      <c r="H499" s="516"/>
      <c r="I499" s="516"/>
      <c r="J499" s="516"/>
      <c r="K499" s="516"/>
      <c r="L499" s="516"/>
      <c r="M499" s="516"/>
      <c r="N499" s="516"/>
    </row>
    <row r="500" spans="1:14">
      <c r="A500" s="6"/>
      <c r="B500" s="6"/>
      <c r="C500" s="6"/>
      <c r="D500" s="6"/>
      <c r="E500" s="516"/>
      <c r="F500" s="516"/>
      <c r="G500" s="516"/>
      <c r="H500" s="516"/>
      <c r="I500" s="516"/>
      <c r="J500" s="516"/>
      <c r="K500" s="516"/>
      <c r="L500" s="516"/>
      <c r="M500" s="516"/>
      <c r="N500" s="516"/>
    </row>
    <row r="501" spans="1:14">
      <c r="A501" s="6"/>
      <c r="B501" s="6"/>
      <c r="C501" s="6"/>
      <c r="D501" s="6"/>
      <c r="E501" s="516"/>
      <c r="F501" s="516"/>
      <c r="G501" s="516"/>
      <c r="H501" s="516"/>
      <c r="I501" s="516"/>
      <c r="J501" s="516"/>
      <c r="K501" s="516"/>
      <c r="L501" s="516"/>
      <c r="M501" s="516"/>
      <c r="N501" s="516"/>
    </row>
    <row r="502" spans="1:14">
      <c r="A502" s="6"/>
      <c r="B502" s="6"/>
      <c r="C502" s="6"/>
      <c r="D502" s="6"/>
      <c r="E502" s="516"/>
      <c r="F502" s="516"/>
      <c r="G502" s="516"/>
      <c r="H502" s="516"/>
      <c r="I502" s="516"/>
      <c r="J502" s="516"/>
      <c r="K502" s="516"/>
      <c r="L502" s="516"/>
      <c r="M502" s="516"/>
      <c r="N502" s="516"/>
    </row>
    <row r="503" spans="1:14">
      <c r="A503" s="6"/>
      <c r="B503" s="6"/>
      <c r="C503" s="6"/>
      <c r="D503" s="6"/>
      <c r="E503" s="516"/>
      <c r="F503" s="516"/>
      <c r="G503" s="516"/>
      <c r="H503" s="516"/>
      <c r="I503" s="516"/>
      <c r="J503" s="516"/>
      <c r="K503" s="516"/>
      <c r="L503" s="516"/>
      <c r="M503" s="516"/>
      <c r="N503" s="516"/>
    </row>
    <row r="504" spans="1:14">
      <c r="A504" s="6"/>
      <c r="B504" s="6"/>
      <c r="C504" s="6"/>
      <c r="D504" s="6"/>
      <c r="E504" s="516"/>
      <c r="F504" s="516"/>
      <c r="G504" s="516"/>
      <c r="H504" s="516"/>
      <c r="I504" s="516"/>
      <c r="J504" s="516"/>
      <c r="K504" s="516"/>
      <c r="L504" s="516"/>
      <c r="M504" s="516"/>
      <c r="N504" s="516"/>
    </row>
    <row r="505" spans="1:14">
      <c r="A505" s="6"/>
      <c r="B505" s="6"/>
      <c r="C505" s="6"/>
      <c r="D505" s="6"/>
      <c r="E505" s="516"/>
      <c r="F505" s="516"/>
      <c r="G505" s="516"/>
      <c r="H505" s="516"/>
      <c r="I505" s="516"/>
      <c r="J505" s="516"/>
      <c r="K505" s="516"/>
      <c r="L505" s="516"/>
      <c r="M505" s="516"/>
      <c r="N505" s="516"/>
    </row>
    <row r="506" spans="1:14">
      <c r="A506" s="6"/>
      <c r="B506" s="6"/>
      <c r="C506" s="6"/>
      <c r="D506" s="6"/>
      <c r="E506" s="516"/>
      <c r="F506" s="516"/>
      <c r="G506" s="516"/>
      <c r="H506" s="516"/>
      <c r="I506" s="516"/>
      <c r="J506" s="516"/>
      <c r="K506" s="516"/>
      <c r="L506" s="516"/>
      <c r="M506" s="516"/>
      <c r="N506" s="516"/>
    </row>
    <row r="507" spans="1:14">
      <c r="A507" s="6"/>
      <c r="B507" s="6"/>
      <c r="C507" s="6"/>
      <c r="D507" s="6"/>
      <c r="E507" s="516"/>
      <c r="F507" s="516"/>
      <c r="G507" s="516"/>
      <c r="H507" s="516"/>
      <c r="I507" s="516"/>
      <c r="J507" s="516"/>
      <c r="K507" s="516"/>
      <c r="L507" s="516"/>
      <c r="M507" s="516"/>
      <c r="N507" s="516"/>
    </row>
    <row r="508" spans="1:14">
      <c r="A508" s="6"/>
      <c r="B508" s="6"/>
      <c r="C508" s="6"/>
      <c r="D508" s="6"/>
      <c r="E508" s="516"/>
      <c r="F508" s="516"/>
      <c r="G508" s="516"/>
      <c r="H508" s="516"/>
      <c r="I508" s="516"/>
      <c r="J508" s="516"/>
      <c r="K508" s="516"/>
      <c r="L508" s="516"/>
      <c r="M508" s="516"/>
      <c r="N508" s="516"/>
    </row>
    <row r="509" spans="1:14">
      <c r="A509" s="6"/>
      <c r="B509" s="6"/>
      <c r="C509" s="6"/>
      <c r="D509" s="6"/>
      <c r="E509" s="516"/>
      <c r="F509" s="516"/>
      <c r="G509" s="516"/>
      <c r="H509" s="516"/>
      <c r="I509" s="516"/>
      <c r="J509" s="516"/>
      <c r="K509" s="516"/>
      <c r="L509" s="516"/>
      <c r="M509" s="516"/>
      <c r="N509" s="516"/>
    </row>
    <row r="510" spans="1:14">
      <c r="A510" s="6"/>
      <c r="B510" s="6"/>
      <c r="C510" s="6"/>
      <c r="D510" s="6"/>
      <c r="E510" s="516"/>
      <c r="F510" s="516"/>
      <c r="G510" s="516"/>
      <c r="H510" s="516"/>
      <c r="I510" s="516"/>
      <c r="J510" s="516"/>
      <c r="K510" s="516"/>
      <c r="L510" s="516"/>
      <c r="M510" s="516"/>
      <c r="N510" s="516"/>
    </row>
    <row r="511" spans="1:14">
      <c r="A511" s="6"/>
      <c r="B511" s="6"/>
      <c r="C511" s="6"/>
      <c r="D511" s="6"/>
      <c r="E511" s="516"/>
      <c r="F511" s="516"/>
      <c r="G511" s="516"/>
      <c r="H511" s="516"/>
      <c r="I511" s="516"/>
      <c r="J511" s="516"/>
      <c r="K511" s="516"/>
      <c r="L511" s="516"/>
      <c r="M511" s="516"/>
      <c r="N511" s="516"/>
    </row>
    <row r="512" spans="1:14">
      <c r="A512" s="6"/>
      <c r="B512" s="6"/>
      <c r="C512" s="6"/>
      <c r="D512" s="6"/>
      <c r="E512" s="516"/>
      <c r="F512" s="516"/>
      <c r="G512" s="516"/>
      <c r="H512" s="516"/>
      <c r="I512" s="516"/>
      <c r="J512" s="516"/>
      <c r="K512" s="516"/>
      <c r="L512" s="516"/>
      <c r="M512" s="516"/>
      <c r="N512" s="516"/>
    </row>
    <row r="513" spans="1:14">
      <c r="A513" s="6"/>
      <c r="B513" s="6"/>
      <c r="C513" s="6"/>
      <c r="D513" s="6"/>
      <c r="E513" s="516"/>
      <c r="F513" s="516"/>
      <c r="G513" s="516"/>
      <c r="H513" s="516"/>
      <c r="I513" s="516"/>
      <c r="J513" s="516"/>
      <c r="K513" s="516"/>
      <c r="L513" s="516"/>
      <c r="M513" s="516"/>
      <c r="N513" s="516"/>
    </row>
    <row r="514" spans="1:14">
      <c r="A514" s="6"/>
      <c r="B514" s="6"/>
      <c r="C514" s="6"/>
      <c r="D514" s="6"/>
      <c r="E514" s="516"/>
      <c r="F514" s="516"/>
      <c r="G514" s="516"/>
      <c r="H514" s="516"/>
      <c r="I514" s="516"/>
      <c r="J514" s="516"/>
      <c r="K514" s="516"/>
      <c r="L514" s="516"/>
      <c r="M514" s="516"/>
      <c r="N514" s="516"/>
    </row>
    <row r="515" spans="1:14">
      <c r="A515" s="6"/>
      <c r="B515" s="6"/>
      <c r="C515" s="6"/>
      <c r="D515" s="6"/>
      <c r="E515" s="516"/>
      <c r="F515" s="516"/>
      <c r="G515" s="516"/>
      <c r="H515" s="516"/>
      <c r="I515" s="516"/>
      <c r="J515" s="516"/>
      <c r="K515" s="516"/>
      <c r="L515" s="516"/>
      <c r="M515" s="516"/>
      <c r="N515" s="516"/>
    </row>
    <row r="516" spans="1:14">
      <c r="A516" s="6"/>
      <c r="B516" s="6"/>
      <c r="C516" s="6"/>
      <c r="D516" s="6"/>
      <c r="E516" s="516"/>
      <c r="F516" s="516"/>
      <c r="G516" s="516"/>
      <c r="H516" s="516"/>
      <c r="I516" s="516"/>
      <c r="J516" s="516"/>
      <c r="K516" s="516"/>
      <c r="L516" s="516"/>
      <c r="M516" s="516"/>
      <c r="N516" s="516"/>
    </row>
    <row r="517" spans="1:14">
      <c r="A517" s="6"/>
      <c r="B517" s="6"/>
      <c r="C517" s="6"/>
      <c r="D517" s="6"/>
      <c r="E517" s="516"/>
      <c r="F517" s="516"/>
      <c r="G517" s="516"/>
      <c r="H517" s="516"/>
      <c r="I517" s="516"/>
      <c r="J517" s="516"/>
      <c r="K517" s="516"/>
      <c r="L517" s="516"/>
      <c r="M517" s="516"/>
      <c r="N517" s="516"/>
    </row>
    <row r="518" spans="1:14">
      <c r="A518" s="6"/>
      <c r="B518" s="6"/>
      <c r="C518" s="6"/>
      <c r="D518" s="6"/>
      <c r="E518" s="516"/>
      <c r="F518" s="516"/>
      <c r="G518" s="516"/>
      <c r="H518" s="516"/>
      <c r="I518" s="516"/>
      <c r="J518" s="516"/>
      <c r="K518" s="516"/>
      <c r="L518" s="516"/>
      <c r="M518" s="516"/>
      <c r="N518" s="516"/>
    </row>
    <row r="519" spans="1:14">
      <c r="A519" s="6"/>
      <c r="B519" s="6"/>
      <c r="C519" s="6"/>
      <c r="D519" s="6"/>
      <c r="E519" s="516"/>
      <c r="F519" s="516"/>
      <c r="G519" s="516"/>
      <c r="H519" s="516"/>
      <c r="I519" s="516"/>
      <c r="J519" s="516"/>
      <c r="K519" s="516"/>
      <c r="L519" s="516"/>
      <c r="M519" s="516"/>
      <c r="N519" s="516"/>
    </row>
    <row r="520" spans="1:14">
      <c r="A520" s="6"/>
      <c r="B520" s="6"/>
      <c r="C520" s="6"/>
      <c r="D520" s="6"/>
      <c r="E520" s="516"/>
      <c r="F520" s="516"/>
      <c r="G520" s="516"/>
      <c r="H520" s="516"/>
      <c r="I520" s="516"/>
      <c r="J520" s="516"/>
      <c r="K520" s="516"/>
      <c r="L520" s="516"/>
      <c r="M520" s="516"/>
      <c r="N520" s="516"/>
    </row>
    <row r="521" spans="1:14">
      <c r="A521" s="6"/>
      <c r="B521" s="6"/>
      <c r="C521" s="6"/>
      <c r="D521" s="6"/>
      <c r="E521" s="516"/>
      <c r="F521" s="516"/>
      <c r="G521" s="516"/>
      <c r="H521" s="516"/>
      <c r="I521" s="516"/>
      <c r="J521" s="516"/>
      <c r="K521" s="516"/>
      <c r="L521" s="516"/>
      <c r="M521" s="516"/>
      <c r="N521" s="516"/>
    </row>
    <row r="522" spans="1:14">
      <c r="A522" s="6"/>
      <c r="B522" s="6"/>
      <c r="C522" s="6"/>
      <c r="D522" s="6"/>
      <c r="E522" s="516"/>
      <c r="F522" s="516"/>
      <c r="G522" s="516"/>
      <c r="H522" s="516"/>
      <c r="I522" s="516"/>
      <c r="J522" s="516"/>
      <c r="K522" s="516"/>
      <c r="L522" s="516"/>
      <c r="M522" s="516"/>
      <c r="N522" s="516"/>
    </row>
    <row r="523" spans="1:14">
      <c r="A523" s="6"/>
      <c r="B523" s="6"/>
      <c r="C523" s="6"/>
      <c r="D523" s="6"/>
      <c r="E523" s="516"/>
      <c r="F523" s="516"/>
      <c r="G523" s="516"/>
      <c r="H523" s="516"/>
      <c r="I523" s="516"/>
      <c r="J523" s="516"/>
      <c r="K523" s="516"/>
      <c r="L523" s="516"/>
      <c r="M523" s="516"/>
      <c r="N523" s="516"/>
    </row>
    <row r="524" spans="1:14">
      <c r="A524" s="6"/>
      <c r="B524" s="6"/>
      <c r="C524" s="6"/>
      <c r="D524" s="6"/>
      <c r="E524" s="516"/>
      <c r="F524" s="516"/>
      <c r="G524" s="516"/>
      <c r="H524" s="516"/>
      <c r="I524" s="516"/>
      <c r="J524" s="516"/>
      <c r="K524" s="516"/>
      <c r="L524" s="516"/>
      <c r="M524" s="516"/>
      <c r="N524" s="516"/>
    </row>
    <row r="525" spans="1:14">
      <c r="A525" s="6"/>
      <c r="B525" s="6"/>
      <c r="C525" s="6"/>
      <c r="D525" s="6"/>
      <c r="E525" s="516"/>
      <c r="F525" s="516"/>
      <c r="G525" s="516"/>
      <c r="H525" s="516"/>
      <c r="I525" s="516"/>
      <c r="J525" s="516"/>
      <c r="K525" s="516"/>
      <c r="L525" s="516"/>
      <c r="M525" s="516"/>
      <c r="N525" s="516"/>
    </row>
    <row r="526" spans="1:14">
      <c r="A526" s="6"/>
      <c r="B526" s="6"/>
      <c r="C526" s="6"/>
      <c r="D526" s="6"/>
      <c r="E526" s="516"/>
      <c r="F526" s="516"/>
      <c r="G526" s="516"/>
      <c r="H526" s="516"/>
      <c r="I526" s="516"/>
      <c r="J526" s="516"/>
      <c r="K526" s="516"/>
      <c r="L526" s="516"/>
      <c r="M526" s="516"/>
      <c r="N526" s="516"/>
    </row>
    <row r="527" spans="1:14">
      <c r="A527" s="6"/>
      <c r="B527" s="6"/>
      <c r="C527" s="6"/>
      <c r="D527" s="6"/>
      <c r="E527" s="516"/>
      <c r="F527" s="516"/>
      <c r="G527" s="516"/>
      <c r="H527" s="516"/>
      <c r="I527" s="516"/>
      <c r="J527" s="516"/>
      <c r="K527" s="516"/>
      <c r="L527" s="516"/>
      <c r="M527" s="516"/>
      <c r="N527" s="516"/>
    </row>
    <row r="528" spans="1:14">
      <c r="A528" s="6"/>
      <c r="B528" s="6"/>
      <c r="C528" s="6"/>
      <c r="D528" s="6"/>
      <c r="E528" s="516"/>
      <c r="F528" s="516"/>
      <c r="G528" s="516"/>
      <c r="H528" s="516"/>
      <c r="I528" s="516"/>
      <c r="J528" s="516"/>
      <c r="K528" s="516"/>
      <c r="L528" s="516"/>
      <c r="M528" s="516"/>
      <c r="N528" s="516"/>
    </row>
    <row r="529" spans="1:14">
      <c r="A529" s="6"/>
      <c r="B529" s="6"/>
      <c r="C529" s="6"/>
      <c r="D529" s="6"/>
      <c r="E529" s="516"/>
      <c r="F529" s="516"/>
      <c r="G529" s="516"/>
      <c r="H529" s="516"/>
      <c r="I529" s="516"/>
      <c r="J529" s="516"/>
      <c r="K529" s="516"/>
      <c r="L529" s="516"/>
      <c r="M529" s="516"/>
      <c r="N529" s="516"/>
    </row>
    <row r="530" spans="1:14">
      <c r="A530" s="6"/>
      <c r="B530" s="6"/>
      <c r="C530" s="6"/>
      <c r="D530" s="6"/>
      <c r="E530" s="516"/>
      <c r="F530" s="516"/>
      <c r="G530" s="516"/>
      <c r="H530" s="516"/>
      <c r="I530" s="516"/>
      <c r="J530" s="516"/>
      <c r="K530" s="516"/>
      <c r="L530" s="516"/>
      <c r="M530" s="516"/>
      <c r="N530" s="516"/>
    </row>
    <row r="531" spans="1:14">
      <c r="A531" s="6"/>
      <c r="B531" s="6"/>
      <c r="C531" s="6"/>
      <c r="D531" s="6"/>
      <c r="E531" s="516"/>
      <c r="F531" s="516"/>
      <c r="G531" s="516"/>
      <c r="H531" s="516"/>
      <c r="I531" s="516"/>
      <c r="J531" s="516"/>
      <c r="K531" s="516"/>
      <c r="L531" s="516"/>
      <c r="M531" s="516"/>
      <c r="N531" s="516"/>
    </row>
    <row r="532" spans="1:14">
      <c r="A532" s="6"/>
      <c r="B532" s="6"/>
      <c r="C532" s="6"/>
      <c r="D532" s="6"/>
      <c r="E532" s="516"/>
      <c r="F532" s="516"/>
      <c r="G532" s="516"/>
      <c r="H532" s="516"/>
      <c r="I532" s="516"/>
      <c r="J532" s="516"/>
      <c r="K532" s="516"/>
      <c r="L532" s="516"/>
      <c r="M532" s="516"/>
      <c r="N532" s="516"/>
    </row>
    <row r="533" spans="1:14">
      <c r="A533" s="6"/>
      <c r="B533" s="6"/>
      <c r="C533" s="6"/>
      <c r="D533" s="6"/>
      <c r="E533" s="516"/>
      <c r="F533" s="516"/>
      <c r="G533" s="516"/>
      <c r="H533" s="516"/>
      <c r="I533" s="516"/>
      <c r="J533" s="516"/>
      <c r="K533" s="516"/>
      <c r="L533" s="516"/>
      <c r="M533" s="516"/>
      <c r="N533" s="516"/>
    </row>
    <row r="534" spans="1:14">
      <c r="A534" s="6"/>
      <c r="B534" s="6"/>
      <c r="C534" s="6"/>
      <c r="D534" s="6"/>
      <c r="E534" s="516"/>
      <c r="F534" s="516"/>
      <c r="G534" s="516"/>
      <c r="H534" s="516"/>
      <c r="I534" s="516"/>
      <c r="J534" s="516"/>
      <c r="K534" s="516"/>
      <c r="L534" s="516"/>
      <c r="M534" s="516"/>
      <c r="N534" s="516"/>
    </row>
    <row r="535" spans="1:14">
      <c r="A535" s="6"/>
      <c r="B535" s="6"/>
      <c r="C535" s="6"/>
      <c r="D535" s="6"/>
      <c r="E535" s="516"/>
      <c r="F535" s="516"/>
      <c r="G535" s="516"/>
      <c r="H535" s="516"/>
      <c r="I535" s="516"/>
      <c r="J535" s="516"/>
      <c r="K535" s="516"/>
      <c r="L535" s="516"/>
      <c r="M535" s="516"/>
      <c r="N535" s="516"/>
    </row>
    <row r="536" spans="1:14">
      <c r="A536" s="6"/>
      <c r="B536" s="6"/>
      <c r="C536" s="6"/>
      <c r="D536" s="6"/>
      <c r="E536" s="516"/>
      <c r="F536" s="516"/>
      <c r="G536" s="516"/>
      <c r="H536" s="516"/>
      <c r="I536" s="516"/>
      <c r="J536" s="516"/>
      <c r="K536" s="516"/>
      <c r="L536" s="516"/>
      <c r="M536" s="516"/>
      <c r="N536" s="516"/>
    </row>
    <row r="537" spans="1:14">
      <c r="A537" s="6"/>
      <c r="B537" s="6"/>
      <c r="C537" s="6"/>
      <c r="D537" s="6"/>
      <c r="E537" s="516"/>
      <c r="F537" s="516"/>
      <c r="G537" s="516"/>
      <c r="H537" s="516"/>
      <c r="I537" s="516"/>
      <c r="J537" s="516"/>
      <c r="K537" s="516"/>
      <c r="L537" s="516"/>
      <c r="M537" s="516"/>
      <c r="N537" s="516"/>
    </row>
    <row r="538" spans="1:14">
      <c r="A538" s="6"/>
      <c r="B538" s="6"/>
      <c r="C538" s="6"/>
      <c r="D538" s="6"/>
      <c r="E538" s="516"/>
      <c r="F538" s="516"/>
      <c r="G538" s="516"/>
      <c r="H538" s="516"/>
      <c r="I538" s="516"/>
      <c r="J538" s="516"/>
      <c r="K538" s="516"/>
      <c r="L538" s="516"/>
      <c r="M538" s="516"/>
      <c r="N538" s="516"/>
    </row>
    <row r="539" spans="1:14">
      <c r="A539" s="6"/>
      <c r="B539" s="6"/>
      <c r="C539" s="6"/>
      <c r="D539" s="6"/>
      <c r="E539" s="516"/>
      <c r="F539" s="516"/>
      <c r="G539" s="516"/>
      <c r="H539" s="516"/>
      <c r="I539" s="516"/>
      <c r="J539" s="516"/>
      <c r="K539" s="516"/>
      <c r="L539" s="516"/>
      <c r="M539" s="516"/>
      <c r="N539" s="516"/>
    </row>
    <row r="540" spans="1:14">
      <c r="A540" s="6"/>
      <c r="B540" s="6"/>
      <c r="C540" s="6"/>
      <c r="D540" s="6"/>
      <c r="E540" s="516"/>
      <c r="F540" s="516"/>
      <c r="G540" s="516"/>
      <c r="H540" s="516"/>
      <c r="I540" s="516"/>
      <c r="J540" s="516"/>
      <c r="K540" s="516"/>
      <c r="L540" s="516"/>
      <c r="M540" s="516"/>
      <c r="N540" s="516"/>
    </row>
    <row r="541" spans="1:14">
      <c r="A541" s="6"/>
      <c r="B541" s="6"/>
      <c r="C541" s="6"/>
      <c r="D541" s="6"/>
      <c r="E541" s="516"/>
      <c r="F541" s="516"/>
      <c r="G541" s="516"/>
      <c r="H541" s="516"/>
      <c r="I541" s="516"/>
      <c r="J541" s="516"/>
      <c r="K541" s="516"/>
      <c r="L541" s="516"/>
      <c r="M541" s="516"/>
      <c r="N541" s="516"/>
    </row>
    <row r="542" spans="1:14">
      <c r="A542" s="6"/>
      <c r="B542" s="6"/>
      <c r="C542" s="6"/>
      <c r="D542" s="6"/>
      <c r="E542" s="516"/>
      <c r="F542" s="516"/>
      <c r="G542" s="516"/>
      <c r="H542" s="516"/>
      <c r="I542" s="516"/>
      <c r="J542" s="516"/>
      <c r="K542" s="516"/>
      <c r="L542" s="516"/>
      <c r="M542" s="516"/>
      <c r="N542" s="516"/>
    </row>
    <row r="543" spans="1:14">
      <c r="A543" s="6"/>
      <c r="B543" s="6"/>
      <c r="C543" s="6"/>
      <c r="D543" s="6"/>
      <c r="E543" s="516"/>
      <c r="F543" s="516"/>
      <c r="G543" s="516"/>
      <c r="H543" s="516"/>
      <c r="I543" s="516"/>
      <c r="J543" s="516"/>
      <c r="K543" s="516"/>
      <c r="L543" s="516"/>
      <c r="M543" s="516"/>
      <c r="N543" s="516"/>
    </row>
    <row r="544" spans="1:14">
      <c r="E544" s="516"/>
      <c r="F544" s="516"/>
      <c r="G544" s="516"/>
      <c r="H544" s="516"/>
      <c r="I544" s="516"/>
      <c r="J544" s="516"/>
      <c r="K544" s="516"/>
      <c r="L544" s="516"/>
      <c r="M544" s="516"/>
      <c r="N544" s="516"/>
    </row>
    <row r="545" spans="5:14">
      <c r="E545" s="516"/>
      <c r="F545" s="516"/>
      <c r="G545" s="516"/>
      <c r="H545" s="516"/>
      <c r="I545" s="516"/>
      <c r="J545" s="516"/>
      <c r="K545" s="516"/>
      <c r="L545" s="516"/>
      <c r="M545" s="516"/>
      <c r="N545" s="516"/>
    </row>
    <row r="546" spans="5:14">
      <c r="E546" s="516"/>
      <c r="F546" s="516"/>
      <c r="G546" s="516"/>
      <c r="H546" s="516"/>
      <c r="I546" s="516"/>
      <c r="J546" s="516"/>
      <c r="K546" s="516"/>
      <c r="L546" s="516"/>
      <c r="M546" s="516"/>
      <c r="N546" s="516"/>
    </row>
    <row r="547" spans="5:14">
      <c r="E547" s="516"/>
      <c r="F547" s="516"/>
      <c r="G547" s="516"/>
      <c r="H547" s="516"/>
      <c r="I547" s="516"/>
      <c r="J547" s="516"/>
      <c r="K547" s="516"/>
      <c r="L547" s="516"/>
      <c r="M547" s="516"/>
      <c r="N547" s="516"/>
    </row>
    <row r="548" spans="5:14">
      <c r="E548" s="516"/>
      <c r="F548" s="516"/>
      <c r="G548" s="516"/>
      <c r="H548" s="516"/>
      <c r="I548" s="516"/>
      <c r="J548" s="516"/>
      <c r="K548" s="516"/>
      <c r="L548" s="516"/>
      <c r="M548" s="516"/>
      <c r="N548" s="516"/>
    </row>
    <row r="549" spans="5:14">
      <c r="E549" s="516"/>
      <c r="F549" s="516"/>
      <c r="G549" s="516"/>
      <c r="H549" s="516"/>
      <c r="I549" s="516"/>
      <c r="J549" s="516"/>
      <c r="K549" s="516"/>
      <c r="L549" s="516"/>
      <c r="M549" s="516"/>
      <c r="N549" s="516"/>
    </row>
    <row r="550" spans="5:14">
      <c r="E550" s="516"/>
      <c r="F550" s="516"/>
      <c r="G550" s="516"/>
      <c r="H550" s="516"/>
      <c r="I550" s="516"/>
      <c r="J550" s="516"/>
      <c r="K550" s="516"/>
      <c r="L550" s="516"/>
      <c r="M550" s="516"/>
      <c r="N550" s="516"/>
    </row>
    <row r="551" spans="5:14">
      <c r="E551" s="516"/>
      <c r="F551" s="516"/>
      <c r="G551" s="516"/>
      <c r="H551" s="516"/>
      <c r="I551" s="516"/>
      <c r="J551" s="516"/>
      <c r="K551" s="516"/>
      <c r="L551" s="516"/>
      <c r="M551" s="516"/>
      <c r="N551" s="516"/>
    </row>
    <row r="552" spans="5:14">
      <c r="E552" s="516"/>
      <c r="F552" s="516"/>
      <c r="G552" s="516"/>
      <c r="H552" s="516"/>
      <c r="I552" s="516"/>
      <c r="J552" s="516"/>
      <c r="K552" s="516"/>
      <c r="L552" s="516"/>
      <c r="M552" s="516"/>
      <c r="N552" s="516"/>
    </row>
    <row r="553" spans="5:14">
      <c r="E553" s="516"/>
      <c r="F553" s="516"/>
      <c r="G553" s="516"/>
      <c r="H553" s="516"/>
      <c r="I553" s="516"/>
      <c r="J553" s="516"/>
      <c r="K553" s="516"/>
      <c r="L553" s="516"/>
      <c r="M553" s="516"/>
      <c r="N553" s="516"/>
    </row>
    <row r="554" spans="5:14">
      <c r="E554" s="516"/>
      <c r="F554" s="516"/>
      <c r="G554" s="516"/>
      <c r="H554" s="516"/>
      <c r="I554" s="516"/>
      <c r="J554" s="516"/>
      <c r="K554" s="516"/>
      <c r="L554" s="516"/>
      <c r="M554" s="516"/>
      <c r="N554" s="516"/>
    </row>
    <row r="555" spans="5:14">
      <c r="E555" s="516"/>
      <c r="F555" s="516"/>
      <c r="G555" s="516"/>
      <c r="H555" s="516"/>
      <c r="I555" s="516"/>
      <c r="J555" s="516"/>
      <c r="K555" s="516"/>
      <c r="L555" s="516"/>
      <c r="M555" s="516"/>
      <c r="N555" s="516"/>
    </row>
    <row r="556" spans="5:14">
      <c r="E556" s="516"/>
      <c r="F556" s="516"/>
      <c r="G556" s="516"/>
      <c r="H556" s="516"/>
      <c r="I556" s="516"/>
      <c r="J556" s="516"/>
      <c r="K556" s="516"/>
      <c r="L556" s="516"/>
      <c r="M556" s="516"/>
      <c r="N556" s="516"/>
    </row>
    <row r="557" spans="5:14">
      <c r="E557" s="516"/>
      <c r="F557" s="516"/>
      <c r="G557" s="516"/>
      <c r="H557" s="516"/>
      <c r="I557" s="516"/>
      <c r="J557" s="516"/>
      <c r="K557" s="516"/>
      <c r="L557" s="516"/>
      <c r="M557" s="516"/>
      <c r="N557" s="516"/>
    </row>
    <row r="558" spans="5:14">
      <c r="E558" s="516"/>
      <c r="F558" s="516"/>
      <c r="G558" s="516"/>
      <c r="H558" s="516"/>
      <c r="I558" s="516"/>
      <c r="J558" s="516"/>
      <c r="K558" s="516"/>
      <c r="L558" s="516"/>
      <c r="M558" s="516"/>
      <c r="N558" s="516"/>
    </row>
  </sheetData>
  <mergeCells count="10">
    <mergeCell ref="B341:D341"/>
    <mergeCell ref="B162:D162"/>
    <mergeCell ref="B27:D27"/>
    <mergeCell ref="B85:D85"/>
    <mergeCell ref="C191:M193"/>
    <mergeCell ref="A1:Q1"/>
    <mergeCell ref="A2:Q2"/>
    <mergeCell ref="A3:Q3"/>
    <mergeCell ref="B211:D211"/>
    <mergeCell ref="B267:D267"/>
  </mergeCells>
  <conditionalFormatting sqref="B64 C63:C64">
    <cfRule type="cellIs" dxfId="4" priority="2" stopIfTrue="1" operator="equal">
      <formula>"tie to PF Core IS"</formula>
    </cfRule>
  </conditionalFormatting>
  <conditionalFormatting sqref="B247 C246:C247">
    <cfRule type="cellIs" dxfId="3"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3" manualBreakCount="3">
    <brk id="62" max="16" man="1"/>
    <brk id="114" max="16" man="1"/>
    <brk id="140"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M929"/>
  <sheetViews>
    <sheetView showGridLines="0" zoomScaleNormal="100" zoomScaleSheetLayoutView="100" workbookViewId="0">
      <pane xSplit="4" ySplit="8" topLeftCell="H136" activePane="bottomRight" state="frozen"/>
      <selection sqref="A1:S1"/>
      <selection pane="topRight" sqref="A1:S1"/>
      <selection pane="bottomLeft" sqref="A1:S1"/>
      <selection pane="bottomRight" activeCell="M171" sqref="M171"/>
    </sheetView>
  </sheetViews>
  <sheetFormatPr defaultColWidth="8.7109375" defaultRowHeight="15"/>
  <cols>
    <col min="1" max="3" width="2.7109375" style="5" customWidth="1"/>
    <col min="4" max="4" width="56.7109375" style="5" customWidth="1"/>
    <col min="5" max="13" width="9.7109375" style="38" customWidth="1"/>
    <col min="14" max="14" width="1.42578125" style="27" customWidth="1"/>
    <col min="15" max="16384" width="8.7109375" style="27"/>
  </cols>
  <sheetData>
    <row r="1" spans="1:39" s="31" customFormat="1" ht="15" customHeight="1" collapsed="1">
      <c r="A1" s="773" t="s">
        <v>32</v>
      </c>
      <c r="B1" s="773"/>
      <c r="C1" s="773"/>
      <c r="D1" s="773"/>
      <c r="E1" s="773"/>
      <c r="F1" s="773"/>
      <c r="G1" s="773"/>
      <c r="H1" s="773"/>
      <c r="I1" s="773"/>
      <c r="J1" s="773"/>
      <c r="K1" s="773"/>
      <c r="L1" s="773"/>
      <c r="M1" s="773"/>
      <c r="N1" s="773"/>
    </row>
    <row r="2" spans="1:39" s="31" customFormat="1" ht="15" customHeight="1">
      <c r="A2" s="773" t="s">
        <v>92</v>
      </c>
      <c r="B2" s="773"/>
      <c r="C2" s="773"/>
      <c r="D2" s="773"/>
      <c r="E2" s="773"/>
      <c r="F2" s="773"/>
      <c r="G2" s="773"/>
      <c r="H2" s="773"/>
      <c r="I2" s="773"/>
      <c r="J2" s="773"/>
      <c r="K2" s="773"/>
      <c r="L2" s="773"/>
      <c r="M2" s="773"/>
      <c r="N2" s="773"/>
    </row>
    <row r="3" spans="1:39" s="31" customFormat="1" ht="15" customHeight="1">
      <c r="A3" s="773" t="s">
        <v>22</v>
      </c>
      <c r="B3" s="773"/>
      <c r="C3" s="773"/>
      <c r="D3" s="773"/>
      <c r="E3" s="773"/>
      <c r="F3" s="773"/>
      <c r="G3" s="773"/>
      <c r="H3" s="773"/>
      <c r="I3" s="773"/>
      <c r="J3" s="773"/>
      <c r="K3" s="773"/>
      <c r="L3" s="773"/>
      <c r="M3" s="773"/>
      <c r="N3" s="773"/>
      <c r="O3" s="30"/>
      <c r="S3" s="30"/>
    </row>
    <row r="4" spans="1:39" s="51" customFormat="1" ht="5.25" customHeight="1">
      <c r="A4" s="49"/>
      <c r="B4" s="50"/>
      <c r="C4" s="50"/>
      <c r="D4" s="50"/>
      <c r="E4" s="50"/>
      <c r="F4" s="50"/>
      <c r="G4" s="50"/>
      <c r="H4" s="50"/>
      <c r="I4" s="50"/>
      <c r="J4" s="50"/>
      <c r="K4" s="50"/>
      <c r="L4" s="50"/>
      <c r="M4" s="50"/>
      <c r="O4" s="162"/>
      <c r="S4" s="162"/>
    </row>
    <row r="5" spans="1:39">
      <c r="A5" s="20" t="s">
        <v>66</v>
      </c>
    </row>
    <row r="6" spans="1:39" s="127" customFormat="1" ht="12.75">
      <c r="A6" s="182"/>
      <c r="B6" s="182"/>
      <c r="C6" s="182"/>
      <c r="D6" s="182"/>
      <c r="E6" s="129" t="s">
        <v>4</v>
      </c>
      <c r="F6" s="129" t="s">
        <v>5</v>
      </c>
      <c r="G6" s="129" t="s">
        <v>6</v>
      </c>
      <c r="H6" s="129" t="s">
        <v>3</v>
      </c>
      <c r="I6" s="129" t="s">
        <v>4</v>
      </c>
      <c r="J6" s="129" t="s">
        <v>5</v>
      </c>
      <c r="K6" s="129" t="s">
        <v>6</v>
      </c>
      <c r="L6" s="129" t="s">
        <v>3</v>
      </c>
      <c r="M6" s="129" t="s">
        <v>4</v>
      </c>
    </row>
    <row r="7" spans="1:39" s="127" customFormat="1" ht="12.75">
      <c r="A7" s="181"/>
      <c r="B7" s="181"/>
      <c r="C7" s="181"/>
      <c r="D7" s="181"/>
      <c r="E7" s="129" t="s">
        <v>124</v>
      </c>
      <c r="F7" s="129" t="s">
        <v>124</v>
      </c>
      <c r="G7" s="129" t="s">
        <v>124</v>
      </c>
      <c r="H7" s="129" t="s">
        <v>134</v>
      </c>
      <c r="I7" s="129" t="s">
        <v>134</v>
      </c>
      <c r="J7" s="129" t="s">
        <v>134</v>
      </c>
      <c r="K7" s="129" t="s">
        <v>134</v>
      </c>
      <c r="L7" s="129" t="s">
        <v>266</v>
      </c>
      <c r="M7" s="129" t="s">
        <v>266</v>
      </c>
    </row>
    <row r="8" spans="1:39" s="127" customFormat="1" ht="12.75">
      <c r="E8" s="200" t="s">
        <v>90</v>
      </c>
      <c r="F8" s="200" t="s">
        <v>90</v>
      </c>
      <c r="G8" s="200" t="s">
        <v>90</v>
      </c>
      <c r="H8" s="200" t="s">
        <v>90</v>
      </c>
      <c r="I8" s="200" t="s">
        <v>90</v>
      </c>
      <c r="J8" s="200" t="s">
        <v>90</v>
      </c>
      <c r="K8" s="200" t="s">
        <v>90</v>
      </c>
      <c r="L8" s="200" t="s">
        <v>90</v>
      </c>
      <c r="M8" s="200" t="s">
        <v>90</v>
      </c>
      <c r="N8" s="201"/>
    </row>
    <row r="9" spans="1:39" ht="5.25" customHeight="1">
      <c r="A9" s="6"/>
      <c r="B9" s="6"/>
      <c r="C9" s="6"/>
      <c r="D9" s="6"/>
      <c r="E9" s="185"/>
      <c r="F9" s="185"/>
      <c r="G9" s="337"/>
      <c r="H9" s="185"/>
      <c r="I9" s="185"/>
      <c r="J9" s="185"/>
      <c r="K9" s="185"/>
      <c r="L9" s="185"/>
      <c r="M9" s="185"/>
    </row>
    <row r="10" spans="1:39" ht="12.75">
      <c r="A10" s="8"/>
      <c r="B10" s="1" t="s">
        <v>86</v>
      </c>
      <c r="C10" s="9"/>
      <c r="D10" s="8"/>
      <c r="E10" s="13">
        <f>SUM('QTD P&amp;L'!E9:H9)</f>
        <v>4650</v>
      </c>
      <c r="F10" s="13">
        <f>SUM('QTD P&amp;L'!F9:I9)</f>
        <v>4887</v>
      </c>
      <c r="G10" s="13">
        <v>4664</v>
      </c>
      <c r="H10" s="13">
        <f>SUM('QTD P&amp;L'!H9:K9)</f>
        <v>4842</v>
      </c>
      <c r="I10" s="305">
        <f>SUM('QTD P&amp;L'!I9:L9)</f>
        <v>5368</v>
      </c>
      <c r="J10" s="396">
        <f>SUM('QTD P&amp;L'!J9:M9)</f>
        <v>5946</v>
      </c>
      <c r="K10" s="396">
        <v>6608</v>
      </c>
      <c r="L10" s="396">
        <f>SUM('QTD P&amp;L'!L9:O9)</f>
        <v>6878</v>
      </c>
      <c r="M10" s="396">
        <f>SUM('QTD P&amp;L'!M9:P9)</f>
        <v>6939</v>
      </c>
      <c r="O10" s="249"/>
      <c r="P10" s="249"/>
      <c r="Q10" s="249"/>
      <c r="R10" s="249"/>
      <c r="Y10" s="249"/>
      <c r="Z10" s="249"/>
      <c r="AA10" s="249"/>
      <c r="AB10" s="249"/>
      <c r="AC10" s="249"/>
      <c r="AD10" s="249"/>
      <c r="AE10" s="249"/>
      <c r="AF10" s="249"/>
      <c r="AG10" s="249"/>
      <c r="AH10" s="249"/>
      <c r="AI10" s="249"/>
      <c r="AJ10" s="249"/>
      <c r="AK10" s="249"/>
      <c r="AL10" s="249"/>
      <c r="AM10" s="249"/>
    </row>
    <row r="11" spans="1:39" ht="12.75">
      <c r="A11" s="8"/>
      <c r="B11" s="1" t="s">
        <v>85</v>
      </c>
      <c r="C11" s="9"/>
      <c r="D11" s="8"/>
      <c r="E11" s="376"/>
      <c r="F11" s="376"/>
      <c r="G11" s="376"/>
      <c r="H11" s="376"/>
      <c r="I11" s="305"/>
      <c r="J11" s="396"/>
      <c r="K11" s="396"/>
      <c r="L11" s="396"/>
      <c r="M11" s="396"/>
      <c r="O11" s="249"/>
    </row>
    <row r="12" spans="1:39" ht="12.75">
      <c r="A12" s="8"/>
      <c r="B12" s="1"/>
      <c r="C12" s="1" t="s">
        <v>154</v>
      </c>
      <c r="D12" s="8"/>
      <c r="E12" s="305"/>
      <c r="F12" s="305"/>
      <c r="G12" s="305"/>
      <c r="H12" s="305"/>
      <c r="I12" s="305"/>
      <c r="J12" s="396"/>
      <c r="K12" s="396"/>
      <c r="L12" s="396"/>
      <c r="M12" s="396"/>
      <c r="O12" s="249"/>
      <c r="Q12" s="249"/>
      <c r="R12" s="249"/>
    </row>
    <row r="13" spans="1:39" s="43" customFormat="1" ht="12.75">
      <c r="A13" s="10"/>
      <c r="B13" s="2"/>
      <c r="C13" s="330" t="s">
        <v>156</v>
      </c>
      <c r="D13" s="10"/>
      <c r="E13" s="42">
        <f>SUM('QTD P&amp;L'!E12:H12)</f>
        <v>924</v>
      </c>
      <c r="F13" s="42">
        <f>SUM('QTD P&amp;L'!F12:I12)</f>
        <v>953</v>
      </c>
      <c r="G13" s="132">
        <v>872</v>
      </c>
      <c r="H13" s="42">
        <f>SUM('QTD P&amp;L'!H12:K12)</f>
        <v>838</v>
      </c>
      <c r="I13" s="309">
        <f>SUM('QTD P&amp;L'!I12:L12)</f>
        <v>840</v>
      </c>
      <c r="J13" s="309">
        <f>SUM('QTD P&amp;L'!J12:M12)</f>
        <v>772</v>
      </c>
      <c r="K13" s="309">
        <v>741</v>
      </c>
      <c r="L13" s="309">
        <f>SUM('QTD P&amp;L'!L12:O12)</f>
        <v>716</v>
      </c>
      <c r="M13" s="309">
        <f>SUM('QTD P&amp;L'!M12:P12)</f>
        <v>697</v>
      </c>
      <c r="O13" s="249"/>
      <c r="Q13" s="249"/>
      <c r="R13" s="249"/>
      <c r="Y13" s="249"/>
      <c r="Z13" s="249"/>
      <c r="AA13" s="249"/>
      <c r="AB13" s="249"/>
      <c r="AC13" s="249"/>
      <c r="AD13" s="249"/>
      <c r="AE13" s="249"/>
      <c r="AF13" s="249"/>
      <c r="AG13" s="249"/>
      <c r="AH13" s="249"/>
      <c r="AI13" s="249"/>
      <c r="AJ13" s="249"/>
      <c r="AK13" s="249"/>
      <c r="AL13" s="249"/>
      <c r="AM13" s="249"/>
    </row>
    <row r="14" spans="1:39" s="43" customFormat="1" ht="12.75">
      <c r="A14" s="10"/>
      <c r="B14" s="2"/>
      <c r="C14" s="330" t="s">
        <v>157</v>
      </c>
      <c r="D14" s="10"/>
      <c r="E14" s="42">
        <f>SUM('QTD P&amp;L'!E13:H13)</f>
        <v>373</v>
      </c>
      <c r="F14" s="42">
        <f>SUM('QTD P&amp;L'!F13:I13)</f>
        <v>402</v>
      </c>
      <c r="G14" s="132">
        <v>370</v>
      </c>
      <c r="H14" s="42">
        <f>SUM('QTD P&amp;L'!H13:K13)</f>
        <v>358</v>
      </c>
      <c r="I14" s="309">
        <f>SUM('QTD P&amp;L'!I13:L13)</f>
        <v>368</v>
      </c>
      <c r="J14" s="309">
        <f>SUM('QTD P&amp;L'!J13:M13)</f>
        <v>348</v>
      </c>
      <c r="K14" s="309">
        <v>331</v>
      </c>
      <c r="L14" s="309">
        <f>SUM('QTD P&amp;L'!L13:O13)</f>
        <v>290</v>
      </c>
      <c r="M14" s="309">
        <f>SUM('QTD P&amp;L'!M13:P13)</f>
        <v>285</v>
      </c>
      <c r="O14" s="249"/>
      <c r="Q14" s="249"/>
      <c r="R14" s="249"/>
      <c r="Y14" s="249"/>
      <c r="Z14" s="249"/>
      <c r="AA14" s="249"/>
      <c r="AB14" s="249"/>
      <c r="AC14" s="249"/>
      <c r="AD14" s="249"/>
      <c r="AE14" s="249"/>
      <c r="AF14" s="249"/>
      <c r="AG14" s="249"/>
      <c r="AH14" s="249"/>
      <c r="AI14" s="249"/>
      <c r="AJ14" s="249"/>
      <c r="AK14" s="249"/>
      <c r="AL14" s="249"/>
      <c r="AM14" s="249"/>
    </row>
    <row r="15" spans="1:39" s="43" customFormat="1" ht="12.75">
      <c r="A15" s="10"/>
      <c r="B15" s="2"/>
      <c r="C15" s="1" t="s">
        <v>155</v>
      </c>
      <c r="D15" s="10"/>
      <c r="E15" s="309"/>
      <c r="F15" s="309"/>
      <c r="G15" s="132"/>
      <c r="H15" s="309"/>
      <c r="I15" s="309"/>
      <c r="J15" s="309"/>
      <c r="K15" s="309"/>
      <c r="L15" s="309"/>
      <c r="M15" s="309"/>
      <c r="O15" s="249"/>
      <c r="Q15" s="249"/>
      <c r="R15" s="249"/>
      <c r="Y15" s="249"/>
      <c r="Z15" s="249"/>
      <c r="AA15" s="249"/>
      <c r="AB15" s="249"/>
      <c r="AC15" s="249"/>
      <c r="AD15" s="249"/>
      <c r="AE15" s="249"/>
      <c r="AF15" s="249"/>
      <c r="AG15" s="249"/>
      <c r="AH15" s="249"/>
      <c r="AI15" s="249"/>
      <c r="AJ15" s="249"/>
      <c r="AK15" s="249"/>
      <c r="AL15" s="249"/>
      <c r="AM15" s="249"/>
    </row>
    <row r="16" spans="1:39" s="43" customFormat="1" ht="12.75">
      <c r="A16" s="10"/>
      <c r="B16" s="2"/>
      <c r="C16" s="330" t="s">
        <v>158</v>
      </c>
      <c r="D16" s="10"/>
      <c r="E16" s="42">
        <f>SUM('QTD P&amp;L'!E15:H15)</f>
        <v>250</v>
      </c>
      <c r="F16" s="42">
        <f>SUM('QTD P&amp;L'!F15:I15)</f>
        <v>259</v>
      </c>
      <c r="G16" s="132">
        <v>274</v>
      </c>
      <c r="H16" s="42">
        <f>SUM('QTD P&amp;L'!H15:K15)</f>
        <v>356</v>
      </c>
      <c r="I16" s="309">
        <f>SUM('QTD P&amp;L'!I15:L15)</f>
        <v>536</v>
      </c>
      <c r="J16" s="309">
        <f>SUM('QTD P&amp;L'!J15:M15)</f>
        <v>702</v>
      </c>
      <c r="K16" s="309">
        <v>851</v>
      </c>
      <c r="L16" s="309">
        <f>SUM('QTD P&amp;L'!L15:O15)</f>
        <v>940</v>
      </c>
      <c r="M16" s="309">
        <f>SUM('QTD P&amp;L'!M15:P15)</f>
        <v>935</v>
      </c>
      <c r="O16" s="249"/>
      <c r="Q16" s="249"/>
      <c r="R16" s="249"/>
      <c r="Y16" s="249"/>
      <c r="Z16" s="249"/>
      <c r="AA16" s="249"/>
      <c r="AB16" s="249"/>
      <c r="AC16" s="249"/>
      <c r="AD16" s="249"/>
      <c r="AE16" s="249"/>
      <c r="AF16" s="249"/>
      <c r="AG16" s="249"/>
      <c r="AH16" s="249"/>
      <c r="AI16" s="249"/>
      <c r="AJ16" s="249"/>
      <c r="AK16" s="249"/>
      <c r="AL16" s="249"/>
      <c r="AM16" s="249"/>
    </row>
    <row r="17" spans="1:39" s="43" customFormat="1" ht="12.75">
      <c r="A17" s="10"/>
      <c r="B17" s="2"/>
      <c r="C17" s="330" t="s">
        <v>157</v>
      </c>
      <c r="D17" s="10"/>
      <c r="E17" s="42">
        <f>SUM('QTD P&amp;L'!E16:H16)</f>
        <v>47</v>
      </c>
      <c r="F17" s="42">
        <f>SUM('QTD P&amp;L'!F16:I16)</f>
        <v>64</v>
      </c>
      <c r="G17" s="132">
        <v>69</v>
      </c>
      <c r="H17" s="42">
        <f>SUM('QTD P&amp;L'!H16:K16)</f>
        <v>111</v>
      </c>
      <c r="I17" s="309">
        <f>SUM('QTD P&amp;L'!I16:L16)</f>
        <v>220</v>
      </c>
      <c r="J17" s="309">
        <f>SUM('QTD P&amp;L'!J16:M16)</f>
        <v>334</v>
      </c>
      <c r="K17" s="309">
        <v>471</v>
      </c>
      <c r="L17" s="309">
        <f>SUM('QTD P&amp;L'!L16:O16)</f>
        <v>542</v>
      </c>
      <c r="M17" s="309">
        <f>SUM('QTD P&amp;L'!M16:P16)</f>
        <v>534</v>
      </c>
      <c r="O17" s="249"/>
      <c r="Q17" s="249"/>
      <c r="R17" s="249"/>
      <c r="Y17" s="249"/>
      <c r="Z17" s="249"/>
      <c r="AA17" s="249"/>
      <c r="AB17" s="249"/>
      <c r="AC17" s="249"/>
      <c r="AD17" s="249"/>
      <c r="AE17" s="249"/>
      <c r="AF17" s="249"/>
      <c r="AG17" s="249"/>
      <c r="AH17" s="249"/>
      <c r="AI17" s="249"/>
      <c r="AJ17" s="249"/>
      <c r="AK17" s="249"/>
      <c r="AL17" s="249"/>
      <c r="AM17" s="249"/>
    </row>
    <row r="18" spans="1:39" ht="12.75">
      <c r="A18" s="10"/>
      <c r="B18" s="10"/>
      <c r="C18" s="6" t="s">
        <v>33</v>
      </c>
      <c r="D18" s="10"/>
      <c r="E18" s="15">
        <f>SUM('QTD P&amp;L'!E17:H17)</f>
        <v>609</v>
      </c>
      <c r="F18" s="15">
        <f>SUM('QTD P&amp;L'!F17:I17)</f>
        <v>637</v>
      </c>
      <c r="G18" s="15">
        <v>646</v>
      </c>
      <c r="H18" s="15">
        <f>SUM('QTD P&amp;L'!H17:K17)</f>
        <v>676</v>
      </c>
      <c r="I18" s="307">
        <f>SUM('QTD P&amp;L'!I17:L17)</f>
        <v>776</v>
      </c>
      <c r="J18" s="381">
        <f>SUM('QTD P&amp;L'!J17:M17)</f>
        <v>866</v>
      </c>
      <c r="K18" s="381">
        <v>958</v>
      </c>
      <c r="L18" s="381">
        <f>SUM('QTD P&amp;L'!L17:O17)</f>
        <v>1008</v>
      </c>
      <c r="M18" s="381">
        <f>SUM('QTD P&amp;L'!M17:P17)</f>
        <v>1011</v>
      </c>
      <c r="O18" s="249"/>
      <c r="P18" s="379"/>
      <c r="Q18" s="379"/>
      <c r="R18" s="379"/>
      <c r="S18" s="379"/>
      <c r="T18" s="379"/>
      <c r="U18" s="379"/>
      <c r="V18" s="379"/>
      <c r="W18" s="379"/>
      <c r="Y18" s="249"/>
      <c r="Z18" s="249"/>
      <c r="AA18" s="249"/>
      <c r="AB18" s="249"/>
      <c r="AC18" s="249"/>
      <c r="AD18" s="249"/>
      <c r="AE18" s="249"/>
      <c r="AF18" s="249"/>
      <c r="AG18" s="249"/>
      <c r="AH18" s="249"/>
      <c r="AI18" s="249"/>
      <c r="AJ18" s="249"/>
      <c r="AK18" s="249"/>
      <c r="AL18" s="249"/>
      <c r="AM18" s="249"/>
    </row>
    <row r="19" spans="1:39" ht="12.75">
      <c r="A19" s="10"/>
      <c r="B19" s="10"/>
      <c r="C19" s="6" t="s">
        <v>34</v>
      </c>
      <c r="D19" s="10"/>
      <c r="E19" s="15">
        <f>SUM('QTD P&amp;L'!E18:H18)</f>
        <v>724</v>
      </c>
      <c r="F19" s="15">
        <f>SUM('QTD P&amp;L'!F18:I18)</f>
        <v>692</v>
      </c>
      <c r="G19" s="15">
        <v>734</v>
      </c>
      <c r="H19" s="15">
        <f>SUM('QTD P&amp;L'!H18:K18)</f>
        <v>810</v>
      </c>
      <c r="I19" s="307">
        <f>SUM('QTD P&amp;L'!I18:L18)</f>
        <v>968</v>
      </c>
      <c r="J19" s="381">
        <f>SUM('QTD P&amp;L'!J18:M18)</f>
        <v>1119</v>
      </c>
      <c r="K19" s="381">
        <v>1210</v>
      </c>
      <c r="L19" s="381">
        <f>SUM('QTD P&amp;L'!L18:O18)</f>
        <v>1288</v>
      </c>
      <c r="M19" s="381">
        <f>SUM('QTD P&amp;L'!M18:P18)</f>
        <v>1274</v>
      </c>
      <c r="O19" s="249"/>
      <c r="P19" s="379"/>
      <c r="Q19" s="379"/>
      <c r="R19" s="379"/>
      <c r="S19" s="379"/>
      <c r="T19" s="379"/>
      <c r="U19" s="379"/>
      <c r="V19" s="379"/>
      <c r="W19" s="379"/>
      <c r="Y19" s="249"/>
      <c r="Z19" s="249"/>
      <c r="AA19" s="249"/>
      <c r="AB19" s="249"/>
      <c r="AC19" s="249"/>
      <c r="AD19" s="249"/>
      <c r="AE19" s="249"/>
      <c r="AF19" s="249"/>
      <c r="AG19" s="249"/>
      <c r="AH19" s="249"/>
      <c r="AI19" s="249"/>
      <c r="AJ19" s="249"/>
      <c r="AK19" s="249"/>
      <c r="AL19" s="249"/>
      <c r="AM19" s="249"/>
    </row>
    <row r="20" spans="1:39">
      <c r="A20" s="10"/>
      <c r="B20" s="10"/>
      <c r="C20" s="6" t="s">
        <v>35</v>
      </c>
      <c r="D20" s="10"/>
      <c r="E20" s="378">
        <f>SUM('QTD P&amp;L'!E19:H19)</f>
        <v>403</v>
      </c>
      <c r="F20" s="378">
        <f>SUM('QTD P&amp;L'!F19:I19)</f>
        <v>372</v>
      </c>
      <c r="G20" s="378">
        <v>380</v>
      </c>
      <c r="H20" s="378">
        <f>SUM('QTD P&amp;L'!H19:K19)</f>
        <v>454</v>
      </c>
      <c r="I20" s="378">
        <f>SUM('QTD P&amp;L'!I19:L19)</f>
        <v>521</v>
      </c>
      <c r="J20" s="382">
        <f>SUM('QTD P&amp;L'!J19:M19)</f>
        <v>568</v>
      </c>
      <c r="K20" s="382">
        <v>634</v>
      </c>
      <c r="L20" s="382">
        <f>SUM('QTD P&amp;L'!L19:O19)</f>
        <v>650</v>
      </c>
      <c r="M20" s="382">
        <f>SUM('QTD P&amp;L'!M19:P19)</f>
        <v>652</v>
      </c>
      <c r="O20" s="249"/>
      <c r="P20" s="379"/>
      <c r="Q20" s="379"/>
      <c r="R20" s="379"/>
      <c r="S20" s="379"/>
      <c r="T20" s="379"/>
      <c r="U20" s="379"/>
      <c r="V20" s="379"/>
      <c r="W20" s="379"/>
      <c r="Y20" s="249"/>
      <c r="Z20" s="249"/>
      <c r="AA20" s="249"/>
      <c r="AB20" s="249"/>
      <c r="AC20" s="249"/>
      <c r="AD20" s="249"/>
      <c r="AE20" s="249"/>
      <c r="AF20" s="249"/>
      <c r="AG20" s="249"/>
      <c r="AH20" s="249"/>
      <c r="AI20" s="249"/>
      <c r="AJ20" s="249"/>
      <c r="AK20" s="249"/>
      <c r="AL20" s="249"/>
      <c r="AM20" s="249"/>
    </row>
    <row r="21" spans="1:39">
      <c r="A21" s="10"/>
      <c r="B21" s="10"/>
      <c r="C21" s="10"/>
      <c r="D21" s="10" t="s">
        <v>84</v>
      </c>
      <c r="E21" s="16">
        <f t="shared" ref="E21:H21" si="0">SUM(E13:E20)</f>
        <v>3330</v>
      </c>
      <c r="F21" s="16">
        <f t="shared" si="0"/>
        <v>3379</v>
      </c>
      <c r="G21" s="16">
        <f t="shared" si="0"/>
        <v>3345</v>
      </c>
      <c r="H21" s="16">
        <f t="shared" si="0"/>
        <v>3603</v>
      </c>
      <c r="I21" s="308">
        <f t="shared" ref="I21" si="1">SUM(I13:I20)</f>
        <v>4229</v>
      </c>
      <c r="J21" s="382">
        <f>SUM(J13:J20)</f>
        <v>4709</v>
      </c>
      <c r="K21" s="382">
        <f>SUM(K13:K20)</f>
        <v>5196</v>
      </c>
      <c r="L21" s="382">
        <f>SUM(L13:L20)</f>
        <v>5434</v>
      </c>
      <c r="M21" s="382">
        <f>SUM(M13:M20)</f>
        <v>5388</v>
      </c>
      <c r="O21" s="249"/>
      <c r="P21" s="382"/>
      <c r="Q21" s="382"/>
      <c r="R21" s="382"/>
      <c r="S21" s="382"/>
      <c r="T21" s="382"/>
      <c r="U21" s="382"/>
      <c r="V21" s="382"/>
      <c r="W21" s="382"/>
      <c r="Y21" s="249"/>
      <c r="Z21" s="249"/>
      <c r="AA21" s="249"/>
      <c r="AB21" s="249"/>
      <c r="AC21" s="249"/>
      <c r="AD21" s="249"/>
      <c r="AE21" s="249"/>
      <c r="AF21" s="249"/>
      <c r="AG21" s="249"/>
      <c r="AH21" s="249"/>
      <c r="AI21" s="249"/>
      <c r="AJ21" s="249"/>
      <c r="AK21" s="249"/>
      <c r="AL21" s="249"/>
      <c r="AM21" s="249"/>
    </row>
    <row r="22" spans="1:39" ht="12.75">
      <c r="A22" s="11"/>
      <c r="B22" s="25" t="s">
        <v>1</v>
      </c>
      <c r="C22" s="3"/>
      <c r="D22" s="11"/>
      <c r="E22" s="14">
        <f t="shared" ref="E22:H22" si="2">+E10-E21</f>
        <v>1320</v>
      </c>
      <c r="F22" s="14">
        <f t="shared" si="2"/>
        <v>1508</v>
      </c>
      <c r="G22" s="14">
        <f t="shared" si="2"/>
        <v>1319</v>
      </c>
      <c r="H22" s="14">
        <f t="shared" si="2"/>
        <v>1239</v>
      </c>
      <c r="I22" s="306">
        <f t="shared" ref="I22" si="3">+I10-I21</f>
        <v>1139</v>
      </c>
      <c r="J22" s="380">
        <f>+J10-J21</f>
        <v>1237</v>
      </c>
      <c r="K22" s="380">
        <f>+K10-K21</f>
        <v>1412</v>
      </c>
      <c r="L22" s="380">
        <f>+L10-L21</f>
        <v>1444</v>
      </c>
      <c r="M22" s="380">
        <f>+M10-M21</f>
        <v>1551</v>
      </c>
      <c r="O22" s="249"/>
      <c r="P22" s="380"/>
      <c r="Q22" s="380"/>
      <c r="R22" s="380"/>
      <c r="S22" s="380"/>
      <c r="T22" s="380"/>
      <c r="U22" s="380"/>
      <c r="V22" s="380"/>
      <c r="W22" s="380"/>
      <c r="Y22" s="249"/>
      <c r="Z22" s="249"/>
      <c r="AA22" s="249"/>
      <c r="AB22" s="249"/>
      <c r="AC22" s="249"/>
      <c r="AD22" s="249"/>
      <c r="AE22" s="249"/>
      <c r="AF22" s="249"/>
      <c r="AG22" s="249"/>
      <c r="AH22" s="249"/>
      <c r="AI22" s="249"/>
      <c r="AJ22" s="249"/>
      <c r="AK22" s="249"/>
      <c r="AL22" s="249"/>
      <c r="AM22" s="249"/>
    </row>
    <row r="23" spans="1:39">
      <c r="A23" s="12"/>
      <c r="B23" s="241" t="s">
        <v>137</v>
      </c>
      <c r="C23" s="12"/>
      <c r="D23" s="12"/>
      <c r="E23" s="381">
        <f>SUM('QTD P&amp;L'!E22:H22)</f>
        <v>201</v>
      </c>
      <c r="F23" s="381">
        <f>SUM('QTD P&amp;L'!F22:I22)</f>
        <v>201</v>
      </c>
      <c r="G23" s="381">
        <v>198</v>
      </c>
      <c r="H23" s="381">
        <f>SUM('QTD P&amp;L'!H22:K22)</f>
        <v>202</v>
      </c>
      <c r="I23" s="381">
        <f>SUM('QTD P&amp;L'!I22:L22)</f>
        <v>217</v>
      </c>
      <c r="J23" s="381">
        <f>SUM('QTD P&amp;L'!J22:M22)</f>
        <v>219</v>
      </c>
      <c r="K23" s="381">
        <v>214</v>
      </c>
      <c r="L23" s="381">
        <f>SUM('QTD P&amp;L'!L22:O22)</f>
        <v>201</v>
      </c>
      <c r="M23" s="381">
        <f>SUM('QTD P&amp;L'!M22:P22)</f>
        <v>170</v>
      </c>
      <c r="O23" s="249"/>
      <c r="P23" s="382"/>
      <c r="Q23" s="382"/>
      <c r="R23" s="382"/>
      <c r="S23" s="382"/>
      <c r="T23" s="382"/>
      <c r="U23" s="382"/>
      <c r="V23" s="382"/>
      <c r="W23" s="382"/>
      <c r="Y23" s="249"/>
      <c r="Z23" s="249"/>
      <c r="AA23" s="249"/>
      <c r="AB23" s="249"/>
      <c r="AC23" s="249"/>
      <c r="AD23" s="249"/>
      <c r="AE23" s="249"/>
      <c r="AF23" s="249"/>
      <c r="AG23" s="249"/>
      <c r="AH23" s="249"/>
      <c r="AI23" s="249"/>
      <c r="AJ23" s="249"/>
      <c r="AK23" s="249"/>
      <c r="AL23" s="249"/>
      <c r="AM23" s="249"/>
    </row>
    <row r="24" spans="1:39">
      <c r="A24" s="12"/>
      <c r="B24" s="241" t="s">
        <v>241</v>
      </c>
      <c r="C24" s="12"/>
      <c r="D24" s="12"/>
      <c r="E24" s="382">
        <f>SUM('QTD P&amp;L'!E23:H23)</f>
        <v>0</v>
      </c>
      <c r="F24" s="382">
        <f>SUM('QTD P&amp;L'!F23:I23)</f>
        <v>0</v>
      </c>
      <c r="G24" s="382">
        <v>0</v>
      </c>
      <c r="H24" s="382">
        <f>SUM('QTD P&amp;L'!H23:K23)</f>
        <v>0</v>
      </c>
      <c r="I24" s="382">
        <f>SUM('QTD P&amp;L'!I23:L23)</f>
        <v>0</v>
      </c>
      <c r="J24" s="382">
        <f>SUM('QTD P&amp;L'!J23:M23)</f>
        <v>10</v>
      </c>
      <c r="K24" s="382">
        <v>92</v>
      </c>
      <c r="L24" s="382">
        <f>SUM('QTD P&amp;L'!L23:O23)</f>
        <v>92</v>
      </c>
      <c r="M24" s="382">
        <f>SUM('QTD P&amp;L'!M23:P23)</f>
        <v>104</v>
      </c>
      <c r="O24" s="249"/>
      <c r="P24" s="382"/>
      <c r="Q24" s="382"/>
      <c r="R24" s="382"/>
      <c r="S24" s="382"/>
      <c r="T24" s="382"/>
      <c r="U24" s="382"/>
      <c r="V24" s="382"/>
      <c r="W24" s="382"/>
      <c r="Y24" s="249"/>
      <c r="Z24" s="249"/>
      <c r="AA24" s="249"/>
      <c r="AB24" s="249"/>
      <c r="AC24" s="249"/>
      <c r="AD24" s="249"/>
      <c r="AE24" s="249"/>
      <c r="AF24" s="249"/>
      <c r="AG24" s="249"/>
      <c r="AH24" s="249"/>
      <c r="AI24" s="249"/>
      <c r="AJ24" s="249"/>
      <c r="AK24" s="249"/>
      <c r="AL24" s="249"/>
      <c r="AM24" s="249"/>
    </row>
    <row r="25" spans="1:39" ht="12.75">
      <c r="A25" s="12"/>
      <c r="B25" s="22" t="s">
        <v>121</v>
      </c>
      <c r="C25" s="4"/>
      <c r="D25" s="12"/>
      <c r="E25" s="381">
        <f t="shared" ref="E25:K25" si="4">E22-E23-E24</f>
        <v>1119</v>
      </c>
      <c r="F25" s="381">
        <f t="shared" si="4"/>
        <v>1307</v>
      </c>
      <c r="G25" s="381">
        <f t="shared" si="4"/>
        <v>1121</v>
      </c>
      <c r="H25" s="381">
        <f t="shared" si="4"/>
        <v>1037</v>
      </c>
      <c r="I25" s="381">
        <f t="shared" si="4"/>
        <v>922</v>
      </c>
      <c r="J25" s="381">
        <f t="shared" si="4"/>
        <v>1008</v>
      </c>
      <c r="K25" s="381">
        <f t="shared" si="4"/>
        <v>1106</v>
      </c>
      <c r="L25" s="381">
        <f>L22-L23-L24</f>
        <v>1151</v>
      </c>
      <c r="M25" s="381">
        <f>M22-M23-M24</f>
        <v>1277</v>
      </c>
      <c r="O25" s="249"/>
      <c r="P25" s="381"/>
      <c r="Q25" s="381"/>
      <c r="R25" s="381"/>
      <c r="S25" s="381"/>
      <c r="T25" s="381"/>
      <c r="U25" s="381"/>
      <c r="V25" s="381"/>
      <c r="W25" s="381"/>
      <c r="Y25" s="249"/>
      <c r="Z25" s="249"/>
      <c r="AA25" s="249"/>
      <c r="AB25" s="249"/>
      <c r="AC25" s="249"/>
      <c r="AD25" s="249"/>
      <c r="AE25" s="249"/>
      <c r="AF25" s="249"/>
      <c r="AG25" s="249"/>
      <c r="AH25" s="249"/>
      <c r="AI25" s="249"/>
      <c r="AJ25" s="249"/>
      <c r="AK25" s="249"/>
      <c r="AL25" s="249"/>
      <c r="AM25" s="249"/>
    </row>
    <row r="26" spans="1:39">
      <c r="A26" s="12"/>
      <c r="B26" s="2" t="s">
        <v>122</v>
      </c>
      <c r="C26" s="4"/>
      <c r="D26" s="12"/>
      <c r="E26" s="134">
        <f>SUM('QTD P&amp;L'!E25:H25)</f>
        <v>175</v>
      </c>
      <c r="F26" s="134">
        <f>SUM('QTD P&amp;L'!F25:I25)</f>
        <v>213</v>
      </c>
      <c r="G26" s="134">
        <v>229</v>
      </c>
      <c r="H26" s="134">
        <f>SUM('QTD P&amp;L'!H25:K25)</f>
        <v>176</v>
      </c>
      <c r="I26" s="134">
        <f>SUM('QTD P&amp;L'!I25:L25)</f>
        <v>122</v>
      </c>
      <c r="J26" s="462">
        <f>SUM('QTD P&amp;L'!J25:M25)</f>
        <v>136</v>
      </c>
      <c r="K26" s="462">
        <v>140</v>
      </c>
      <c r="L26" s="462">
        <f>SUM('QTD P&amp;L'!L25:O25)</f>
        <v>121</v>
      </c>
      <c r="M26" s="462">
        <f>SUM('QTD P&amp;L'!M25:P25)</f>
        <v>155</v>
      </c>
      <c r="O26" s="249"/>
      <c r="P26" s="383"/>
      <c r="Q26" s="383"/>
      <c r="R26" s="383"/>
      <c r="S26" s="383"/>
      <c r="T26" s="383"/>
      <c r="U26" s="383"/>
      <c r="V26" s="383"/>
      <c r="W26" s="383"/>
      <c r="Y26" s="249"/>
      <c r="Z26" s="249"/>
      <c r="AA26" s="249"/>
      <c r="AB26" s="249"/>
      <c r="AC26" s="249"/>
      <c r="AD26" s="249"/>
      <c r="AE26" s="249"/>
      <c r="AF26" s="249"/>
      <c r="AG26" s="249"/>
      <c r="AH26" s="249"/>
      <c r="AI26" s="249"/>
      <c r="AJ26" s="249"/>
      <c r="AK26" s="249"/>
      <c r="AL26" s="249"/>
      <c r="AM26" s="249"/>
    </row>
    <row r="27" spans="1:39">
      <c r="A27" s="9"/>
      <c r="B27" s="25" t="s">
        <v>2</v>
      </c>
      <c r="C27" s="9"/>
      <c r="D27" s="9"/>
      <c r="E27" s="136">
        <f t="shared" ref="E27:I27" si="5">E25-E26</f>
        <v>944</v>
      </c>
      <c r="F27" s="136">
        <f t="shared" si="5"/>
        <v>1094</v>
      </c>
      <c r="G27" s="136">
        <f t="shared" si="5"/>
        <v>892</v>
      </c>
      <c r="H27" s="136">
        <f t="shared" si="5"/>
        <v>861</v>
      </c>
      <c r="I27" s="136">
        <f t="shared" si="5"/>
        <v>800</v>
      </c>
      <c r="J27" s="384">
        <f>J25-J26</f>
        <v>872</v>
      </c>
      <c r="K27" s="384">
        <f>K25-K26</f>
        <v>966</v>
      </c>
      <c r="L27" s="384">
        <f>L25-L26</f>
        <v>1030</v>
      </c>
      <c r="M27" s="384">
        <f>M25-M26</f>
        <v>1122</v>
      </c>
      <c r="O27" s="249"/>
      <c r="P27" s="384"/>
      <c r="Q27" s="384"/>
      <c r="R27" s="384"/>
      <c r="S27" s="384"/>
      <c r="T27" s="384"/>
      <c r="U27" s="384"/>
      <c r="V27" s="384"/>
      <c r="W27" s="384"/>
      <c r="Y27" s="249"/>
      <c r="Z27" s="249"/>
      <c r="AA27" s="249"/>
      <c r="AB27" s="249"/>
      <c r="AC27" s="249"/>
      <c r="AD27" s="249"/>
      <c r="AE27" s="249"/>
      <c r="AF27" s="249"/>
      <c r="AG27" s="249"/>
      <c r="AH27" s="249"/>
      <c r="AI27" s="249"/>
      <c r="AJ27" s="249"/>
      <c r="AK27" s="249"/>
      <c r="AL27" s="249"/>
      <c r="AM27" s="249"/>
    </row>
    <row r="28" spans="1:39" ht="38.25" customHeight="1">
      <c r="A28" s="10"/>
      <c r="B28" s="774" t="s">
        <v>106</v>
      </c>
      <c r="C28" s="774"/>
      <c r="D28" s="774"/>
      <c r="E28" s="203">
        <f>SUM('QTD P&amp;L'!E27:H27)</f>
        <v>929</v>
      </c>
      <c r="F28" s="203">
        <f>SUM('QTD P&amp;L'!F27:I27)</f>
        <v>1077</v>
      </c>
      <c r="G28" s="203">
        <v>881</v>
      </c>
      <c r="H28" s="203">
        <f>SUM('QTD P&amp;L'!H27:K27)</f>
        <v>853</v>
      </c>
      <c r="I28" s="203">
        <f>SUM('QTD P&amp;L'!I27:L27)</f>
        <v>793</v>
      </c>
      <c r="J28" s="460">
        <f>SUM('QTD P&amp;L'!J27:M27)</f>
        <v>866</v>
      </c>
      <c r="K28" s="460">
        <v>962</v>
      </c>
      <c r="L28" s="460">
        <f>SUM('QTD P&amp;L'!L27:O27)</f>
        <v>1027</v>
      </c>
      <c r="M28" s="460">
        <f>SUM('QTD P&amp;L'!M27:P27)</f>
        <v>1120</v>
      </c>
      <c r="N28" s="203"/>
      <c r="O28" s="177"/>
      <c r="P28" s="387"/>
      <c r="Q28" s="387"/>
      <c r="R28" s="387"/>
      <c r="S28" s="387"/>
      <c r="T28" s="387"/>
      <c r="U28" s="387"/>
      <c r="V28" s="387"/>
      <c r="W28" s="387"/>
      <c r="Y28" s="249"/>
      <c r="Z28" s="249"/>
      <c r="AA28" s="249"/>
      <c r="AB28" s="249"/>
      <c r="AC28" s="249"/>
      <c r="AD28" s="249"/>
      <c r="AE28" s="249"/>
      <c r="AF28" s="249"/>
      <c r="AG28" s="249"/>
      <c r="AH28" s="249"/>
      <c r="AI28" s="249"/>
      <c r="AJ28" s="249"/>
      <c r="AK28" s="249"/>
      <c r="AL28" s="249"/>
      <c r="AM28" s="249"/>
    </row>
    <row r="29" spans="1:39" ht="9.75" customHeight="1">
      <c r="A29" s="9"/>
      <c r="B29" s="25"/>
      <c r="C29" s="9"/>
      <c r="D29" s="9"/>
      <c r="E29" s="136"/>
      <c r="F29" s="136"/>
      <c r="G29" s="136"/>
      <c r="H29" s="136"/>
      <c r="I29" s="136"/>
      <c r="J29" s="384"/>
      <c r="K29" s="384"/>
      <c r="L29" s="384"/>
      <c r="M29" s="384"/>
      <c r="O29" s="249"/>
      <c r="P29" s="384"/>
      <c r="Q29" s="384"/>
      <c r="R29" s="384"/>
      <c r="S29" s="384"/>
      <c r="T29" s="384"/>
      <c r="U29" s="384"/>
      <c r="V29" s="384"/>
      <c r="W29" s="384"/>
    </row>
    <row r="30" spans="1:39" s="45" customFormat="1" ht="12.75">
      <c r="A30" s="52"/>
      <c r="B30" s="53" t="s">
        <v>26</v>
      </c>
      <c r="C30" s="53"/>
      <c r="D30" s="53"/>
      <c r="E30" s="137"/>
      <c r="F30" s="137"/>
      <c r="G30" s="137"/>
      <c r="H30" s="137"/>
      <c r="I30" s="301"/>
      <c r="J30" s="458"/>
      <c r="K30" s="458"/>
      <c r="L30" s="458"/>
      <c r="M30" s="458"/>
      <c r="O30" s="249"/>
      <c r="P30" s="385"/>
      <c r="Q30" s="385"/>
      <c r="R30" s="385"/>
      <c r="S30" s="385"/>
      <c r="T30" s="385"/>
      <c r="U30" s="385"/>
      <c r="V30" s="385"/>
      <c r="W30" s="385"/>
    </row>
    <row r="31" spans="1:39" s="45" customFormat="1" ht="12.75">
      <c r="A31" s="52"/>
      <c r="B31" s="53"/>
      <c r="C31" s="175" t="s">
        <v>28</v>
      </c>
      <c r="D31" s="53"/>
      <c r="E31" s="138">
        <f>SUM('QTD P&amp;L'!E30:H30)</f>
        <v>1.29</v>
      </c>
      <c r="F31" s="138">
        <f>SUM('QTD P&amp;L'!F30:I30)</f>
        <v>1.49</v>
      </c>
      <c r="G31" s="138">
        <v>1.21</v>
      </c>
      <c r="H31" s="138">
        <f>SUM('QTD P&amp;L'!H30:K30)</f>
        <v>1.17</v>
      </c>
      <c r="I31" s="138">
        <f>SUM('QTD P&amp;L'!I30:L30)</f>
        <v>1.08</v>
      </c>
      <c r="J31" s="386">
        <f>SUM('QTD P&amp;L'!J30:M30)</f>
        <v>1.18</v>
      </c>
      <c r="K31" s="386">
        <v>1.3</v>
      </c>
      <c r="L31" s="386">
        <f>SUM('QTD P&amp;L'!L30:O30)</f>
        <v>1.38</v>
      </c>
      <c r="M31" s="386">
        <f>SUM('QTD P&amp;L'!M30:P30)</f>
        <v>1.5000000000000002</v>
      </c>
      <c r="O31" s="250"/>
      <c r="P31" s="386"/>
      <c r="Q31" s="386"/>
      <c r="R31" s="386"/>
      <c r="S31" s="386"/>
      <c r="T31" s="386"/>
      <c r="U31" s="386"/>
      <c r="V31" s="386"/>
      <c r="W31" s="386"/>
      <c r="Y31" s="250"/>
      <c r="Z31" s="250"/>
      <c r="AA31" s="250"/>
      <c r="AB31" s="250"/>
      <c r="AC31" s="250"/>
      <c r="AD31" s="250"/>
      <c r="AE31" s="250"/>
      <c r="AF31" s="250"/>
      <c r="AG31" s="250"/>
      <c r="AH31" s="250"/>
      <c r="AI31" s="250"/>
      <c r="AJ31" s="250"/>
      <c r="AK31" s="250"/>
      <c r="AL31" s="250"/>
      <c r="AM31" s="250"/>
    </row>
    <row r="32" spans="1:39" s="45" customFormat="1" ht="12.75">
      <c r="A32" s="52"/>
      <c r="B32" s="53"/>
      <c r="C32" s="175" t="s">
        <v>29</v>
      </c>
      <c r="D32" s="53"/>
      <c r="E32" s="138">
        <f>SUM('QTD P&amp;L'!E31:H31)</f>
        <v>1.28</v>
      </c>
      <c r="F32" s="138">
        <f>SUM('QTD P&amp;L'!F31:I31)</f>
        <v>1.48</v>
      </c>
      <c r="G32" s="138">
        <v>1.19</v>
      </c>
      <c r="H32" s="138">
        <f>SUM('QTD P&amp;L'!H31:K31)</f>
        <v>1.1499999999999999</v>
      </c>
      <c r="I32" s="138">
        <f>SUM('QTD P&amp;L'!I31:L31)</f>
        <v>1.06</v>
      </c>
      <c r="J32" s="386">
        <f>SUM('QTD P&amp;L'!J31:M31)</f>
        <v>1.1499999999999999</v>
      </c>
      <c r="K32" s="386">
        <v>1.28</v>
      </c>
      <c r="L32" s="386">
        <f>SUM('QTD P&amp;L'!L31:O31)</f>
        <v>1.35</v>
      </c>
      <c r="M32" s="386">
        <f>SUM('QTD P&amp;L'!M31:P31)</f>
        <v>1.4700000000000002</v>
      </c>
      <c r="O32" s="250"/>
      <c r="P32" s="386"/>
      <c r="Q32" s="386"/>
      <c r="R32" s="386"/>
      <c r="S32" s="386"/>
      <c r="T32" s="386"/>
      <c r="U32" s="386"/>
      <c r="V32" s="386"/>
      <c r="W32" s="386"/>
      <c r="Y32" s="250"/>
      <c r="Z32" s="250"/>
      <c r="AA32" s="250"/>
      <c r="AB32" s="250"/>
      <c r="AC32" s="250"/>
      <c r="AD32" s="250"/>
      <c r="AE32" s="250"/>
      <c r="AF32" s="250"/>
      <c r="AG32" s="250"/>
      <c r="AH32" s="250"/>
      <c r="AI32" s="250"/>
      <c r="AJ32" s="250"/>
      <c r="AK32" s="250"/>
      <c r="AL32" s="250"/>
      <c r="AM32" s="250"/>
    </row>
    <row r="33" spans="1:39" s="45" customFormat="1" ht="4.1500000000000004" customHeight="1">
      <c r="A33" s="52"/>
      <c r="B33" s="53"/>
      <c r="C33" s="53"/>
      <c r="D33" s="53"/>
      <c r="E33" s="163"/>
      <c r="F33" s="163"/>
      <c r="G33" s="163"/>
      <c r="H33" s="163"/>
      <c r="I33" s="163"/>
      <c r="J33" s="163"/>
      <c r="K33" s="163"/>
      <c r="L33" s="163"/>
      <c r="M33" s="163"/>
      <c r="O33" s="249"/>
      <c r="Q33" s="249"/>
      <c r="R33" s="249"/>
      <c r="Y33" s="249"/>
      <c r="Z33" s="249"/>
      <c r="AA33" s="249"/>
      <c r="AB33" s="249"/>
      <c r="AC33" s="249"/>
      <c r="AD33" s="249"/>
      <c r="AE33" s="249"/>
      <c r="AF33" s="249"/>
      <c r="AG33" s="249"/>
      <c r="AH33" s="249"/>
      <c r="AI33" s="249"/>
      <c r="AJ33" s="249"/>
      <c r="AK33" s="249"/>
      <c r="AL33" s="249"/>
      <c r="AM33" s="249"/>
    </row>
    <row r="34" spans="1:39" s="45" customFormat="1">
      <c r="A34" s="52"/>
      <c r="B34" s="57" t="s">
        <v>27</v>
      </c>
      <c r="C34" s="52"/>
      <c r="D34" s="53"/>
      <c r="E34" s="163"/>
      <c r="F34" s="163"/>
      <c r="G34" s="163"/>
      <c r="H34" s="163"/>
      <c r="I34" s="163"/>
      <c r="J34" s="163"/>
      <c r="K34" s="163"/>
      <c r="L34" s="163"/>
      <c r="M34" s="163"/>
      <c r="O34" s="249"/>
      <c r="Q34" s="249"/>
      <c r="R34" s="249"/>
      <c r="Y34" s="249"/>
      <c r="Z34" s="249"/>
      <c r="AA34" s="249"/>
      <c r="AB34" s="249"/>
      <c r="AC34" s="249"/>
      <c r="AD34" s="249"/>
      <c r="AE34" s="249"/>
      <c r="AF34" s="249"/>
      <c r="AG34" s="249"/>
      <c r="AH34" s="249"/>
      <c r="AI34" s="249"/>
      <c r="AJ34" s="249"/>
      <c r="AK34" s="249"/>
      <c r="AL34" s="249"/>
      <c r="AM34" s="249"/>
    </row>
    <row r="35" spans="1:39" s="45" customFormat="1" ht="12.75">
      <c r="A35" s="52"/>
      <c r="B35" s="53"/>
      <c r="C35" s="55" t="s">
        <v>28</v>
      </c>
      <c r="D35" s="53"/>
      <c r="E35" s="58">
        <f>AVERAGE('QTD P&amp;L'!E34:H34)</f>
        <v>722</v>
      </c>
      <c r="F35" s="58">
        <f>AVERAGE('QTD P&amp;L'!F34:I34)</f>
        <v>725</v>
      </c>
      <c r="G35" s="58">
        <v>728</v>
      </c>
      <c r="H35" s="58">
        <f>AVERAGE('QTD P&amp;L'!H34:K34)</f>
        <v>731.25</v>
      </c>
      <c r="I35" s="58">
        <f>AVERAGE('QTD P&amp;L'!I34:L34)</f>
        <v>734.25</v>
      </c>
      <c r="J35" s="388">
        <f>AVERAGE('QTD P&amp;L'!J34:M34)</f>
        <v>737.25</v>
      </c>
      <c r="K35" s="388">
        <v>740</v>
      </c>
      <c r="L35" s="388">
        <f>AVERAGE('QTD P&amp;L'!L34:O34)</f>
        <v>743.5</v>
      </c>
      <c r="M35" s="388">
        <f>AVERAGE('QTD P&amp;L'!M34:P34)</f>
        <v>747.25</v>
      </c>
      <c r="O35" s="249"/>
      <c r="P35" s="388"/>
      <c r="Q35" s="388"/>
      <c r="R35" s="388"/>
      <c r="S35" s="388"/>
      <c r="T35" s="388"/>
      <c r="U35" s="388"/>
      <c r="V35" s="388"/>
      <c r="W35" s="388"/>
      <c r="Y35" s="249"/>
      <c r="Z35" s="249"/>
      <c r="AA35" s="249"/>
      <c r="AB35" s="249"/>
      <c r="AC35" s="249"/>
      <c r="AD35" s="249"/>
      <c r="AE35" s="249"/>
      <c r="AF35" s="249"/>
      <c r="AG35" s="249"/>
      <c r="AH35" s="249"/>
      <c r="AI35" s="249"/>
      <c r="AJ35" s="249"/>
      <c r="AK35" s="249"/>
      <c r="AL35" s="249"/>
      <c r="AM35" s="249"/>
    </row>
    <row r="36" spans="1:39" s="45" customFormat="1" ht="12.75">
      <c r="A36" s="52"/>
      <c r="B36" s="53"/>
      <c r="C36" s="55" t="s">
        <v>29</v>
      </c>
      <c r="D36" s="53"/>
      <c r="E36" s="58">
        <f>AVERAGE('QTD P&amp;L'!E35:H35)</f>
        <v>728.25</v>
      </c>
      <c r="F36" s="58">
        <f>AVERAGE('QTD P&amp;L'!F35:I35)</f>
        <v>733.5</v>
      </c>
      <c r="G36" s="58">
        <v>739</v>
      </c>
      <c r="H36" s="58">
        <f>AVERAGE('QTD P&amp;L'!H35:K35)</f>
        <v>741.75</v>
      </c>
      <c r="I36" s="58">
        <f>AVERAGE('QTD P&amp;L'!I35:L35)</f>
        <v>746.25</v>
      </c>
      <c r="J36" s="388">
        <f>AVERAGE('QTD P&amp;L'!J35:M35)</f>
        <v>750.5</v>
      </c>
      <c r="K36" s="388">
        <v>754</v>
      </c>
      <c r="L36" s="388">
        <f>AVERAGE('QTD P&amp;L'!L35:O35)</f>
        <v>756.75</v>
      </c>
      <c r="M36" s="388">
        <f>AVERAGE('QTD P&amp;L'!M35:P35)</f>
        <v>759.5</v>
      </c>
      <c r="O36" s="249"/>
      <c r="P36" s="388"/>
      <c r="Q36" s="388"/>
      <c r="R36" s="388"/>
      <c r="S36" s="388"/>
      <c r="T36" s="388"/>
      <c r="U36" s="388"/>
      <c r="V36" s="388"/>
      <c r="W36" s="388"/>
      <c r="Y36" s="249"/>
      <c r="Z36" s="249"/>
      <c r="AA36" s="249"/>
      <c r="AB36" s="249"/>
      <c r="AC36" s="249"/>
      <c r="AD36" s="249"/>
      <c r="AE36" s="249"/>
      <c r="AF36" s="249"/>
      <c r="AG36" s="249"/>
      <c r="AH36" s="249"/>
      <c r="AI36" s="249"/>
      <c r="AJ36" s="249"/>
      <c r="AK36" s="249"/>
      <c r="AL36" s="249"/>
      <c r="AM36" s="249"/>
    </row>
    <row r="37" spans="1:39" s="45" customFormat="1">
      <c r="A37" s="52"/>
      <c r="B37" s="53"/>
      <c r="C37" s="18" t="s">
        <v>111</v>
      </c>
      <c r="D37" s="53"/>
      <c r="E37" s="231">
        <f>AVERAGE('QTD P&amp;L'!E36:H36)</f>
        <v>11.25</v>
      </c>
      <c r="F37" s="231">
        <f>AVERAGE('QTD P&amp;L'!F36:I36)</f>
        <v>9.75</v>
      </c>
      <c r="G37" s="231">
        <v>8</v>
      </c>
      <c r="H37" s="231">
        <f>AVERAGE('QTD P&amp;L'!H36:K36)</f>
        <v>6.75</v>
      </c>
      <c r="I37" s="231">
        <f>AVERAGE('QTD P&amp;L'!I36:L36)</f>
        <v>5.25</v>
      </c>
      <c r="J37" s="389">
        <f>AVERAGE('QTD P&amp;L'!J36:M36)</f>
        <v>3.75</v>
      </c>
      <c r="K37" s="389">
        <v>3</v>
      </c>
      <c r="L37" s="389">
        <f>AVERAGE('QTD P&amp;L'!L36:O36)</f>
        <v>1.5</v>
      </c>
      <c r="M37" s="389">
        <f>AVERAGE('QTD P&amp;L'!M36:P36)</f>
        <v>0.75</v>
      </c>
      <c r="O37" s="249"/>
      <c r="P37" s="389"/>
      <c r="Q37" s="389"/>
      <c r="R37" s="389"/>
      <c r="S37" s="389"/>
      <c r="T37" s="389"/>
      <c r="U37" s="389"/>
      <c r="V37" s="389"/>
      <c r="W37" s="389"/>
      <c r="Y37" s="249"/>
      <c r="Z37" s="249"/>
      <c r="AA37" s="249"/>
      <c r="AB37" s="249"/>
      <c r="AC37" s="249"/>
      <c r="AD37" s="249"/>
      <c r="AE37" s="249"/>
      <c r="AF37" s="249"/>
      <c r="AG37" s="249"/>
      <c r="AH37" s="249"/>
      <c r="AI37" s="249"/>
      <c r="AJ37" s="249"/>
      <c r="AK37" s="249"/>
      <c r="AL37" s="249"/>
      <c r="AM37" s="249"/>
    </row>
    <row r="38" spans="1:39" s="45" customFormat="1" ht="12.75">
      <c r="A38" s="52"/>
      <c r="B38" s="53"/>
      <c r="C38" s="18" t="s">
        <v>118</v>
      </c>
      <c r="D38" s="53"/>
      <c r="E38" s="58">
        <f t="shared" ref="E38" si="6">SUM(E36:E37)</f>
        <v>739.5</v>
      </c>
      <c r="F38" s="58">
        <f t="shared" ref="F38:K38" si="7">SUM(F36:F37)</f>
        <v>743.25</v>
      </c>
      <c r="G38" s="58">
        <f t="shared" si="7"/>
        <v>747</v>
      </c>
      <c r="H38" s="58">
        <f t="shared" si="7"/>
        <v>748.5</v>
      </c>
      <c r="I38" s="58">
        <f t="shared" si="7"/>
        <v>751.5</v>
      </c>
      <c r="J38" s="388">
        <f t="shared" si="7"/>
        <v>754.25</v>
      </c>
      <c r="K38" s="388">
        <f t="shared" si="7"/>
        <v>757</v>
      </c>
      <c r="L38" s="388">
        <f>SUM(L36:L37)</f>
        <v>758.25</v>
      </c>
      <c r="M38" s="388">
        <f>SUM(M36:M37)</f>
        <v>760.25</v>
      </c>
      <c r="O38" s="249"/>
      <c r="P38" s="388"/>
      <c r="Q38" s="388"/>
      <c r="R38" s="388"/>
      <c r="S38" s="388"/>
      <c r="T38" s="388"/>
      <c r="U38" s="388"/>
      <c r="V38" s="388"/>
      <c r="W38" s="388"/>
      <c r="Y38" s="249"/>
      <c r="Z38" s="249"/>
      <c r="AA38" s="249"/>
      <c r="AB38" s="249"/>
      <c r="AC38" s="249"/>
      <c r="AD38" s="249"/>
      <c r="AE38" s="249"/>
      <c r="AF38" s="249"/>
      <c r="AG38" s="249"/>
      <c r="AH38" s="249"/>
      <c r="AI38" s="249"/>
      <c r="AJ38" s="249"/>
      <c r="AK38" s="249"/>
      <c r="AL38" s="249"/>
      <c r="AM38" s="249"/>
    </row>
    <row r="39" spans="1:39" s="45" customFormat="1" ht="12.75">
      <c r="A39" s="52"/>
      <c r="B39" s="53"/>
      <c r="C39" s="55"/>
      <c r="D39" s="53"/>
      <c r="E39" s="164"/>
      <c r="F39" s="164"/>
      <c r="G39" s="164"/>
      <c r="H39" s="164"/>
      <c r="I39" s="164"/>
      <c r="J39" s="164"/>
      <c r="K39" s="164"/>
      <c r="L39" s="164"/>
      <c r="M39" s="164"/>
      <c r="O39" s="249"/>
      <c r="P39" s="365"/>
      <c r="Q39" s="365"/>
      <c r="R39" s="365"/>
      <c r="S39" s="365"/>
      <c r="T39" s="365"/>
      <c r="U39" s="365"/>
      <c r="V39" s="365"/>
      <c r="W39" s="365"/>
    </row>
    <row r="40" spans="1:39" ht="12.75">
      <c r="A40" s="20" t="s">
        <v>31</v>
      </c>
      <c r="B40" s="29"/>
      <c r="C40" s="18"/>
      <c r="D40" s="29"/>
      <c r="E40" s="165"/>
      <c r="F40" s="165"/>
      <c r="G40" s="165"/>
      <c r="H40" s="165"/>
      <c r="I40" s="165"/>
      <c r="J40" s="165"/>
      <c r="K40" s="165"/>
      <c r="L40" s="165"/>
      <c r="M40" s="165"/>
      <c r="O40" s="249"/>
      <c r="P40" s="365"/>
      <c r="Q40" s="365"/>
      <c r="R40" s="365"/>
      <c r="S40" s="365"/>
      <c r="T40" s="365"/>
      <c r="U40" s="365"/>
      <c r="V40" s="365"/>
      <c r="W40" s="365"/>
    </row>
    <row r="41" spans="1:39" ht="12.75">
      <c r="A41" s="32"/>
      <c r="B41" s="29"/>
      <c r="C41" s="18"/>
      <c r="D41" s="29"/>
      <c r="E41" s="19" t="str">
        <f t="shared" ref="E41:H41" si="8">E6</f>
        <v>Q2</v>
      </c>
      <c r="F41" s="19" t="str">
        <f t="shared" si="8"/>
        <v>Q3</v>
      </c>
      <c r="G41" s="19" t="str">
        <f t="shared" si="8"/>
        <v>Q4</v>
      </c>
      <c r="H41" s="19" t="str">
        <f t="shared" si="8"/>
        <v>Q1</v>
      </c>
      <c r="I41" s="19" t="str">
        <f t="shared" ref="I41:J41" si="9">I6</f>
        <v>Q2</v>
      </c>
      <c r="J41" s="19" t="str">
        <f t="shared" si="9"/>
        <v>Q3</v>
      </c>
      <c r="K41" s="19" t="str">
        <f t="shared" ref="K41:L41" si="10">K6</f>
        <v>Q4</v>
      </c>
      <c r="L41" s="19" t="str">
        <f t="shared" si="10"/>
        <v>Q1</v>
      </c>
      <c r="M41" s="19" t="str">
        <f t="shared" ref="M41" si="11">M6</f>
        <v>Q2</v>
      </c>
      <c r="O41" s="249"/>
      <c r="P41" s="365"/>
      <c r="Q41" s="365"/>
      <c r="R41" s="365"/>
      <c r="S41" s="365"/>
      <c r="T41" s="365"/>
      <c r="U41" s="365"/>
      <c r="V41" s="365"/>
      <c r="W41" s="365"/>
    </row>
    <row r="42" spans="1:39" ht="12.75">
      <c r="A42" s="32"/>
      <c r="B42" s="29"/>
      <c r="C42" s="18"/>
      <c r="D42" s="29"/>
      <c r="E42" s="19" t="str">
        <f t="shared" ref="E42:H42" si="12">E7</f>
        <v>CY15</v>
      </c>
      <c r="F42" s="19" t="str">
        <f t="shared" si="12"/>
        <v>CY15</v>
      </c>
      <c r="G42" s="19" t="str">
        <f t="shared" si="12"/>
        <v>CY15</v>
      </c>
      <c r="H42" s="19" t="str">
        <f t="shared" si="12"/>
        <v>CY16</v>
      </c>
      <c r="I42" s="19" t="str">
        <f t="shared" ref="I42:J42" si="13">I7</f>
        <v>CY16</v>
      </c>
      <c r="J42" s="19" t="str">
        <f t="shared" si="13"/>
        <v>CY16</v>
      </c>
      <c r="K42" s="19" t="str">
        <f t="shared" ref="K42:L42" si="14">K7</f>
        <v>CY16</v>
      </c>
      <c r="L42" s="19" t="str">
        <f t="shared" si="14"/>
        <v>CY17</v>
      </c>
      <c r="M42" s="19" t="str">
        <f t="shared" ref="M42" si="15">M7</f>
        <v>CY17</v>
      </c>
      <c r="O42" s="249"/>
      <c r="P42" s="365"/>
      <c r="Q42" s="365"/>
      <c r="R42" s="365"/>
      <c r="S42" s="365"/>
      <c r="T42" s="365"/>
      <c r="U42" s="365"/>
      <c r="V42" s="365"/>
      <c r="W42" s="365"/>
    </row>
    <row r="43" spans="1:39" ht="12.75">
      <c r="A43" s="32"/>
      <c r="B43" s="29"/>
      <c r="C43" s="18"/>
      <c r="D43" s="29"/>
      <c r="E43" s="40" t="s">
        <v>90</v>
      </c>
      <c r="F43" s="40" t="s">
        <v>90</v>
      </c>
      <c r="G43" s="40" t="s">
        <v>90</v>
      </c>
      <c r="H43" s="40" t="s">
        <v>90</v>
      </c>
      <c r="I43" s="40" t="s">
        <v>90</v>
      </c>
      <c r="J43" s="40" t="s">
        <v>90</v>
      </c>
      <c r="K43" s="40" t="s">
        <v>90</v>
      </c>
      <c r="L43" s="40" t="s">
        <v>90</v>
      </c>
      <c r="M43" s="40" t="s">
        <v>90</v>
      </c>
      <c r="O43" s="249"/>
      <c r="P43" s="365"/>
      <c r="Q43" s="365"/>
      <c r="R43" s="365"/>
      <c r="S43" s="365"/>
      <c r="T43" s="365"/>
      <c r="U43" s="365"/>
      <c r="V43" s="365"/>
      <c r="W43" s="365"/>
    </row>
    <row r="44" spans="1:39" ht="12.75">
      <c r="A44" s="32"/>
      <c r="B44" s="29"/>
      <c r="C44" s="18"/>
      <c r="D44" s="29"/>
      <c r="E44" s="33"/>
      <c r="F44" s="33"/>
      <c r="G44" s="33"/>
      <c r="H44" s="33"/>
      <c r="I44" s="33"/>
      <c r="J44" s="33"/>
      <c r="K44" s="33"/>
      <c r="L44" s="33"/>
      <c r="M44" s="33"/>
      <c r="O44" s="249"/>
      <c r="P44" s="365"/>
      <c r="Q44" s="365"/>
      <c r="R44" s="365"/>
      <c r="S44" s="365"/>
      <c r="T44" s="365"/>
      <c r="U44" s="365"/>
      <c r="V44" s="365"/>
      <c r="W44" s="365"/>
    </row>
    <row r="45" spans="1:39" ht="12.75">
      <c r="A45" s="32"/>
      <c r="B45" s="1" t="s">
        <v>85</v>
      </c>
      <c r="C45" s="18"/>
      <c r="D45" s="29"/>
      <c r="E45" s="33"/>
      <c r="F45" s="33"/>
      <c r="G45" s="33"/>
      <c r="H45" s="33"/>
      <c r="I45" s="33"/>
      <c r="J45" s="33"/>
      <c r="K45" s="33"/>
      <c r="L45" s="33"/>
      <c r="M45" s="33"/>
      <c r="O45" s="249"/>
      <c r="P45" s="365"/>
      <c r="Q45" s="365"/>
      <c r="R45" s="365"/>
      <c r="S45" s="365"/>
      <c r="T45" s="365"/>
      <c r="U45" s="365"/>
      <c r="V45" s="365"/>
      <c r="W45" s="365"/>
    </row>
    <row r="46" spans="1:39" ht="12.75">
      <c r="A46" s="32"/>
      <c r="B46" s="1"/>
      <c r="C46" s="1" t="s">
        <v>154</v>
      </c>
      <c r="D46" s="8"/>
      <c r="E46" s="33"/>
      <c r="F46" s="33"/>
      <c r="G46" s="33"/>
      <c r="H46" s="33"/>
      <c r="I46" s="33"/>
      <c r="J46" s="33"/>
      <c r="K46" s="33"/>
      <c r="L46" s="33"/>
      <c r="M46" s="33"/>
      <c r="O46" s="249"/>
      <c r="P46" s="365"/>
      <c r="Q46" s="249"/>
      <c r="R46" s="249"/>
      <c r="S46" s="43"/>
      <c r="T46" s="43"/>
      <c r="U46" s="43"/>
      <c r="V46" s="43"/>
      <c r="W46" s="43"/>
    </row>
    <row r="47" spans="1:39" s="43" customFormat="1" ht="12.75">
      <c r="A47" s="10"/>
      <c r="C47" s="330" t="s">
        <v>156</v>
      </c>
      <c r="D47" s="10"/>
      <c r="E47" s="35">
        <f t="shared" ref="E47:H47" si="16">E13/E$10</f>
        <v>0.19870967741935483</v>
      </c>
      <c r="F47" s="35">
        <f t="shared" si="16"/>
        <v>0.19500716185799058</v>
      </c>
      <c r="G47" s="35">
        <f t="shared" si="16"/>
        <v>0.18696397941680962</v>
      </c>
      <c r="H47" s="35">
        <f t="shared" si="16"/>
        <v>0.17306897976042956</v>
      </c>
      <c r="I47" s="35">
        <f t="shared" ref="I47" si="17">I13/I$10</f>
        <v>0.15648286140089418</v>
      </c>
      <c r="J47" s="398">
        <f>J13/J$10</f>
        <v>0.12983518331651531</v>
      </c>
      <c r="K47" s="398">
        <f>K13/K$10</f>
        <v>0.11213680387409201</v>
      </c>
      <c r="L47" s="398">
        <f>L13/L$10</f>
        <v>0.10410002907822041</v>
      </c>
      <c r="M47" s="398">
        <f>M13/M$10</f>
        <v>0.10044675025219772</v>
      </c>
      <c r="O47" s="249"/>
      <c r="P47" s="365"/>
      <c r="Q47" s="249"/>
      <c r="R47" s="249"/>
      <c r="Y47" s="249"/>
      <c r="Z47" s="249"/>
      <c r="AA47" s="249"/>
      <c r="AB47" s="249"/>
      <c r="AC47" s="249"/>
      <c r="AD47" s="249"/>
      <c r="AE47" s="249"/>
      <c r="AF47" s="249"/>
    </row>
    <row r="48" spans="1:39" s="43" customFormat="1" ht="12.75">
      <c r="A48" s="10"/>
      <c r="C48" s="330" t="s">
        <v>157</v>
      </c>
      <c r="D48" s="10"/>
      <c r="E48" s="35">
        <f t="shared" ref="E48:H48" si="18">E14/E$10</f>
        <v>8.0215053763440861E-2</v>
      </c>
      <c r="F48" s="35">
        <f t="shared" si="18"/>
        <v>8.2259054634745241E-2</v>
      </c>
      <c r="G48" s="35">
        <f t="shared" si="18"/>
        <v>7.9331046312178383E-2</v>
      </c>
      <c r="H48" s="35">
        <f t="shared" si="18"/>
        <v>7.3936389921520032E-2</v>
      </c>
      <c r="I48" s="35">
        <f t="shared" ref="I48:J48" si="19">I14/I$10</f>
        <v>6.8554396423248884E-2</v>
      </c>
      <c r="J48" s="398">
        <f t="shared" si="19"/>
        <v>5.8526740665993948E-2</v>
      </c>
      <c r="K48" s="398">
        <f t="shared" ref="K48:L48" si="20">K14/K$10</f>
        <v>5.0090799031477E-2</v>
      </c>
      <c r="L48" s="398">
        <f t="shared" si="20"/>
        <v>4.216341959872056E-2</v>
      </c>
      <c r="M48" s="398">
        <f t="shared" ref="M48" si="21">M14/M$10</f>
        <v>4.1072200605274535E-2</v>
      </c>
      <c r="O48" s="249"/>
      <c r="Q48" s="249"/>
      <c r="R48" s="249"/>
      <c r="Y48" s="324"/>
      <c r="Z48" s="324"/>
      <c r="AA48" s="324"/>
      <c r="AB48" s="324"/>
      <c r="AC48" s="324"/>
      <c r="AD48" s="324"/>
      <c r="AE48" s="324"/>
      <c r="AF48" s="324"/>
    </row>
    <row r="49" spans="1:32" s="43" customFormat="1" ht="12.75">
      <c r="A49" s="10"/>
      <c r="C49" s="1" t="s">
        <v>155</v>
      </c>
      <c r="D49" s="10"/>
      <c r="E49" s="35"/>
      <c r="F49" s="35"/>
      <c r="G49" s="35"/>
      <c r="H49" s="35"/>
      <c r="I49" s="35"/>
      <c r="J49" s="398"/>
      <c r="K49" s="398"/>
      <c r="L49" s="398"/>
      <c r="M49" s="398"/>
      <c r="O49" s="249"/>
      <c r="Q49" s="249"/>
      <c r="R49" s="249"/>
      <c r="Y49" s="324"/>
      <c r="Z49" s="324"/>
      <c r="AA49" s="324"/>
      <c r="AB49" s="324"/>
      <c r="AC49" s="324"/>
      <c r="AD49" s="324"/>
      <c r="AE49" s="324"/>
      <c r="AF49" s="324"/>
    </row>
    <row r="50" spans="1:32" s="43" customFormat="1" ht="12.75">
      <c r="A50" s="10"/>
      <c r="C50" s="330" t="s">
        <v>158</v>
      </c>
      <c r="D50" s="10"/>
      <c r="E50" s="35">
        <f t="shared" ref="E50:H50" si="22">E16/E$10</f>
        <v>5.3763440860215055E-2</v>
      </c>
      <c r="F50" s="35">
        <f t="shared" si="22"/>
        <v>5.2997749130345814E-2</v>
      </c>
      <c r="G50" s="35">
        <f t="shared" si="22"/>
        <v>5.8747855917667235E-2</v>
      </c>
      <c r="H50" s="35">
        <f t="shared" si="22"/>
        <v>7.3523337463857905E-2</v>
      </c>
      <c r="I50" s="35">
        <f t="shared" ref="I50:J50" si="23">I16/I$10</f>
        <v>9.9850968703427717E-2</v>
      </c>
      <c r="J50" s="398">
        <f t="shared" si="23"/>
        <v>0.11806256306760847</v>
      </c>
      <c r="K50" s="398">
        <f t="shared" ref="K50:L50" si="24">K16/K$10</f>
        <v>0.12878329297820823</v>
      </c>
      <c r="L50" s="398">
        <f t="shared" si="24"/>
        <v>0.13666763594068043</v>
      </c>
      <c r="M50" s="398">
        <f t="shared" ref="M50" si="25">M16/M$10</f>
        <v>0.13474564058221647</v>
      </c>
      <c r="O50" s="249"/>
      <c r="P50" s="27"/>
      <c r="Q50" s="249"/>
      <c r="R50" s="249"/>
      <c r="S50" s="27"/>
      <c r="T50" s="27"/>
      <c r="U50" s="27"/>
      <c r="V50" s="27"/>
      <c r="W50" s="27"/>
      <c r="Y50" s="324"/>
      <c r="Z50" s="324"/>
      <c r="AA50" s="324"/>
      <c r="AB50" s="324"/>
      <c r="AC50" s="324"/>
      <c r="AD50" s="324"/>
      <c r="AE50" s="324"/>
      <c r="AF50" s="324"/>
    </row>
    <row r="51" spans="1:32" s="43" customFormat="1" ht="12.75">
      <c r="A51" s="10"/>
      <c r="C51" s="330" t="s">
        <v>157</v>
      </c>
      <c r="D51" s="10"/>
      <c r="E51" s="35">
        <f t="shared" ref="E51:H51" si="26">E17/E$10</f>
        <v>1.010752688172043E-2</v>
      </c>
      <c r="F51" s="35">
        <f t="shared" si="26"/>
        <v>1.309596889707387E-2</v>
      </c>
      <c r="G51" s="35">
        <f t="shared" si="26"/>
        <v>1.4794168096054888E-2</v>
      </c>
      <c r="H51" s="35">
        <f t="shared" si="26"/>
        <v>2.292441140024783E-2</v>
      </c>
      <c r="I51" s="35">
        <f t="shared" ref="I51:J51" si="27">I17/I$10</f>
        <v>4.0983606557377046E-2</v>
      </c>
      <c r="J51" s="398">
        <f t="shared" si="27"/>
        <v>5.6172216616212578E-2</v>
      </c>
      <c r="K51" s="398">
        <f t="shared" ref="K51:L51" si="28">K17/K$10</f>
        <v>7.1277239709443094E-2</v>
      </c>
      <c r="L51" s="398">
        <f t="shared" si="28"/>
        <v>7.8801977318988081E-2</v>
      </c>
      <c r="M51" s="398">
        <f t="shared" ref="M51" si="29">M17/M$10</f>
        <v>7.6956333765672291E-2</v>
      </c>
      <c r="O51" s="249"/>
      <c r="P51" s="27"/>
      <c r="Q51" s="249"/>
      <c r="R51" s="249"/>
      <c r="S51" s="27"/>
      <c r="T51" s="27"/>
      <c r="U51" s="27"/>
      <c r="V51" s="27"/>
      <c r="W51" s="27"/>
      <c r="Y51" s="324"/>
      <c r="Z51" s="324"/>
      <c r="AA51" s="324"/>
      <c r="AB51" s="324"/>
      <c r="AC51" s="324"/>
      <c r="AD51" s="324"/>
      <c r="AE51" s="324"/>
      <c r="AF51" s="324"/>
    </row>
    <row r="52" spans="1:32" ht="12.75">
      <c r="A52" s="10"/>
      <c r="B52" s="10"/>
      <c r="C52" s="6" t="s">
        <v>33</v>
      </c>
      <c r="D52" s="10"/>
      <c r="E52" s="35">
        <f t="shared" ref="E52:H52" si="30">E18/E$10</f>
        <v>0.13096774193548388</v>
      </c>
      <c r="F52" s="35">
        <f t="shared" si="30"/>
        <v>0.13034581542868837</v>
      </c>
      <c r="G52" s="35">
        <f t="shared" si="30"/>
        <v>0.13850771869639794</v>
      </c>
      <c r="H52" s="35">
        <f t="shared" si="30"/>
        <v>0.1396117306897976</v>
      </c>
      <c r="I52" s="35">
        <f t="shared" ref="I52:J52" si="31">I18/I$10</f>
        <v>0.14456035767511177</v>
      </c>
      <c r="J52" s="398">
        <f t="shared" si="31"/>
        <v>0.14564413050790448</v>
      </c>
      <c r="K52" s="398">
        <f t="shared" ref="K52:L52" si="32">K18/K$10</f>
        <v>0.14497578692493945</v>
      </c>
      <c r="L52" s="398">
        <f t="shared" si="32"/>
        <v>0.14655423088107009</v>
      </c>
      <c r="M52" s="398">
        <f t="shared" ref="M52" si="33">M18/M$10</f>
        <v>0.14569822741028968</v>
      </c>
      <c r="O52" s="249"/>
      <c r="P52" s="390"/>
      <c r="Q52" s="390"/>
      <c r="R52" s="390"/>
      <c r="S52" s="390"/>
      <c r="T52" s="390"/>
      <c r="U52" s="390"/>
      <c r="V52" s="390"/>
      <c r="W52" s="390"/>
      <c r="Y52" s="324"/>
      <c r="Z52" s="324"/>
      <c r="AA52" s="324"/>
      <c r="AB52" s="324"/>
      <c r="AC52" s="324"/>
      <c r="AD52" s="324"/>
      <c r="AE52" s="324"/>
      <c r="AF52" s="324"/>
    </row>
    <row r="53" spans="1:32" ht="12.75">
      <c r="A53" s="10"/>
      <c r="B53" s="10"/>
      <c r="C53" s="6" t="s">
        <v>34</v>
      </c>
      <c r="D53" s="10"/>
      <c r="E53" s="35">
        <f t="shared" ref="E53:H53" si="34">E19/E$10</f>
        <v>0.1556989247311828</v>
      </c>
      <c r="F53" s="35">
        <f t="shared" si="34"/>
        <v>0.1416001636996112</v>
      </c>
      <c r="G53" s="35">
        <f t="shared" si="34"/>
        <v>0.15737564322469982</v>
      </c>
      <c r="H53" s="35">
        <f t="shared" si="34"/>
        <v>0.16728624535315986</v>
      </c>
      <c r="I53" s="35">
        <f t="shared" ref="I53:J53" si="35">I19/I$10</f>
        <v>0.18032786885245902</v>
      </c>
      <c r="J53" s="398">
        <f t="shared" si="35"/>
        <v>0.18819374369323916</v>
      </c>
      <c r="K53" s="398">
        <f t="shared" ref="K53:L53" si="36">K19/K$10</f>
        <v>0.18311138014527845</v>
      </c>
      <c r="L53" s="398">
        <f t="shared" si="36"/>
        <v>0.1872637394591451</v>
      </c>
      <c r="M53" s="398">
        <f t="shared" ref="M53" si="37">M19/M$10</f>
        <v>0.18359994235480617</v>
      </c>
      <c r="O53" s="249"/>
      <c r="P53" s="390"/>
      <c r="Q53" s="390"/>
      <c r="R53" s="390"/>
      <c r="S53" s="390"/>
      <c r="T53" s="390"/>
      <c r="U53" s="390"/>
      <c r="V53" s="390"/>
      <c r="W53" s="390"/>
      <c r="Y53" s="324"/>
      <c r="Z53" s="324"/>
      <c r="AA53" s="324"/>
      <c r="AB53" s="324"/>
      <c r="AC53" s="324"/>
      <c r="AD53" s="324"/>
      <c r="AE53" s="324"/>
      <c r="AF53" s="324"/>
    </row>
    <row r="54" spans="1:32">
      <c r="A54" s="10"/>
      <c r="B54" s="10"/>
      <c r="C54" s="6" t="s">
        <v>35</v>
      </c>
      <c r="D54" s="10"/>
      <c r="E54" s="399">
        <f t="shared" ref="E54:H54" si="38">E20/E$10</f>
        <v>8.666666666666667E-2</v>
      </c>
      <c r="F54" s="399">
        <f t="shared" si="38"/>
        <v>7.6120319214241866E-2</v>
      </c>
      <c r="G54" s="399">
        <f t="shared" si="38"/>
        <v>8.147512864493997E-2</v>
      </c>
      <c r="H54" s="399">
        <f t="shared" si="38"/>
        <v>9.3762907889301944E-2</v>
      </c>
      <c r="I54" s="399">
        <f t="shared" ref="I54:J54" si="39">I20/I$10</f>
        <v>9.7056631892697462E-2</v>
      </c>
      <c r="J54" s="399">
        <f t="shared" si="39"/>
        <v>9.5526404305415411E-2</v>
      </c>
      <c r="K54" s="399">
        <f t="shared" ref="K54:L54" si="40">K20/K$10</f>
        <v>9.5944309927360777E-2</v>
      </c>
      <c r="L54" s="399">
        <f t="shared" si="40"/>
        <v>9.4504216341959865E-2</v>
      </c>
      <c r="M54" s="399">
        <f t="shared" ref="M54" si="41">M20/M$10</f>
        <v>9.3961665946101738E-2</v>
      </c>
      <c r="O54" s="249"/>
      <c r="P54" s="390"/>
      <c r="Q54" s="390"/>
      <c r="R54" s="390"/>
      <c r="S54" s="390"/>
      <c r="T54" s="390"/>
      <c r="U54" s="390"/>
      <c r="V54" s="390"/>
      <c r="W54" s="390"/>
      <c r="Y54" s="324"/>
      <c r="Z54" s="324"/>
      <c r="AA54" s="324"/>
      <c r="AB54" s="324"/>
      <c r="AC54" s="324"/>
      <c r="AD54" s="324"/>
      <c r="AE54" s="324"/>
      <c r="AF54" s="324"/>
    </row>
    <row r="55" spans="1:32">
      <c r="A55" s="10"/>
      <c r="B55" s="10"/>
      <c r="C55" s="10"/>
      <c r="D55" s="10" t="s">
        <v>84</v>
      </c>
      <c r="E55" s="36">
        <f t="shared" ref="E55:H55" si="42">E21/E$10</f>
        <v>0.71612903225806457</v>
      </c>
      <c r="F55" s="36">
        <f t="shared" si="42"/>
        <v>0.691426232862697</v>
      </c>
      <c r="G55" s="36">
        <f t="shared" si="42"/>
        <v>0.71719554030874788</v>
      </c>
      <c r="H55" s="36">
        <f t="shared" si="42"/>
        <v>0.74411400247831472</v>
      </c>
      <c r="I55" s="36">
        <f t="shared" ref="I55:J55" si="43">I21/I$10</f>
        <v>0.78781669150521605</v>
      </c>
      <c r="J55" s="399">
        <f t="shared" si="43"/>
        <v>0.79196098217288935</v>
      </c>
      <c r="K55" s="399">
        <f t="shared" ref="K55:L55" si="44">K21/K$10</f>
        <v>0.78631961259079908</v>
      </c>
      <c r="L55" s="399">
        <f t="shared" si="44"/>
        <v>0.79005524861878451</v>
      </c>
      <c r="M55" s="399">
        <f t="shared" ref="M55" si="45">M21/M$10</f>
        <v>0.7764807609165586</v>
      </c>
      <c r="O55" s="249"/>
      <c r="P55" s="393"/>
      <c r="Q55" s="393"/>
      <c r="R55" s="393"/>
      <c r="S55" s="393"/>
      <c r="T55" s="393"/>
      <c r="U55" s="393"/>
      <c r="V55" s="393"/>
      <c r="W55" s="393"/>
      <c r="Y55" s="324"/>
      <c r="Z55" s="324"/>
      <c r="AA55" s="324"/>
      <c r="AB55" s="324"/>
      <c r="AC55" s="324"/>
      <c r="AD55" s="324"/>
      <c r="AE55" s="324"/>
      <c r="AF55" s="324"/>
    </row>
    <row r="56" spans="1:32" ht="12.75">
      <c r="A56" s="11"/>
      <c r="B56" s="25" t="s">
        <v>1</v>
      </c>
      <c r="C56" s="3"/>
      <c r="D56" s="11"/>
      <c r="E56" s="34">
        <f t="shared" ref="E56:H56" si="46">E22/E$10</f>
        <v>0.28387096774193549</v>
      </c>
      <c r="F56" s="34">
        <f t="shared" si="46"/>
        <v>0.30857376713730306</v>
      </c>
      <c r="G56" s="34">
        <f t="shared" si="46"/>
        <v>0.28280445969125212</v>
      </c>
      <c r="H56" s="34">
        <f t="shared" si="46"/>
        <v>0.25588599752168523</v>
      </c>
      <c r="I56" s="34">
        <f t="shared" ref="I56:J56" si="47">I22/I$10</f>
        <v>0.2121833084947839</v>
      </c>
      <c r="J56" s="397">
        <f t="shared" si="47"/>
        <v>0.20803901782711065</v>
      </c>
      <c r="K56" s="397">
        <f t="shared" ref="K56:L56" si="48">K22/K$10</f>
        <v>0.21368038740920098</v>
      </c>
      <c r="L56" s="397">
        <f t="shared" si="48"/>
        <v>0.20994475138121546</v>
      </c>
      <c r="M56" s="397">
        <f t="shared" ref="M56" si="49">M22/M$10</f>
        <v>0.22351923908344143</v>
      </c>
      <c r="O56" s="249"/>
      <c r="P56" s="391"/>
      <c r="Q56" s="391"/>
      <c r="R56" s="391"/>
      <c r="S56" s="391"/>
      <c r="T56" s="391"/>
      <c r="U56" s="391"/>
      <c r="V56" s="391"/>
      <c r="W56" s="391"/>
      <c r="Y56" s="324"/>
      <c r="Z56" s="324"/>
      <c r="AA56" s="324"/>
      <c r="AB56" s="324"/>
      <c r="AC56" s="324"/>
      <c r="AD56" s="324"/>
      <c r="AE56" s="324"/>
      <c r="AF56" s="324"/>
    </row>
    <row r="57" spans="1:32">
      <c r="A57" s="12"/>
      <c r="B57" s="241" t="s">
        <v>137</v>
      </c>
      <c r="C57" s="12"/>
      <c r="D57" s="12"/>
      <c r="E57" s="398">
        <f t="shared" ref="E57:H58" si="50">E23/E$10</f>
        <v>4.3225806451612905E-2</v>
      </c>
      <c r="F57" s="398">
        <f t="shared" si="50"/>
        <v>4.112952731737262E-2</v>
      </c>
      <c r="G57" s="398">
        <f t="shared" si="50"/>
        <v>4.2452830188679243E-2</v>
      </c>
      <c r="H57" s="398">
        <f t="shared" si="50"/>
        <v>4.1718298223874434E-2</v>
      </c>
      <c r="I57" s="398">
        <f t="shared" ref="I57:J58" si="51">I23/I$10</f>
        <v>4.0424739195230999E-2</v>
      </c>
      <c r="J57" s="398">
        <f t="shared" si="51"/>
        <v>3.6831483350151364E-2</v>
      </c>
      <c r="K57" s="398">
        <f t="shared" ref="K57:L58" si="52">K23/K$10</f>
        <v>3.2384987893462468E-2</v>
      </c>
      <c r="L57" s="398">
        <f t="shared" si="52"/>
        <v>2.9223611514975285E-2</v>
      </c>
      <c r="M57" s="398">
        <f t="shared" ref="M57" si="53">M23/M$10</f>
        <v>2.4499207378584811E-2</v>
      </c>
      <c r="O57" s="249"/>
      <c r="P57" s="393"/>
      <c r="Q57" s="393"/>
      <c r="R57" s="393"/>
      <c r="S57" s="393"/>
      <c r="T57" s="393"/>
      <c r="U57" s="393"/>
      <c r="V57" s="393"/>
      <c r="W57" s="393"/>
      <c r="Y57" s="324"/>
      <c r="Z57" s="324"/>
      <c r="AA57" s="324"/>
      <c r="AB57" s="324"/>
      <c r="AC57" s="324"/>
      <c r="AD57" s="324"/>
      <c r="AE57" s="324"/>
      <c r="AF57" s="324"/>
    </row>
    <row r="58" spans="1:32">
      <c r="A58" s="12"/>
      <c r="B58" s="241" t="s">
        <v>241</v>
      </c>
      <c r="C58" s="12"/>
      <c r="D58" s="12"/>
      <c r="E58" s="399">
        <f t="shared" si="50"/>
        <v>0</v>
      </c>
      <c r="F58" s="399">
        <f t="shared" si="50"/>
        <v>0</v>
      </c>
      <c r="G58" s="399">
        <f t="shared" si="50"/>
        <v>0</v>
      </c>
      <c r="H58" s="399">
        <f t="shared" si="50"/>
        <v>0</v>
      </c>
      <c r="I58" s="399">
        <f t="shared" si="51"/>
        <v>0</v>
      </c>
      <c r="J58" s="399">
        <f t="shared" si="51"/>
        <v>1.6818028927009755E-3</v>
      </c>
      <c r="K58" s="399">
        <f t="shared" si="52"/>
        <v>1.3922518159806295E-2</v>
      </c>
      <c r="L58" s="399">
        <f t="shared" si="52"/>
        <v>1.3375981389938936E-2</v>
      </c>
      <c r="M58" s="399">
        <f t="shared" ref="M58" si="54">M24/M$10</f>
        <v>1.4987750396310708E-2</v>
      </c>
      <c r="O58" s="249"/>
      <c r="P58" s="399"/>
      <c r="Q58" s="399"/>
      <c r="R58" s="399"/>
      <c r="S58" s="399"/>
      <c r="T58" s="399"/>
      <c r="U58" s="399"/>
      <c r="V58" s="399"/>
      <c r="W58" s="399"/>
      <c r="Y58" s="324"/>
      <c r="Z58" s="324"/>
      <c r="AA58" s="324"/>
      <c r="AB58" s="324"/>
      <c r="AC58" s="324"/>
      <c r="AD58" s="324"/>
      <c r="AE58" s="324"/>
      <c r="AF58" s="324"/>
    </row>
    <row r="59" spans="1:32" ht="12.75">
      <c r="A59" s="12"/>
      <c r="B59" s="22" t="s">
        <v>121</v>
      </c>
      <c r="C59" s="4"/>
      <c r="D59" s="12"/>
      <c r="E59" s="35">
        <f t="shared" ref="E59:H59" si="55">E25/E$10</f>
        <v>0.24064516129032257</v>
      </c>
      <c r="F59" s="35">
        <f t="shared" si="55"/>
        <v>0.26744423981993043</v>
      </c>
      <c r="G59" s="35">
        <f t="shared" si="55"/>
        <v>0.24035162950257291</v>
      </c>
      <c r="H59" s="35">
        <f t="shared" si="55"/>
        <v>0.21416769929781082</v>
      </c>
      <c r="I59" s="35">
        <f t="shared" ref="I59:J59" si="56">I25/I$10</f>
        <v>0.17175856929955291</v>
      </c>
      <c r="J59" s="398">
        <f t="shared" si="56"/>
        <v>0.16952573158425832</v>
      </c>
      <c r="K59" s="398">
        <f t="shared" ref="K59:L59" si="57">K25/K$10</f>
        <v>0.1673728813559322</v>
      </c>
      <c r="L59" s="398">
        <f t="shared" si="57"/>
        <v>0.16734515847630124</v>
      </c>
      <c r="M59" s="398">
        <f t="shared" ref="M59" si="58">M25/M$10</f>
        <v>0.1840322813085459</v>
      </c>
      <c r="O59" s="249"/>
      <c r="P59" s="392"/>
      <c r="Q59" s="392"/>
      <c r="R59" s="392"/>
      <c r="S59" s="392"/>
      <c r="T59" s="392"/>
      <c r="U59" s="392"/>
      <c r="V59" s="392"/>
      <c r="W59" s="392"/>
      <c r="Y59" s="324"/>
      <c r="Z59" s="324"/>
      <c r="AA59" s="324"/>
      <c r="AB59" s="324"/>
      <c r="AC59" s="324"/>
      <c r="AD59" s="324"/>
      <c r="AE59" s="324"/>
      <c r="AF59" s="324"/>
    </row>
    <row r="60" spans="1:32">
      <c r="A60" s="12"/>
      <c r="B60" s="2" t="s">
        <v>122</v>
      </c>
      <c r="C60" s="4"/>
      <c r="D60" s="12"/>
      <c r="E60" s="36">
        <f t="shared" ref="E60:H60" si="59">E26/E$10</f>
        <v>3.7634408602150539E-2</v>
      </c>
      <c r="F60" s="36">
        <f t="shared" si="59"/>
        <v>4.3585021485573971E-2</v>
      </c>
      <c r="G60" s="36">
        <f t="shared" si="59"/>
        <v>4.909948542024014E-2</v>
      </c>
      <c r="H60" s="36">
        <f t="shared" si="59"/>
        <v>3.6348616274266832E-2</v>
      </c>
      <c r="I60" s="36">
        <f t="shared" ref="I60:J60" si="60">I26/I$10</f>
        <v>2.2727272727272728E-2</v>
      </c>
      <c r="J60" s="399">
        <f t="shared" si="60"/>
        <v>2.2872519340733265E-2</v>
      </c>
      <c r="K60" s="399">
        <f t="shared" ref="K60:L60" si="61">K26/K$10</f>
        <v>2.1186440677966101E-2</v>
      </c>
      <c r="L60" s="399">
        <f t="shared" si="61"/>
        <v>1.7592323349810993E-2</v>
      </c>
      <c r="M60" s="399">
        <f t="shared" ref="M60" si="62">M26/M$10</f>
        <v>2.2337512609886152E-2</v>
      </c>
      <c r="O60" s="249"/>
      <c r="P60" s="393"/>
      <c r="Q60" s="393"/>
      <c r="R60" s="393"/>
      <c r="S60" s="393"/>
      <c r="T60" s="393"/>
      <c r="U60" s="393"/>
      <c r="V60" s="393"/>
      <c r="W60" s="393"/>
      <c r="Y60" s="324"/>
      <c r="Z60" s="324"/>
      <c r="AA60" s="324"/>
      <c r="AB60" s="324"/>
      <c r="AC60" s="324"/>
      <c r="AD60" s="324"/>
      <c r="AE60" s="324"/>
      <c r="AF60" s="324"/>
    </row>
    <row r="61" spans="1:32">
      <c r="A61" s="9"/>
      <c r="B61" s="25" t="s">
        <v>2</v>
      </c>
      <c r="C61" s="9"/>
      <c r="D61" s="9"/>
      <c r="E61" s="37">
        <f t="shared" ref="E61:H61" si="63">E27/E$10</f>
        <v>0.20301075268817204</v>
      </c>
      <c r="F61" s="37">
        <f t="shared" si="63"/>
        <v>0.22385921833435646</v>
      </c>
      <c r="G61" s="37">
        <f t="shared" si="63"/>
        <v>0.19125214408233276</v>
      </c>
      <c r="H61" s="37">
        <f t="shared" si="63"/>
        <v>0.17781908302354399</v>
      </c>
      <c r="I61" s="37">
        <f t="shared" ref="I61:J61" si="64">I27/I$10</f>
        <v>0.14903129657228018</v>
      </c>
      <c r="J61" s="400">
        <f t="shared" si="64"/>
        <v>0.14665321224352507</v>
      </c>
      <c r="K61" s="400">
        <f t="shared" ref="K61:L61" si="65">K27/K$10</f>
        <v>0.1461864406779661</v>
      </c>
      <c r="L61" s="400">
        <f t="shared" si="65"/>
        <v>0.14975283512649026</v>
      </c>
      <c r="M61" s="400">
        <f t="shared" ref="M61" si="66">M27/M$10</f>
        <v>0.16169476869865976</v>
      </c>
      <c r="O61" s="249"/>
      <c r="P61" s="394"/>
      <c r="Q61" s="394"/>
      <c r="R61" s="394"/>
      <c r="S61" s="394"/>
      <c r="T61" s="394"/>
      <c r="U61" s="394"/>
      <c r="V61" s="394"/>
      <c r="W61" s="394"/>
      <c r="Y61" s="324"/>
      <c r="Z61" s="324"/>
      <c r="AA61" s="324"/>
      <c r="AB61" s="324"/>
      <c r="AC61" s="324"/>
      <c r="AD61" s="324"/>
      <c r="AE61" s="324"/>
      <c r="AF61" s="324"/>
    </row>
    <row r="62" spans="1:32">
      <c r="A62" s="9"/>
      <c r="B62" s="25"/>
      <c r="C62" s="9"/>
      <c r="D62" s="9"/>
      <c r="E62" s="37"/>
      <c r="F62" s="37"/>
      <c r="G62" s="37"/>
      <c r="H62" s="37"/>
      <c r="I62" s="37"/>
      <c r="J62" s="400"/>
      <c r="K62" s="400"/>
      <c r="L62" s="400"/>
      <c r="M62" s="400"/>
      <c r="O62" s="249"/>
      <c r="Q62" s="249"/>
      <c r="R62" s="249"/>
      <c r="Y62" s="324"/>
      <c r="Z62" s="324"/>
      <c r="AA62" s="324"/>
      <c r="AB62" s="324"/>
      <c r="AC62" s="324"/>
      <c r="AD62" s="324"/>
      <c r="AE62" s="324"/>
      <c r="AF62" s="324"/>
    </row>
    <row r="63" spans="1:32" ht="15.75">
      <c r="A63" s="27"/>
      <c r="B63" s="5" t="s">
        <v>91</v>
      </c>
      <c r="C63" s="9"/>
      <c r="D63" s="9"/>
      <c r="E63" s="37"/>
      <c r="F63" s="37"/>
      <c r="G63" s="37"/>
      <c r="H63" s="37"/>
      <c r="I63" s="37"/>
      <c r="J63" s="400"/>
      <c r="K63" s="400"/>
      <c r="L63" s="400"/>
      <c r="M63" s="400"/>
      <c r="O63" s="249"/>
      <c r="P63" s="325"/>
      <c r="Q63" s="325"/>
      <c r="R63" s="325"/>
      <c r="S63" s="325"/>
      <c r="T63" s="325"/>
      <c r="U63" s="325"/>
      <c r="V63" s="325"/>
      <c r="W63" s="325"/>
      <c r="Y63" s="324"/>
      <c r="Z63" s="324"/>
      <c r="AA63" s="324"/>
      <c r="AB63" s="324"/>
      <c r="AC63" s="324"/>
      <c r="AD63" s="324"/>
      <c r="AE63" s="324"/>
      <c r="AF63" s="324"/>
    </row>
    <row r="64" spans="1:32">
      <c r="A64" s="27"/>
      <c r="C64" s="9"/>
      <c r="D64" s="9"/>
      <c r="E64" s="37"/>
      <c r="F64" s="37"/>
      <c r="G64" s="37"/>
      <c r="H64" s="37"/>
      <c r="I64" s="37"/>
      <c r="J64" s="400"/>
      <c r="K64" s="400"/>
      <c r="L64" s="400"/>
      <c r="M64" s="400"/>
      <c r="O64" s="249"/>
      <c r="P64" s="325"/>
      <c r="Q64" s="325"/>
      <c r="R64" s="325"/>
      <c r="S64" s="325"/>
      <c r="T64" s="325"/>
      <c r="U64" s="325"/>
      <c r="V64" s="325"/>
      <c r="W64" s="325"/>
      <c r="Y64" s="249"/>
    </row>
    <row r="65" spans="1:25">
      <c r="A65" s="20" t="s">
        <v>152</v>
      </c>
      <c r="B65" s="23"/>
      <c r="C65" s="24"/>
      <c r="D65" s="23"/>
      <c r="O65" s="249"/>
      <c r="P65" s="325"/>
      <c r="Q65" s="325"/>
      <c r="R65" s="325"/>
      <c r="S65" s="325"/>
      <c r="T65" s="325"/>
      <c r="U65" s="325"/>
      <c r="V65" s="325"/>
      <c r="W65" s="325"/>
      <c r="Y65" s="249"/>
    </row>
    <row r="66" spans="1:25">
      <c r="A66" s="20"/>
      <c r="B66" s="23"/>
      <c r="C66" s="24"/>
      <c r="D66" s="23"/>
      <c r="O66" s="249"/>
      <c r="P66" s="325"/>
      <c r="Q66" s="325"/>
      <c r="R66" s="325"/>
      <c r="S66" s="325"/>
      <c r="T66" s="325"/>
      <c r="U66" s="325"/>
      <c r="V66" s="325"/>
      <c r="W66" s="325"/>
    </row>
    <row r="67" spans="1:25" ht="14.25" customHeight="1">
      <c r="A67" s="23"/>
      <c r="B67" s="24"/>
      <c r="C67" s="24"/>
      <c r="D67" s="23"/>
      <c r="E67" s="19" t="str">
        <f t="shared" ref="E67:H67" si="67">E6</f>
        <v>Q2</v>
      </c>
      <c r="F67" s="19" t="str">
        <f t="shared" si="67"/>
        <v>Q3</v>
      </c>
      <c r="G67" s="19" t="str">
        <f t="shared" si="67"/>
        <v>Q4</v>
      </c>
      <c r="H67" s="19" t="str">
        <f t="shared" si="67"/>
        <v>Q1</v>
      </c>
      <c r="I67" s="19" t="str">
        <f t="shared" ref="I67:J67" si="68">I6</f>
        <v>Q2</v>
      </c>
      <c r="J67" s="19" t="str">
        <f t="shared" si="68"/>
        <v>Q3</v>
      </c>
      <c r="K67" s="19" t="str">
        <f t="shared" ref="K67:L67" si="69">K6</f>
        <v>Q4</v>
      </c>
      <c r="L67" s="19" t="str">
        <f t="shared" si="69"/>
        <v>Q1</v>
      </c>
      <c r="M67" s="19" t="str">
        <f t="shared" ref="M67" si="70">M6</f>
        <v>Q2</v>
      </c>
      <c r="O67" s="249"/>
      <c r="P67" s="325"/>
      <c r="Q67" s="325"/>
      <c r="R67" s="325"/>
      <c r="S67" s="325"/>
      <c r="T67" s="325"/>
      <c r="U67" s="325"/>
      <c r="V67" s="325"/>
      <c r="W67" s="325"/>
    </row>
    <row r="68" spans="1:25" ht="14.25" customHeight="1">
      <c r="A68" s="23"/>
      <c r="B68" s="24"/>
      <c r="C68" s="24"/>
      <c r="D68" s="23"/>
      <c r="E68" s="19" t="str">
        <f t="shared" ref="E68:H68" si="71">E7</f>
        <v>CY15</v>
      </c>
      <c r="F68" s="19" t="str">
        <f t="shared" si="71"/>
        <v>CY15</v>
      </c>
      <c r="G68" s="19" t="str">
        <f t="shared" si="71"/>
        <v>CY15</v>
      </c>
      <c r="H68" s="19" t="str">
        <f t="shared" si="71"/>
        <v>CY16</v>
      </c>
      <c r="I68" s="19" t="str">
        <f t="shared" ref="I68:J68" si="72">I7</f>
        <v>CY16</v>
      </c>
      <c r="J68" s="19" t="str">
        <f t="shared" si="72"/>
        <v>CY16</v>
      </c>
      <c r="K68" s="19" t="str">
        <f t="shared" ref="K68:L68" si="73">K7</f>
        <v>CY16</v>
      </c>
      <c r="L68" s="19" t="str">
        <f t="shared" si="73"/>
        <v>CY17</v>
      </c>
      <c r="M68" s="19" t="str">
        <f t="shared" ref="M68" si="74">M7</f>
        <v>CY17</v>
      </c>
      <c r="O68" s="249"/>
      <c r="P68" s="325"/>
      <c r="Q68" s="325"/>
      <c r="R68" s="325"/>
      <c r="S68" s="325"/>
      <c r="T68" s="325"/>
      <c r="U68" s="325"/>
      <c r="V68" s="325"/>
      <c r="W68" s="325"/>
    </row>
    <row r="69" spans="1:25" ht="12.75">
      <c r="A69" s="23"/>
      <c r="B69" s="26"/>
      <c r="C69" s="26"/>
      <c r="D69" s="23"/>
      <c r="E69" s="40" t="str">
        <f t="shared" ref="E69:H69" si="75">E8</f>
        <v>TTM</v>
      </c>
      <c r="F69" s="40" t="str">
        <f t="shared" si="75"/>
        <v>TTM</v>
      </c>
      <c r="G69" s="40" t="str">
        <f t="shared" si="75"/>
        <v>TTM</v>
      </c>
      <c r="H69" s="40" t="str">
        <f t="shared" si="75"/>
        <v>TTM</v>
      </c>
      <c r="I69" s="40" t="str">
        <f t="shared" ref="I69:J69" si="76">I8</f>
        <v>TTM</v>
      </c>
      <c r="J69" s="40" t="str">
        <f t="shared" si="76"/>
        <v>TTM</v>
      </c>
      <c r="K69" s="40" t="str">
        <f t="shared" ref="K69:L69" si="77">K8</f>
        <v>TTM</v>
      </c>
      <c r="L69" s="40" t="str">
        <f t="shared" si="77"/>
        <v>TTM</v>
      </c>
      <c r="M69" s="40" t="str">
        <f t="shared" ref="M69" si="78">M8</f>
        <v>TTM</v>
      </c>
      <c r="O69" s="249"/>
      <c r="P69" s="325"/>
      <c r="Q69" s="325"/>
      <c r="R69" s="325"/>
      <c r="S69" s="325"/>
      <c r="T69" s="325"/>
      <c r="U69" s="325"/>
      <c r="V69" s="325"/>
      <c r="W69" s="325"/>
    </row>
    <row r="70" spans="1:25" ht="7.5" customHeight="1">
      <c r="A70" s="21"/>
      <c r="B70" s="21"/>
      <c r="C70" s="21"/>
      <c r="D70" s="21"/>
      <c r="E70" s="185"/>
      <c r="F70" s="185"/>
      <c r="G70" s="185"/>
      <c r="H70" s="185"/>
      <c r="I70" s="185"/>
      <c r="J70" s="185"/>
      <c r="K70" s="185"/>
      <c r="L70" s="185"/>
      <c r="M70" s="185"/>
      <c r="O70" s="249"/>
      <c r="P70" s="325"/>
      <c r="Q70" s="325"/>
      <c r="R70" s="325"/>
      <c r="S70" s="325"/>
      <c r="T70" s="325"/>
      <c r="U70" s="325"/>
      <c r="V70" s="325"/>
      <c r="W70" s="325"/>
    </row>
    <row r="71" spans="1:25" ht="12.75">
      <c r="A71" s="8"/>
      <c r="B71" s="1" t="s">
        <v>86</v>
      </c>
      <c r="C71" s="9"/>
      <c r="D71" s="8"/>
      <c r="E71" s="13">
        <f>SUM('QTD P&amp;L'!E67:H67)</f>
        <v>4650</v>
      </c>
      <c r="F71" s="13">
        <f>SUM('QTD P&amp;L'!F67:I67)</f>
        <v>4887</v>
      </c>
      <c r="G71" s="13">
        <v>4664</v>
      </c>
      <c r="H71" s="13">
        <f>SUM('QTD P&amp;L'!H67:K67)</f>
        <v>4842</v>
      </c>
      <c r="I71" s="305">
        <f>SUM('QTD P&amp;L'!I67:L67)</f>
        <v>5368</v>
      </c>
      <c r="J71" s="396">
        <f>SUM('QTD P&amp;L'!J67:M67)</f>
        <v>5946</v>
      </c>
      <c r="K71" s="396">
        <v>6608</v>
      </c>
      <c r="L71" s="396">
        <f>SUM('QTD P&amp;L'!L67:O67)</f>
        <v>6878</v>
      </c>
      <c r="M71" s="396">
        <f>SUM('QTD P&amp;L'!M67:P67)</f>
        <v>6939</v>
      </c>
      <c r="O71" s="249"/>
      <c r="P71" s="325"/>
      <c r="Q71" s="325"/>
      <c r="R71" s="325"/>
      <c r="S71" s="325"/>
      <c r="T71" s="325"/>
      <c r="U71" s="325"/>
      <c r="V71" s="325"/>
      <c r="W71" s="325"/>
    </row>
    <row r="72" spans="1:25" ht="12.75">
      <c r="A72" s="8"/>
      <c r="B72" s="1" t="s">
        <v>85</v>
      </c>
      <c r="C72" s="9"/>
      <c r="D72" s="8"/>
      <c r="E72" s="377"/>
      <c r="F72" s="377"/>
      <c r="G72" s="377"/>
      <c r="H72" s="377"/>
      <c r="I72" s="305"/>
      <c r="J72" s="396"/>
      <c r="K72" s="396"/>
      <c r="L72" s="396"/>
      <c r="M72" s="396"/>
      <c r="O72" s="249"/>
      <c r="P72" s="325"/>
      <c r="Q72" s="305"/>
      <c r="R72" s="249"/>
    </row>
    <row r="73" spans="1:25" ht="12.75">
      <c r="A73" s="8"/>
      <c r="B73" s="1"/>
      <c r="C73" s="333" t="s">
        <v>154</v>
      </c>
      <c r="D73" s="215"/>
      <c r="E73" s="305"/>
      <c r="F73" s="305"/>
      <c r="G73" s="305"/>
      <c r="H73" s="305"/>
      <c r="I73" s="305"/>
      <c r="J73" s="396"/>
      <c r="K73" s="396"/>
      <c r="L73" s="396"/>
      <c r="M73" s="396"/>
      <c r="O73" s="249"/>
      <c r="Q73" s="305"/>
      <c r="R73" s="249"/>
    </row>
    <row r="74" spans="1:25" s="43" customFormat="1" ht="12.75">
      <c r="A74" s="10"/>
      <c r="B74" s="2"/>
      <c r="C74" s="334" t="s">
        <v>156</v>
      </c>
      <c r="D74" s="242"/>
      <c r="E74" s="42">
        <f>SUM('QTD P&amp;L'!E70:H70)</f>
        <v>924</v>
      </c>
      <c r="F74" s="42">
        <f>SUM('QTD P&amp;L'!F70:I70)</f>
        <v>953</v>
      </c>
      <c r="G74" s="42">
        <v>872</v>
      </c>
      <c r="H74" s="42">
        <f>SUM('QTD P&amp;L'!H70:K70)</f>
        <v>838</v>
      </c>
      <c r="I74" s="309">
        <f>SUM('QTD P&amp;L'!I70:L70)</f>
        <v>840</v>
      </c>
      <c r="J74" s="309">
        <f>SUM('QTD P&amp;L'!J70:M70)</f>
        <v>772</v>
      </c>
      <c r="K74" s="309">
        <v>741</v>
      </c>
      <c r="L74" s="309">
        <f>SUM('QTD P&amp;L'!L70:O70)</f>
        <v>716</v>
      </c>
      <c r="M74" s="309">
        <f>SUM('QTD P&amp;L'!M70:P70)</f>
        <v>697</v>
      </c>
      <c r="O74" s="249"/>
      <c r="Q74" s="305"/>
      <c r="R74" s="249"/>
    </row>
    <row r="75" spans="1:25" s="43" customFormat="1" ht="12.75">
      <c r="A75" s="10"/>
      <c r="B75" s="2"/>
      <c r="C75" s="334" t="s">
        <v>157</v>
      </c>
      <c r="D75" s="242"/>
      <c r="E75" s="42">
        <f>SUM('QTD P&amp;L'!E71:H71)</f>
        <v>350</v>
      </c>
      <c r="F75" s="42">
        <f>SUM('QTD P&amp;L'!F71:I71)</f>
        <v>378</v>
      </c>
      <c r="G75" s="42">
        <v>347</v>
      </c>
      <c r="H75" s="42">
        <f>SUM('QTD P&amp;L'!H71:K71)</f>
        <v>330</v>
      </c>
      <c r="I75" s="309">
        <f>SUM('QTD P&amp;L'!I71:L71)</f>
        <v>336</v>
      </c>
      <c r="J75" s="309">
        <f>SUM('QTD P&amp;L'!J71:M71)</f>
        <v>317</v>
      </c>
      <c r="K75" s="309">
        <v>303</v>
      </c>
      <c r="L75" s="309">
        <f>SUM('QTD P&amp;L'!L71:O71)</f>
        <v>267</v>
      </c>
      <c r="M75" s="309">
        <f>SUM('QTD P&amp;L'!M71:P71)</f>
        <v>266</v>
      </c>
      <c r="O75" s="249"/>
      <c r="Q75" s="305"/>
      <c r="R75" s="249"/>
    </row>
    <row r="76" spans="1:25" s="43" customFormat="1" ht="12.75">
      <c r="A76" s="10"/>
      <c r="B76" s="2"/>
      <c r="C76" s="333" t="s">
        <v>155</v>
      </c>
      <c r="D76" s="242"/>
      <c r="E76" s="309"/>
      <c r="F76" s="309"/>
      <c r="G76" s="309"/>
      <c r="H76" s="309"/>
      <c r="I76" s="309"/>
      <c r="J76" s="309"/>
      <c r="K76" s="309"/>
      <c r="L76" s="309"/>
      <c r="M76" s="309"/>
      <c r="O76" s="249"/>
      <c r="Q76" s="305"/>
      <c r="R76" s="249"/>
    </row>
    <row r="77" spans="1:25" s="43" customFormat="1" ht="12.75">
      <c r="A77" s="10"/>
      <c r="B77" s="2"/>
      <c r="C77" s="334" t="s">
        <v>158</v>
      </c>
      <c r="D77" s="242"/>
      <c r="E77" s="42">
        <f>SUM('QTD P&amp;L'!E73:H73)</f>
        <v>250</v>
      </c>
      <c r="F77" s="42">
        <f>SUM('QTD P&amp;L'!F73:I73)</f>
        <v>259</v>
      </c>
      <c r="G77" s="42">
        <v>274</v>
      </c>
      <c r="H77" s="42">
        <f>SUM('QTD P&amp;L'!H73:K73)</f>
        <v>355</v>
      </c>
      <c r="I77" s="309">
        <f>SUM('QTD P&amp;L'!I73:L73)</f>
        <v>535</v>
      </c>
      <c r="J77" s="309">
        <f>SUM('QTD P&amp;L'!J73:M73)</f>
        <v>701</v>
      </c>
      <c r="K77" s="309">
        <v>849</v>
      </c>
      <c r="L77" s="309">
        <f>SUM('QTD P&amp;L'!L73:O73)</f>
        <v>940</v>
      </c>
      <c r="M77" s="309">
        <f>SUM('QTD P&amp;L'!M73:P73)</f>
        <v>935</v>
      </c>
      <c r="O77" s="249"/>
      <c r="Q77" s="305"/>
      <c r="R77" s="249"/>
    </row>
    <row r="78" spans="1:25" s="43" customFormat="1" ht="12.75">
      <c r="A78" s="10"/>
      <c r="B78" s="2"/>
      <c r="C78" s="334" t="s">
        <v>157</v>
      </c>
      <c r="D78" s="242"/>
      <c r="E78" s="42">
        <f>SUM('QTD P&amp;L'!E74:H74)</f>
        <v>45</v>
      </c>
      <c r="F78" s="42">
        <f>SUM('QTD P&amp;L'!F74:I74)</f>
        <v>60</v>
      </c>
      <c r="G78" s="42">
        <v>66</v>
      </c>
      <c r="H78" s="42">
        <f>SUM('QTD P&amp;L'!H74:K74)</f>
        <v>62</v>
      </c>
      <c r="I78" s="309">
        <f>SUM('QTD P&amp;L'!I74:L74)</f>
        <v>49</v>
      </c>
      <c r="J78" s="309">
        <f>SUM('QTD P&amp;L'!J74:M74)</f>
        <v>35</v>
      </c>
      <c r="K78" s="309">
        <v>45</v>
      </c>
      <c r="L78" s="309">
        <f>SUM('QTD P&amp;L'!L74:O74)</f>
        <v>49</v>
      </c>
      <c r="M78" s="309">
        <f>SUM('QTD P&amp;L'!M74:P74)</f>
        <v>50</v>
      </c>
      <c r="O78" s="249"/>
      <c r="Q78" s="305"/>
      <c r="R78" s="249"/>
    </row>
    <row r="79" spans="1:25" ht="12.75">
      <c r="A79" s="10"/>
      <c r="B79" s="10"/>
      <c r="C79" s="6" t="s">
        <v>33</v>
      </c>
      <c r="D79" s="10"/>
      <c r="E79" s="15">
        <f>SUM('QTD P&amp;L'!E75:H75)</f>
        <v>586</v>
      </c>
      <c r="F79" s="15">
        <f>SUM('QTD P&amp;L'!F75:I75)</f>
        <v>613</v>
      </c>
      <c r="G79" s="15">
        <v>621</v>
      </c>
      <c r="H79" s="15">
        <f>SUM('QTD P&amp;L'!H75:K75)</f>
        <v>649</v>
      </c>
      <c r="I79" s="307">
        <f>SUM('QTD P&amp;L'!I75:L75)</f>
        <v>742</v>
      </c>
      <c r="J79" s="381">
        <f>SUM('QTD P&amp;L'!J75:M75)</f>
        <v>827</v>
      </c>
      <c r="K79" s="381">
        <v>911</v>
      </c>
      <c r="L79" s="381">
        <f>SUM('QTD P&amp;L'!L75:O75)</f>
        <v>959</v>
      </c>
      <c r="M79" s="381">
        <f>SUM('QTD P&amp;L'!M75:P75)</f>
        <v>961</v>
      </c>
      <c r="O79" s="249"/>
      <c r="Q79" s="305"/>
      <c r="R79" s="249"/>
    </row>
    <row r="80" spans="1:25" ht="12.75">
      <c r="A80" s="10"/>
      <c r="B80" s="10"/>
      <c r="C80" s="6" t="s">
        <v>34</v>
      </c>
      <c r="D80" s="10"/>
      <c r="E80" s="15">
        <f>SUM('QTD P&amp;L'!E76:H76)</f>
        <v>715</v>
      </c>
      <c r="F80" s="15">
        <f>SUM('QTD P&amp;L'!F76:I76)</f>
        <v>684</v>
      </c>
      <c r="G80" s="15">
        <v>725</v>
      </c>
      <c r="H80" s="15">
        <f>SUM('QTD P&amp;L'!H76:K76)</f>
        <v>768</v>
      </c>
      <c r="I80" s="307">
        <f>SUM('QTD P&amp;L'!I76:L76)</f>
        <v>846</v>
      </c>
      <c r="J80" s="381">
        <f>SUM('QTD P&amp;L'!J76:M76)</f>
        <v>916</v>
      </c>
      <c r="K80" s="381">
        <v>929</v>
      </c>
      <c r="L80" s="381">
        <f>SUM('QTD P&amp;L'!L76:O76)</f>
        <v>961</v>
      </c>
      <c r="M80" s="381">
        <f>SUM('QTD P&amp;L'!M76:P76)</f>
        <v>947</v>
      </c>
      <c r="O80" s="249"/>
      <c r="Q80" s="305"/>
      <c r="R80" s="249"/>
    </row>
    <row r="81" spans="1:18">
      <c r="A81" s="10"/>
      <c r="B81" s="10"/>
      <c r="C81" s="6" t="s">
        <v>35</v>
      </c>
      <c r="D81" s="10"/>
      <c r="E81" s="16">
        <f>SUM('QTD P&amp;L'!E77:H77)</f>
        <v>341</v>
      </c>
      <c r="F81" s="16">
        <f>SUM('QTD P&amp;L'!F77:I77)</f>
        <v>356</v>
      </c>
      <c r="G81" s="16">
        <v>332</v>
      </c>
      <c r="H81" s="16">
        <f>SUM('QTD P&amp;L'!H77:K77)</f>
        <v>356</v>
      </c>
      <c r="I81" s="308">
        <f>SUM('QTD P&amp;L'!I77:L77)</f>
        <v>410</v>
      </c>
      <c r="J81" s="382">
        <f>SUM('QTD P&amp;L'!J77:M77)</f>
        <v>451</v>
      </c>
      <c r="K81" s="382">
        <v>506</v>
      </c>
      <c r="L81" s="382">
        <f>SUM('QTD P&amp;L'!L77:O77)</f>
        <v>536</v>
      </c>
      <c r="M81" s="382">
        <f>SUM('QTD P&amp;L'!M77:P77)</f>
        <v>537</v>
      </c>
      <c r="O81" s="249"/>
      <c r="Q81" s="305"/>
      <c r="R81" s="249"/>
    </row>
    <row r="82" spans="1:18">
      <c r="A82" s="10"/>
      <c r="B82" s="10"/>
      <c r="C82" s="10"/>
      <c r="D82" s="10" t="s">
        <v>84</v>
      </c>
      <c r="E82" s="16">
        <f t="shared" ref="E82" si="79">SUM(E74:E81)</f>
        <v>3211</v>
      </c>
      <c r="F82" s="16">
        <f t="shared" ref="F82:K82" si="80">SUM(F74:F81)</f>
        <v>3303</v>
      </c>
      <c r="G82" s="16">
        <f t="shared" si="80"/>
        <v>3237</v>
      </c>
      <c r="H82" s="16">
        <f t="shared" si="80"/>
        <v>3358</v>
      </c>
      <c r="I82" s="308">
        <f t="shared" si="80"/>
        <v>3758</v>
      </c>
      <c r="J82" s="382">
        <f t="shared" si="80"/>
        <v>4019</v>
      </c>
      <c r="K82" s="382">
        <f t="shared" si="80"/>
        <v>4284</v>
      </c>
      <c r="L82" s="382">
        <f>SUM(L74:L81)</f>
        <v>4428</v>
      </c>
      <c r="M82" s="382">
        <f>SUM(M74:M81)</f>
        <v>4393</v>
      </c>
      <c r="O82" s="249"/>
      <c r="Q82" s="305"/>
      <c r="R82" s="249"/>
    </row>
    <row r="83" spans="1:18" ht="12.75">
      <c r="A83" s="11"/>
      <c r="B83" s="25" t="s">
        <v>1</v>
      </c>
      <c r="C83" s="3"/>
      <c r="D83" s="11"/>
      <c r="E83" s="14">
        <f t="shared" ref="E83" si="81">E71-E82</f>
        <v>1439</v>
      </c>
      <c r="F83" s="14">
        <f t="shared" ref="F83:G83" si="82">F71-F82</f>
        <v>1584</v>
      </c>
      <c r="G83" s="14">
        <f t="shared" si="82"/>
        <v>1427</v>
      </c>
      <c r="H83" s="14">
        <f t="shared" ref="H83:I83" si="83">H71-H82</f>
        <v>1484</v>
      </c>
      <c r="I83" s="306">
        <f t="shared" si="83"/>
        <v>1610</v>
      </c>
      <c r="J83" s="380">
        <f>J71-J82</f>
        <v>1927</v>
      </c>
      <c r="K83" s="463">
        <f>K71-K82</f>
        <v>2324</v>
      </c>
      <c r="L83" s="380">
        <f>L71-L82</f>
        <v>2450</v>
      </c>
      <c r="M83" s="380">
        <f>M71-M82</f>
        <v>2546</v>
      </c>
      <c r="O83" s="249"/>
      <c r="Q83" s="305"/>
      <c r="R83" s="249"/>
    </row>
    <row r="84" spans="1:18" ht="12.75">
      <c r="A84" s="12"/>
      <c r="B84" s="241" t="s">
        <v>137</v>
      </c>
      <c r="C84" s="12"/>
      <c r="D84" s="12"/>
      <c r="E84" s="381">
        <f>SUM('QTD P&amp;L'!E80:H80)</f>
        <v>201</v>
      </c>
      <c r="F84" s="381">
        <f>SUM('QTD P&amp;L'!F80:I80)</f>
        <v>201</v>
      </c>
      <c r="G84" s="381">
        <v>198</v>
      </c>
      <c r="H84" s="381">
        <f>SUM('QTD P&amp;L'!H80:K80)</f>
        <v>201</v>
      </c>
      <c r="I84" s="381">
        <f>SUM('QTD P&amp;L'!I80:L80)</f>
        <v>215</v>
      </c>
      <c r="J84" s="381">
        <f>SUM('QTD P&amp;L'!J80:M80)</f>
        <v>216</v>
      </c>
      <c r="K84" s="461">
        <v>206</v>
      </c>
      <c r="L84" s="381">
        <f>SUM('QTD P&amp;L'!L80:O80)</f>
        <v>192</v>
      </c>
      <c r="M84" s="381">
        <f>SUM('QTD P&amp;L'!M80:P80)</f>
        <v>161</v>
      </c>
      <c r="O84" s="249"/>
      <c r="Q84" s="305"/>
      <c r="R84" s="249"/>
    </row>
    <row r="85" spans="1:18">
      <c r="A85" s="12"/>
      <c r="B85" s="241" t="s">
        <v>241</v>
      </c>
      <c r="C85" s="12"/>
      <c r="D85" s="12"/>
      <c r="E85" s="382">
        <f>SUM('QTD P&amp;L'!E81:H81)</f>
        <v>0</v>
      </c>
      <c r="F85" s="382">
        <f>SUM('QTD P&amp;L'!F81:I81)</f>
        <v>0</v>
      </c>
      <c r="G85" s="382">
        <v>0</v>
      </c>
      <c r="H85" s="382">
        <f>SUM('QTD P&amp;L'!H81:K81)</f>
        <v>0</v>
      </c>
      <c r="I85" s="382">
        <f>SUM('QTD P&amp;L'!I81:L81)</f>
        <v>0</v>
      </c>
      <c r="J85" s="382">
        <f>SUM('QTD P&amp;L'!J81:M81)</f>
        <v>0</v>
      </c>
      <c r="K85" s="462">
        <v>0</v>
      </c>
      <c r="L85" s="382">
        <f>SUM('QTD P&amp;L'!L81:O81)</f>
        <v>0</v>
      </c>
      <c r="M85" s="382">
        <f>SUM('QTD P&amp;L'!M81:P81)</f>
        <v>0</v>
      </c>
      <c r="O85" s="249"/>
      <c r="Q85" s="396"/>
      <c r="R85" s="249"/>
    </row>
    <row r="86" spans="1:18" ht="12.75">
      <c r="A86" s="12"/>
      <c r="B86" s="22" t="s">
        <v>121</v>
      </c>
      <c r="C86" s="4"/>
      <c r="D86" s="12"/>
      <c r="E86" s="381">
        <f t="shared" ref="E86:J86" si="84">E83-E84-E85</f>
        <v>1238</v>
      </c>
      <c r="F86" s="381">
        <f t="shared" si="84"/>
        <v>1383</v>
      </c>
      <c r="G86" s="381">
        <f t="shared" si="84"/>
        <v>1229</v>
      </c>
      <c r="H86" s="381">
        <f t="shared" si="84"/>
        <v>1283</v>
      </c>
      <c r="I86" s="381">
        <f t="shared" si="84"/>
        <v>1395</v>
      </c>
      <c r="J86" s="381">
        <f t="shared" si="84"/>
        <v>1711</v>
      </c>
      <c r="K86" s="381">
        <f>K83-K84-K85</f>
        <v>2118</v>
      </c>
      <c r="L86" s="381">
        <f>L83-L84-L85</f>
        <v>2258</v>
      </c>
      <c r="M86" s="381">
        <f>M83-M84-M85</f>
        <v>2385</v>
      </c>
      <c r="O86" s="249"/>
      <c r="Q86" s="305"/>
      <c r="R86" s="249"/>
    </row>
    <row r="87" spans="1:18">
      <c r="A87" s="12"/>
      <c r="B87" s="2" t="s">
        <v>122</v>
      </c>
      <c r="C87" s="4"/>
      <c r="D87" s="12"/>
      <c r="E87" s="16">
        <f>SUM('QTD P&amp;L'!E83:H83)</f>
        <v>209</v>
      </c>
      <c r="F87" s="16">
        <f>SUM('QTD P&amp;L'!F83:I83)</f>
        <v>247</v>
      </c>
      <c r="G87" s="16">
        <v>259</v>
      </c>
      <c r="H87" s="16">
        <f>SUM('QTD P&amp;L'!H83:K83)</f>
        <v>282</v>
      </c>
      <c r="I87" s="308">
        <f>SUM('QTD P&amp;L'!I83:L83)</f>
        <v>282</v>
      </c>
      <c r="J87" s="382">
        <f>SUM('QTD P&amp;L'!J83:M83)</f>
        <v>374</v>
      </c>
      <c r="K87" s="462">
        <v>468</v>
      </c>
      <c r="L87" s="382">
        <f>SUM('QTD P&amp;L'!L83:O83)</f>
        <v>504</v>
      </c>
      <c r="M87" s="382">
        <f>SUM('QTD P&amp;L'!M83:P83)</f>
        <v>554</v>
      </c>
      <c r="O87" s="249"/>
      <c r="Q87" s="305"/>
      <c r="R87" s="249"/>
    </row>
    <row r="88" spans="1:18">
      <c r="A88" s="9"/>
      <c r="B88" s="25" t="s">
        <v>2</v>
      </c>
      <c r="C88" s="9"/>
      <c r="D88" s="9"/>
      <c r="E88" s="17">
        <f t="shared" ref="E88" si="85">E86-E87</f>
        <v>1029</v>
      </c>
      <c r="F88" s="17">
        <f t="shared" ref="F88" si="86">F86-F87</f>
        <v>1136</v>
      </c>
      <c r="G88" s="17">
        <f t="shared" ref="G88:K88" si="87">G86-G87</f>
        <v>970</v>
      </c>
      <c r="H88" s="17">
        <f t="shared" si="87"/>
        <v>1001</v>
      </c>
      <c r="I88" s="17">
        <f t="shared" si="87"/>
        <v>1113</v>
      </c>
      <c r="J88" s="17">
        <f t="shared" si="87"/>
        <v>1337</v>
      </c>
      <c r="K88" s="384">
        <f t="shared" si="87"/>
        <v>1650</v>
      </c>
      <c r="L88" s="17">
        <f>L86-L87</f>
        <v>1754</v>
      </c>
      <c r="M88" s="17">
        <f>M86-M87</f>
        <v>1831</v>
      </c>
      <c r="O88" s="249"/>
      <c r="Q88" s="305"/>
      <c r="R88" s="249"/>
    </row>
    <row r="89" spans="1:18" ht="38.25" customHeight="1">
      <c r="A89" s="10"/>
      <c r="B89" s="774" t="s">
        <v>106</v>
      </c>
      <c r="C89" s="774"/>
      <c r="D89" s="774"/>
      <c r="E89" s="202">
        <f>SUM('QTD P&amp;L'!E85:H85)</f>
        <v>1013</v>
      </c>
      <c r="F89" s="202">
        <f>SUM('QTD P&amp;L'!F85:I85)</f>
        <v>1120</v>
      </c>
      <c r="G89" s="202">
        <v>958</v>
      </c>
      <c r="H89" s="202">
        <f>SUM('QTD P&amp;L'!H85:K85)</f>
        <v>994</v>
      </c>
      <c r="I89" s="202">
        <f>SUM('QTD P&amp;L'!I85:L85)</f>
        <v>1108</v>
      </c>
      <c r="J89" s="202">
        <f>SUM('QTD P&amp;L'!J85:M85)</f>
        <v>1332</v>
      </c>
      <c r="K89" s="460">
        <v>1643</v>
      </c>
      <c r="L89" s="202">
        <f>SUM('QTD P&amp;L'!L85:O85)</f>
        <v>1751</v>
      </c>
      <c r="M89" s="202">
        <f>SUM('QTD P&amp;L'!M85:P85)</f>
        <v>1829</v>
      </c>
      <c r="N89" s="133"/>
      <c r="O89" s="250"/>
      <c r="P89" s="133"/>
      <c r="Q89" s="305"/>
      <c r="R89" s="249"/>
    </row>
    <row r="90" spans="1:18" ht="9.75" customHeight="1">
      <c r="A90" s="9"/>
      <c r="B90" s="25"/>
      <c r="C90" s="9"/>
      <c r="D90" s="9"/>
      <c r="E90" s="17"/>
      <c r="F90" s="17"/>
      <c r="G90" s="17"/>
      <c r="H90" s="17"/>
      <c r="I90" s="17"/>
      <c r="J90" s="17"/>
      <c r="K90" s="17"/>
      <c r="L90" s="17"/>
      <c r="M90" s="17"/>
      <c r="O90" s="250"/>
      <c r="Q90" s="305"/>
      <c r="R90" s="249"/>
    </row>
    <row r="91" spans="1:18" s="45" customFormat="1" ht="12.75">
      <c r="A91" s="52"/>
      <c r="B91" s="53" t="s">
        <v>161</v>
      </c>
      <c r="C91" s="53"/>
      <c r="D91" s="53"/>
      <c r="E91" s="54"/>
      <c r="F91" s="54"/>
      <c r="G91" s="54"/>
      <c r="H91" s="54"/>
      <c r="I91" s="310"/>
      <c r="J91" s="310"/>
      <c r="K91" s="310"/>
      <c r="L91" s="310"/>
      <c r="M91" s="310"/>
      <c r="O91" s="249"/>
      <c r="Q91" s="305"/>
      <c r="R91" s="249"/>
    </row>
    <row r="92" spans="1:18" s="45" customFormat="1" ht="12.75">
      <c r="A92" s="52"/>
      <c r="B92" s="53"/>
      <c r="C92" s="175" t="s">
        <v>28</v>
      </c>
      <c r="D92" s="53"/>
      <c r="E92" s="56">
        <f>SUM('QTD P&amp;L'!E88:H88)</f>
        <v>1.4000000000000001</v>
      </c>
      <c r="F92" s="56">
        <f>SUM('QTD P&amp;L'!F88:I88)</f>
        <v>1.54</v>
      </c>
      <c r="G92" s="56">
        <v>1.32</v>
      </c>
      <c r="H92" s="56">
        <f>SUM('QTD P&amp;L'!H88:K88)</f>
        <v>1.35</v>
      </c>
      <c r="I92" s="56">
        <f>SUM('QTD P&amp;L'!I88:L88)</f>
        <v>1.5</v>
      </c>
      <c r="J92" s="56">
        <f>SUM('QTD P&amp;L'!J88:M88)</f>
        <v>1.8</v>
      </c>
      <c r="K92" s="386">
        <v>2.2200000000000002</v>
      </c>
      <c r="L92" s="56">
        <f>SUM('QTD P&amp;L'!L88:O88)</f>
        <v>2.35</v>
      </c>
      <c r="M92" s="56">
        <f>SUM('QTD P&amp;L'!M88:P88)</f>
        <v>2.4400000000000004</v>
      </c>
      <c r="O92" s="249"/>
      <c r="Q92" s="305"/>
      <c r="R92" s="249"/>
    </row>
    <row r="93" spans="1:18" s="45" customFormat="1" ht="12.75">
      <c r="A93" s="52"/>
      <c r="B93" s="53"/>
      <c r="C93" s="175" t="s">
        <v>29</v>
      </c>
      <c r="D93" s="53"/>
      <c r="E93" s="56">
        <f>SUM('QTD P&amp;L'!E89:H89)</f>
        <v>1.3900000000000001</v>
      </c>
      <c r="F93" s="56">
        <f>SUM('QTD P&amp;L'!F89:I89)</f>
        <v>1.54</v>
      </c>
      <c r="G93" s="56">
        <v>1.3</v>
      </c>
      <c r="H93" s="56">
        <f>SUM('QTD P&amp;L'!H89:K89)</f>
        <v>1.3399999999999999</v>
      </c>
      <c r="I93" s="56">
        <f>SUM('QTD P&amp;L'!I89:L89)</f>
        <v>1.48</v>
      </c>
      <c r="J93" s="56">
        <f>SUM('QTD P&amp;L'!J89:M89)</f>
        <v>1.77</v>
      </c>
      <c r="K93" s="386">
        <v>2.1800000000000002</v>
      </c>
      <c r="L93" s="56">
        <f>SUM('QTD P&amp;L'!L89:O89)</f>
        <v>2.3099999999999996</v>
      </c>
      <c r="M93" s="56">
        <f>SUM('QTD P&amp;L'!M89:P89)</f>
        <v>2.41</v>
      </c>
      <c r="O93" s="250"/>
      <c r="Q93" s="305"/>
      <c r="R93" s="249"/>
    </row>
    <row r="94" spans="1:18" s="45" customFormat="1" ht="3" customHeight="1">
      <c r="A94" s="52"/>
      <c r="B94" s="53"/>
      <c r="C94" s="55"/>
      <c r="D94" s="53"/>
      <c r="E94" s="164"/>
      <c r="F94" s="164"/>
      <c r="G94" s="164"/>
      <c r="H94" s="164"/>
      <c r="I94" s="164"/>
      <c r="J94" s="164"/>
      <c r="K94" s="164"/>
      <c r="L94" s="164"/>
      <c r="M94" s="164"/>
      <c r="O94" s="249"/>
      <c r="Q94" s="305"/>
      <c r="R94" s="249"/>
    </row>
    <row r="95" spans="1:18" s="45" customFormat="1" ht="12.75">
      <c r="A95" s="52"/>
      <c r="B95" s="53"/>
      <c r="C95" s="55"/>
      <c r="D95" s="53"/>
      <c r="E95" s="164"/>
      <c r="F95" s="164"/>
      <c r="G95" s="314"/>
      <c r="H95" s="164"/>
      <c r="I95" s="164"/>
      <c r="J95" s="164"/>
      <c r="K95" s="164"/>
      <c r="L95" s="164"/>
      <c r="M95" s="164"/>
      <c r="O95" s="249"/>
      <c r="Q95" s="305"/>
      <c r="R95" s="249"/>
    </row>
    <row r="96" spans="1:18" ht="12.75">
      <c r="A96" s="20" t="s">
        <v>153</v>
      </c>
      <c r="B96" s="29"/>
      <c r="C96" s="18"/>
      <c r="D96" s="29"/>
      <c r="E96" s="165"/>
      <c r="F96" s="165"/>
      <c r="G96" s="315"/>
      <c r="H96" s="165"/>
      <c r="I96" s="165"/>
      <c r="J96" s="165"/>
      <c r="K96" s="165"/>
      <c r="L96" s="165"/>
      <c r="M96" s="165"/>
      <c r="O96" s="249"/>
      <c r="Q96" s="305"/>
      <c r="R96" s="249"/>
    </row>
    <row r="97" spans="1:18" ht="12.75">
      <c r="A97" s="32"/>
      <c r="B97" s="29"/>
      <c r="C97" s="18"/>
      <c r="D97" s="29"/>
      <c r="E97" s="19" t="str">
        <f t="shared" ref="E97:I97" si="88">E67</f>
        <v>Q2</v>
      </c>
      <c r="F97" s="19" t="str">
        <f t="shared" si="88"/>
        <v>Q3</v>
      </c>
      <c r="G97" s="19" t="str">
        <f t="shared" si="88"/>
        <v>Q4</v>
      </c>
      <c r="H97" s="19" t="str">
        <f t="shared" si="88"/>
        <v>Q1</v>
      </c>
      <c r="I97" s="19" t="str">
        <f t="shared" si="88"/>
        <v>Q2</v>
      </c>
      <c r="J97" s="19" t="str">
        <f t="shared" ref="J97:K97" si="89">J67</f>
        <v>Q3</v>
      </c>
      <c r="K97" s="19" t="str">
        <f t="shared" si="89"/>
        <v>Q4</v>
      </c>
      <c r="L97" s="19" t="str">
        <f t="shared" ref="L97:M97" si="90">L67</f>
        <v>Q1</v>
      </c>
      <c r="M97" s="19" t="str">
        <f t="shared" si="90"/>
        <v>Q2</v>
      </c>
      <c r="O97" s="249"/>
      <c r="Q97" s="305"/>
      <c r="R97" s="249"/>
    </row>
    <row r="98" spans="1:18" ht="12.75">
      <c r="A98" s="161"/>
      <c r="B98" s="161"/>
      <c r="C98" s="161"/>
      <c r="D98" s="161"/>
      <c r="E98" s="19" t="str">
        <f t="shared" ref="E98:I98" si="91">E68</f>
        <v>CY15</v>
      </c>
      <c r="F98" s="19" t="str">
        <f t="shared" si="91"/>
        <v>CY15</v>
      </c>
      <c r="G98" s="19" t="str">
        <f t="shared" si="91"/>
        <v>CY15</v>
      </c>
      <c r="H98" s="19" t="str">
        <f t="shared" si="91"/>
        <v>CY16</v>
      </c>
      <c r="I98" s="19" t="str">
        <f t="shared" si="91"/>
        <v>CY16</v>
      </c>
      <c r="J98" s="19" t="str">
        <f t="shared" ref="J98:K98" si="92">J68</f>
        <v>CY16</v>
      </c>
      <c r="K98" s="19" t="str">
        <f t="shared" si="92"/>
        <v>CY16</v>
      </c>
      <c r="L98" s="19" t="str">
        <f t="shared" ref="L98:M98" si="93">L68</f>
        <v>CY17</v>
      </c>
      <c r="M98" s="19" t="str">
        <f t="shared" si="93"/>
        <v>CY17</v>
      </c>
      <c r="O98" s="249"/>
      <c r="Q98" s="305"/>
      <c r="R98" s="249"/>
    </row>
    <row r="99" spans="1:18" ht="12.75">
      <c r="A99" s="32"/>
      <c r="B99" s="29"/>
      <c r="C99" s="18"/>
      <c r="D99" s="29"/>
      <c r="E99" s="40" t="str">
        <f t="shared" ref="E99:I99" si="94">E69</f>
        <v>TTM</v>
      </c>
      <c r="F99" s="40" t="str">
        <f t="shared" si="94"/>
        <v>TTM</v>
      </c>
      <c r="G99" s="40" t="str">
        <f t="shared" si="94"/>
        <v>TTM</v>
      </c>
      <c r="H99" s="40" t="str">
        <f t="shared" si="94"/>
        <v>TTM</v>
      </c>
      <c r="I99" s="40" t="str">
        <f t="shared" si="94"/>
        <v>TTM</v>
      </c>
      <c r="J99" s="40" t="str">
        <f t="shared" ref="J99:K99" si="95">J69</f>
        <v>TTM</v>
      </c>
      <c r="K99" s="40" t="str">
        <f t="shared" si="95"/>
        <v>TTM</v>
      </c>
      <c r="L99" s="40" t="str">
        <f t="shared" ref="L99:M99" si="96">L69</f>
        <v>TTM</v>
      </c>
      <c r="M99" s="40" t="str">
        <f t="shared" si="96"/>
        <v>TTM</v>
      </c>
      <c r="O99" s="249"/>
      <c r="Q99" s="305"/>
      <c r="R99" s="249"/>
    </row>
    <row r="100" spans="1:18" ht="12.75">
      <c r="A100" s="32"/>
      <c r="B100" s="336"/>
      <c r="C100" s="144"/>
      <c r="D100" s="336"/>
      <c r="E100" s="18"/>
      <c r="F100" s="18"/>
      <c r="G100" s="18"/>
      <c r="H100" s="18"/>
      <c r="I100" s="18"/>
      <c r="J100" s="18"/>
      <c r="K100" s="18"/>
      <c r="L100" s="18"/>
      <c r="M100" s="18"/>
      <c r="O100" s="249"/>
      <c r="Q100" s="305"/>
      <c r="R100" s="249"/>
    </row>
    <row r="101" spans="1:18" ht="12.75">
      <c r="A101" s="32"/>
      <c r="B101" s="333" t="s">
        <v>85</v>
      </c>
      <c r="C101" s="144"/>
      <c r="D101" s="336"/>
      <c r="E101" s="18"/>
      <c r="F101" s="18"/>
      <c r="G101" s="18"/>
      <c r="H101" s="18"/>
      <c r="I101" s="18"/>
      <c r="J101" s="18"/>
      <c r="K101" s="18"/>
      <c r="L101" s="18"/>
      <c r="M101" s="18"/>
      <c r="O101" s="249"/>
      <c r="Q101" s="305"/>
      <c r="R101" s="249"/>
    </row>
    <row r="102" spans="1:18" ht="12.75">
      <c r="A102" s="32"/>
      <c r="B102" s="333"/>
      <c r="C102" s="333" t="s">
        <v>154</v>
      </c>
      <c r="D102" s="215"/>
      <c r="E102" s="18"/>
      <c r="F102" s="18"/>
      <c r="G102" s="18"/>
      <c r="H102" s="18"/>
      <c r="I102" s="18"/>
      <c r="J102" s="18"/>
      <c r="K102" s="18"/>
      <c r="L102" s="18"/>
      <c r="M102" s="18"/>
      <c r="O102" s="249"/>
      <c r="Q102" s="305"/>
      <c r="R102" s="249"/>
    </row>
    <row r="103" spans="1:18" s="43" customFormat="1" ht="12.75">
      <c r="A103" s="10"/>
      <c r="B103" s="241"/>
      <c r="C103" s="334" t="s">
        <v>156</v>
      </c>
      <c r="D103" s="242"/>
      <c r="E103" s="35">
        <f t="shared" ref="E103:I103" si="97">E74/E$71</f>
        <v>0.19870967741935483</v>
      </c>
      <c r="F103" s="35">
        <f t="shared" si="97"/>
        <v>0.19500716185799058</v>
      </c>
      <c r="G103" s="35">
        <f t="shared" si="97"/>
        <v>0.18696397941680962</v>
      </c>
      <c r="H103" s="35">
        <f t="shared" si="97"/>
        <v>0.17306897976042956</v>
      </c>
      <c r="I103" s="35">
        <f t="shared" si="97"/>
        <v>0.15648286140089418</v>
      </c>
      <c r="J103" s="398">
        <f>J74/J$71</f>
        <v>0.12983518331651531</v>
      </c>
      <c r="K103" s="398">
        <f>K74/K$71</f>
        <v>0.11213680387409201</v>
      </c>
      <c r="L103" s="398">
        <f>L74/L$71</f>
        <v>0.10410002907822041</v>
      </c>
      <c r="M103" s="398">
        <f>M74/M$71</f>
        <v>0.10044675025219772</v>
      </c>
      <c r="O103" s="249"/>
      <c r="Q103" s="305"/>
      <c r="R103" s="249"/>
    </row>
    <row r="104" spans="1:18" s="43" customFormat="1" ht="12.75">
      <c r="A104" s="10"/>
      <c r="B104" s="241"/>
      <c r="C104" s="334" t="s">
        <v>157</v>
      </c>
      <c r="D104" s="242"/>
      <c r="E104" s="35">
        <f t="shared" ref="E104:I104" si="98">E75/E$71</f>
        <v>7.5268817204301078E-2</v>
      </c>
      <c r="F104" s="35">
        <f t="shared" si="98"/>
        <v>7.7348066298342538E-2</v>
      </c>
      <c r="G104" s="35">
        <f t="shared" si="98"/>
        <v>7.4399656946826764E-2</v>
      </c>
      <c r="H104" s="35">
        <f t="shared" si="98"/>
        <v>6.8153655514250316E-2</v>
      </c>
      <c r="I104" s="35">
        <f t="shared" si="98"/>
        <v>6.259314456035768E-2</v>
      </c>
      <c r="J104" s="398">
        <f t="shared" ref="J104:K104" si="99">J75/J$71</f>
        <v>5.3313151698620921E-2</v>
      </c>
      <c r="K104" s="398">
        <f t="shared" si="99"/>
        <v>4.5853510895883777E-2</v>
      </c>
      <c r="L104" s="398">
        <f t="shared" ref="L104:M104" si="100">L75/L$71</f>
        <v>3.8819424251235822E-2</v>
      </c>
      <c r="M104" s="398">
        <f t="shared" si="100"/>
        <v>3.8334053898256233E-2</v>
      </c>
      <c r="O104" s="249"/>
      <c r="Q104" s="305"/>
      <c r="R104" s="249"/>
    </row>
    <row r="105" spans="1:18" s="43" customFormat="1" ht="12.75">
      <c r="A105" s="10"/>
      <c r="B105" s="241"/>
      <c r="C105" s="333" t="s">
        <v>155</v>
      </c>
      <c r="D105" s="242"/>
      <c r="E105" s="35"/>
      <c r="F105" s="35"/>
      <c r="G105" s="35"/>
      <c r="H105" s="35"/>
      <c r="I105" s="35"/>
      <c r="J105" s="398"/>
      <c r="K105" s="398"/>
      <c r="L105" s="398"/>
      <c r="M105" s="398"/>
      <c r="O105" s="249"/>
      <c r="Q105" s="305"/>
      <c r="R105" s="249"/>
    </row>
    <row r="106" spans="1:18" s="43" customFormat="1" ht="12.75">
      <c r="A106" s="10"/>
      <c r="B106" s="241"/>
      <c r="C106" s="334" t="s">
        <v>158</v>
      </c>
      <c r="D106" s="242"/>
      <c r="E106" s="35">
        <f t="shared" ref="E106:I106" si="101">E77/E$71</f>
        <v>5.3763440860215055E-2</v>
      </c>
      <c r="F106" s="35">
        <f t="shared" si="101"/>
        <v>5.2997749130345814E-2</v>
      </c>
      <c r="G106" s="35">
        <f t="shared" si="101"/>
        <v>5.8747855917667235E-2</v>
      </c>
      <c r="H106" s="35">
        <f t="shared" si="101"/>
        <v>7.3316811235026855E-2</v>
      </c>
      <c r="I106" s="35">
        <f t="shared" si="101"/>
        <v>9.966467958271237E-2</v>
      </c>
      <c r="J106" s="398">
        <f t="shared" ref="J106:K106" si="102">J77/J$71</f>
        <v>0.11789438277833837</v>
      </c>
      <c r="K106" s="398">
        <f t="shared" si="102"/>
        <v>0.12848062953995157</v>
      </c>
      <c r="L106" s="398">
        <f t="shared" ref="L106:M106" si="103">L77/L$71</f>
        <v>0.13666763594068043</v>
      </c>
      <c r="M106" s="398">
        <f t="shared" si="103"/>
        <v>0.13474564058221647</v>
      </c>
      <c r="O106" s="249"/>
      <c r="Q106" s="305"/>
      <c r="R106" s="249"/>
    </row>
    <row r="107" spans="1:18" s="43" customFormat="1" ht="12.75">
      <c r="A107" s="10"/>
      <c r="B107" s="241"/>
      <c r="C107" s="334" t="s">
        <v>157</v>
      </c>
      <c r="D107" s="242"/>
      <c r="E107" s="35">
        <f t="shared" ref="E107:I107" si="104">E78/E$71</f>
        <v>9.6774193548387101E-3</v>
      </c>
      <c r="F107" s="35">
        <f t="shared" si="104"/>
        <v>1.2277470841006752E-2</v>
      </c>
      <c r="G107" s="35">
        <f t="shared" si="104"/>
        <v>1.4150943396226415E-2</v>
      </c>
      <c r="H107" s="35">
        <f t="shared" si="104"/>
        <v>1.2804626187525816E-2</v>
      </c>
      <c r="I107" s="35">
        <f t="shared" si="104"/>
        <v>9.1281669150521608E-3</v>
      </c>
      <c r="J107" s="398">
        <f t="shared" ref="J107:K107" si="105">J78/J$71</f>
        <v>5.8863101244534142E-3</v>
      </c>
      <c r="K107" s="398">
        <f t="shared" si="105"/>
        <v>6.8099273607748183E-3</v>
      </c>
      <c r="L107" s="398">
        <f t="shared" ref="L107:M107" si="106">L78/L$71</f>
        <v>7.1241640011631292E-3</v>
      </c>
      <c r="M107" s="398">
        <f t="shared" si="106"/>
        <v>7.2056492289955323E-3</v>
      </c>
      <c r="O107" s="249"/>
      <c r="Q107" s="305"/>
      <c r="R107" s="249"/>
    </row>
    <row r="108" spans="1:18" ht="12.75">
      <c r="A108" s="10"/>
      <c r="B108" s="242"/>
      <c r="C108" s="168" t="s">
        <v>33</v>
      </c>
      <c r="D108" s="242"/>
      <c r="E108" s="35">
        <f t="shared" ref="E108:I108" si="107">E79/E$71</f>
        <v>0.12602150537634407</v>
      </c>
      <c r="F108" s="35">
        <f t="shared" si="107"/>
        <v>0.12543482709228565</v>
      </c>
      <c r="G108" s="35">
        <f t="shared" si="107"/>
        <v>0.133147512864494</v>
      </c>
      <c r="H108" s="35">
        <f t="shared" si="107"/>
        <v>0.13403552251135895</v>
      </c>
      <c r="I108" s="35">
        <f t="shared" si="107"/>
        <v>0.13822652757078988</v>
      </c>
      <c r="J108" s="398">
        <f t="shared" ref="J108:K108" si="108">J79/J$71</f>
        <v>0.13908509922637066</v>
      </c>
      <c r="K108" s="398">
        <f t="shared" si="108"/>
        <v>0.137863196125908</v>
      </c>
      <c r="L108" s="398">
        <f t="shared" ref="L108:M108" si="109">L79/L$71</f>
        <v>0.13943006687990694</v>
      </c>
      <c r="M108" s="398">
        <f t="shared" si="109"/>
        <v>0.13849257818129412</v>
      </c>
      <c r="O108" s="249"/>
      <c r="Q108" s="305"/>
      <c r="R108" s="249"/>
    </row>
    <row r="109" spans="1:18" ht="12.75">
      <c r="A109" s="10"/>
      <c r="B109" s="242"/>
      <c r="C109" s="168" t="s">
        <v>34</v>
      </c>
      <c r="D109" s="242"/>
      <c r="E109" s="35">
        <f t="shared" ref="E109:I109" si="110">E80/E$71</f>
        <v>0.15376344086021507</v>
      </c>
      <c r="F109" s="35">
        <f t="shared" si="110"/>
        <v>0.13996316758747698</v>
      </c>
      <c r="G109" s="35">
        <f t="shared" si="110"/>
        <v>0.15544596912521441</v>
      </c>
      <c r="H109" s="35">
        <f t="shared" si="110"/>
        <v>0.15861214374225527</v>
      </c>
      <c r="I109" s="35">
        <f t="shared" si="110"/>
        <v>0.15760059612518629</v>
      </c>
      <c r="J109" s="398">
        <f t="shared" ref="J109:K109" si="111">J80/J$71</f>
        <v>0.15405314497140934</v>
      </c>
      <c r="K109" s="398">
        <f t="shared" si="111"/>
        <v>0.14058716707021793</v>
      </c>
      <c r="L109" s="398">
        <f t="shared" ref="L109:M109" si="112">L80/L$71</f>
        <v>0.13972084908403606</v>
      </c>
      <c r="M109" s="398">
        <f t="shared" si="112"/>
        <v>0.13647499639717539</v>
      </c>
      <c r="O109" s="249"/>
      <c r="Q109" s="305"/>
      <c r="R109" s="249"/>
    </row>
    <row r="110" spans="1:18">
      <c r="A110" s="10"/>
      <c r="B110" s="10"/>
      <c r="C110" s="6" t="s">
        <v>35</v>
      </c>
      <c r="D110" s="10"/>
      <c r="E110" s="36">
        <f t="shared" ref="E110:I110" si="113">E81/E$71</f>
        <v>7.3333333333333334E-2</v>
      </c>
      <c r="F110" s="36">
        <f t="shared" si="113"/>
        <v>7.2846326989973398E-2</v>
      </c>
      <c r="G110" s="36">
        <f t="shared" si="113"/>
        <v>7.1183533447684397E-2</v>
      </c>
      <c r="H110" s="36">
        <f t="shared" si="113"/>
        <v>7.3523337463857905E-2</v>
      </c>
      <c r="I110" s="36">
        <f t="shared" si="113"/>
        <v>7.6378539493293596E-2</v>
      </c>
      <c r="J110" s="399">
        <f t="shared" ref="J110:K110" si="114">J81/J$71</f>
        <v>7.5849310460813987E-2</v>
      </c>
      <c r="K110" s="399">
        <f t="shared" si="114"/>
        <v>7.6573849878934619E-2</v>
      </c>
      <c r="L110" s="399">
        <f t="shared" ref="L110:M110" si="115">L81/L$71</f>
        <v>7.792963070660075E-2</v>
      </c>
      <c r="M110" s="399">
        <f t="shared" si="115"/>
        <v>7.7388672719412022E-2</v>
      </c>
      <c r="O110" s="249"/>
      <c r="Q110" s="305"/>
      <c r="R110" s="249"/>
    </row>
    <row r="111" spans="1:18">
      <c r="A111" s="10"/>
      <c r="B111" s="10"/>
      <c r="C111" s="10"/>
      <c r="D111" s="10" t="s">
        <v>0</v>
      </c>
      <c r="E111" s="36">
        <f t="shared" ref="E111:I111" si="116">E82/E$71</f>
        <v>0.69053763440860216</v>
      </c>
      <c r="F111" s="36">
        <f t="shared" si="116"/>
        <v>0.67587476979742178</v>
      </c>
      <c r="G111" s="36">
        <f t="shared" si="116"/>
        <v>0.69403945111492282</v>
      </c>
      <c r="H111" s="36">
        <f t="shared" si="116"/>
        <v>0.69351507641470467</v>
      </c>
      <c r="I111" s="36">
        <f t="shared" si="116"/>
        <v>0.70007451564828616</v>
      </c>
      <c r="J111" s="399">
        <f t="shared" ref="J111:K111" si="117">J82/J$71</f>
        <v>0.67591658257652198</v>
      </c>
      <c r="K111" s="399">
        <f t="shared" si="117"/>
        <v>0.64830508474576276</v>
      </c>
      <c r="L111" s="399">
        <f t="shared" ref="L111:M111" si="118">L82/L$71</f>
        <v>0.64379179994184355</v>
      </c>
      <c r="M111" s="399">
        <f t="shared" si="118"/>
        <v>0.63308834125954749</v>
      </c>
      <c r="O111" s="249"/>
      <c r="Q111" s="305"/>
      <c r="R111" s="249"/>
    </row>
    <row r="112" spans="1:18" ht="12.75">
      <c r="A112" s="11"/>
      <c r="B112" s="25" t="s">
        <v>1</v>
      </c>
      <c r="C112" s="3"/>
      <c r="D112" s="11"/>
      <c r="E112" s="34">
        <f t="shared" ref="E112:I112" si="119">E83/E$71</f>
        <v>0.30946236559139784</v>
      </c>
      <c r="F112" s="34">
        <f t="shared" si="119"/>
        <v>0.32412523020257827</v>
      </c>
      <c r="G112" s="34">
        <f t="shared" si="119"/>
        <v>0.30596054888507718</v>
      </c>
      <c r="H112" s="34">
        <f t="shared" si="119"/>
        <v>0.30648492358529533</v>
      </c>
      <c r="I112" s="34">
        <f t="shared" si="119"/>
        <v>0.29992548435171384</v>
      </c>
      <c r="J112" s="397">
        <f t="shared" ref="J112:K112" si="120">J83/J$71</f>
        <v>0.32408341742347796</v>
      </c>
      <c r="K112" s="397">
        <f t="shared" si="120"/>
        <v>0.35169491525423729</v>
      </c>
      <c r="L112" s="397">
        <f t="shared" ref="L112:M112" si="121">L83/L$71</f>
        <v>0.35620820005815645</v>
      </c>
      <c r="M112" s="397">
        <f t="shared" si="121"/>
        <v>0.36691165874045251</v>
      </c>
      <c r="O112" s="249"/>
      <c r="Q112" s="305"/>
      <c r="R112" s="249"/>
    </row>
    <row r="113" spans="1:34" ht="12.75">
      <c r="A113" s="12"/>
      <c r="B113" s="241" t="s">
        <v>137</v>
      </c>
      <c r="C113" s="12"/>
      <c r="D113" s="12"/>
      <c r="E113" s="398">
        <f t="shared" ref="E113:I114" si="122">E84/E$71</f>
        <v>4.3225806451612905E-2</v>
      </c>
      <c r="F113" s="398">
        <f t="shared" si="122"/>
        <v>4.112952731737262E-2</v>
      </c>
      <c r="G113" s="398">
        <f t="shared" si="122"/>
        <v>4.2452830188679243E-2</v>
      </c>
      <c r="H113" s="398">
        <f t="shared" si="122"/>
        <v>4.151177199504337E-2</v>
      </c>
      <c r="I113" s="398">
        <f t="shared" si="122"/>
        <v>4.0052160953800299E-2</v>
      </c>
      <c r="J113" s="398">
        <f t="shared" ref="J113:K114" si="123">J84/J$71</f>
        <v>3.6326942482341071E-2</v>
      </c>
      <c r="K113" s="398">
        <f t="shared" si="123"/>
        <v>3.1174334140435835E-2</v>
      </c>
      <c r="L113" s="398">
        <f t="shared" ref="L113:M113" si="124">L84/L$71</f>
        <v>2.7915091596394302E-2</v>
      </c>
      <c r="M113" s="398">
        <f t="shared" si="124"/>
        <v>2.3202190517365613E-2</v>
      </c>
      <c r="N113" s="618"/>
      <c r="O113" s="249"/>
      <c r="Q113" s="305"/>
      <c r="R113" s="249"/>
    </row>
    <row r="114" spans="1:34">
      <c r="A114" s="12"/>
      <c r="B114" s="241" t="s">
        <v>241</v>
      </c>
      <c r="C114" s="12"/>
      <c r="D114" s="12"/>
      <c r="E114" s="399">
        <f t="shared" si="122"/>
        <v>0</v>
      </c>
      <c r="F114" s="399">
        <f t="shared" si="122"/>
        <v>0</v>
      </c>
      <c r="G114" s="399">
        <f t="shared" si="122"/>
        <v>0</v>
      </c>
      <c r="H114" s="399">
        <f t="shared" si="122"/>
        <v>0</v>
      </c>
      <c r="I114" s="399">
        <f t="shared" si="122"/>
        <v>0</v>
      </c>
      <c r="J114" s="399">
        <f t="shared" si="123"/>
        <v>0</v>
      </c>
      <c r="K114" s="399">
        <f t="shared" si="123"/>
        <v>0</v>
      </c>
      <c r="L114" s="399">
        <f t="shared" ref="L114:M114" si="125">L85/L$71</f>
        <v>0</v>
      </c>
      <c r="M114" s="399">
        <f t="shared" si="125"/>
        <v>0</v>
      </c>
      <c r="O114" s="249"/>
      <c r="Q114" s="396"/>
      <c r="R114" s="249"/>
    </row>
    <row r="115" spans="1:34" ht="12.75">
      <c r="A115" s="12"/>
      <c r="B115" s="22" t="s">
        <v>121</v>
      </c>
      <c r="C115" s="4"/>
      <c r="D115" s="12"/>
      <c r="E115" s="35">
        <f t="shared" ref="E115:I115" si="126">E86/E$71</f>
        <v>0.26623655913978495</v>
      </c>
      <c r="F115" s="35">
        <f t="shared" si="126"/>
        <v>0.28299570288520565</v>
      </c>
      <c r="G115" s="35">
        <f t="shared" si="126"/>
        <v>0.26350771869639794</v>
      </c>
      <c r="H115" s="35">
        <f t="shared" si="126"/>
        <v>0.26497315159025198</v>
      </c>
      <c r="I115" s="35">
        <f t="shared" si="126"/>
        <v>0.25987332339791358</v>
      </c>
      <c r="J115" s="398">
        <f t="shared" ref="J115:K115" si="127">J86/J$71</f>
        <v>0.28775647494113687</v>
      </c>
      <c r="K115" s="398">
        <f t="shared" si="127"/>
        <v>0.32052058111380144</v>
      </c>
      <c r="L115" s="398">
        <f t="shared" ref="L115:M115" si="128">L86/L$71</f>
        <v>0.32829310846176213</v>
      </c>
      <c r="M115" s="398">
        <f t="shared" si="128"/>
        <v>0.3437094682230869</v>
      </c>
      <c r="O115" s="249"/>
      <c r="Q115" s="305"/>
      <c r="R115" s="249"/>
    </row>
    <row r="116" spans="1:34">
      <c r="A116" s="12"/>
      <c r="B116" s="2" t="s">
        <v>122</v>
      </c>
      <c r="C116" s="4"/>
      <c r="D116" s="12"/>
      <c r="E116" s="36">
        <f t="shared" ref="E116:I116" si="129">E87/E$71</f>
        <v>4.4946236559139784E-2</v>
      </c>
      <c r="F116" s="36">
        <f t="shared" si="129"/>
        <v>5.0542254962144463E-2</v>
      </c>
      <c r="G116" s="36">
        <f t="shared" si="129"/>
        <v>5.5531732418524875E-2</v>
      </c>
      <c r="H116" s="36">
        <f t="shared" si="129"/>
        <v>5.8240396530359353E-2</v>
      </c>
      <c r="I116" s="36">
        <f t="shared" si="129"/>
        <v>5.253353204172876E-2</v>
      </c>
      <c r="J116" s="399">
        <f t="shared" ref="J116:K116" si="130">J87/J$71</f>
        <v>6.2899428187016479E-2</v>
      </c>
      <c r="K116" s="399">
        <f t="shared" si="130"/>
        <v>7.0823244552058115E-2</v>
      </c>
      <c r="L116" s="399">
        <f t="shared" ref="L116:M116" si="131">L87/L$71</f>
        <v>7.3277115440535043E-2</v>
      </c>
      <c r="M116" s="399">
        <f t="shared" si="131"/>
        <v>7.9838593457270499E-2</v>
      </c>
      <c r="O116" s="249"/>
      <c r="Q116" s="305"/>
      <c r="R116" s="249"/>
    </row>
    <row r="117" spans="1:34">
      <c r="A117" s="9"/>
      <c r="B117" s="25" t="s">
        <v>2</v>
      </c>
      <c r="C117" s="9"/>
      <c r="D117" s="9"/>
      <c r="E117" s="37">
        <f t="shared" ref="E117:I117" si="132">E88/E$71</f>
        <v>0.22129032258064515</v>
      </c>
      <c r="F117" s="37">
        <f t="shared" si="132"/>
        <v>0.23245344792306119</v>
      </c>
      <c r="G117" s="37">
        <f t="shared" si="132"/>
        <v>0.20797598627787306</v>
      </c>
      <c r="H117" s="37">
        <f t="shared" si="132"/>
        <v>0.20673275505989261</v>
      </c>
      <c r="I117" s="37">
        <f t="shared" si="132"/>
        <v>0.2073397913561848</v>
      </c>
      <c r="J117" s="400">
        <f t="shared" ref="J117:K117" si="133">J88/J$71</f>
        <v>0.22485704675412041</v>
      </c>
      <c r="K117" s="400">
        <f t="shared" si="133"/>
        <v>0.24969733656174334</v>
      </c>
      <c r="L117" s="400">
        <f t="shared" ref="L117:M117" si="134">L88/L$71</f>
        <v>0.25501599302122713</v>
      </c>
      <c r="M117" s="400">
        <f t="shared" si="134"/>
        <v>0.26387087476581639</v>
      </c>
      <c r="O117" s="249"/>
      <c r="Q117" s="305"/>
      <c r="R117" s="249"/>
    </row>
    <row r="118" spans="1:34">
      <c r="O118" s="249"/>
      <c r="Q118" s="305"/>
      <c r="R118" s="249"/>
    </row>
    <row r="119" spans="1:34">
      <c r="A119" s="27"/>
      <c r="B119" s="5" t="s">
        <v>91</v>
      </c>
      <c r="O119" s="249"/>
      <c r="Q119" s="305"/>
      <c r="R119" s="249"/>
    </row>
    <row r="120" spans="1:34">
      <c r="O120" s="249"/>
      <c r="Q120" s="305"/>
      <c r="R120" s="249"/>
    </row>
    <row r="121" spans="1:34">
      <c r="A121" s="20" t="s">
        <v>171</v>
      </c>
      <c r="B121" s="23"/>
      <c r="C121" s="24"/>
      <c r="D121" s="23"/>
      <c r="Q121" s="305"/>
      <c r="R121" s="249"/>
    </row>
    <row r="122" spans="1:34">
      <c r="A122" s="20"/>
      <c r="B122" s="23"/>
      <c r="C122" s="24"/>
      <c r="D122" s="23"/>
      <c r="Q122" s="305"/>
      <c r="R122" s="249"/>
    </row>
    <row r="123" spans="1:34" ht="12.75">
      <c r="A123" s="23"/>
      <c r="B123" s="24"/>
      <c r="C123" s="24"/>
      <c r="D123" s="23"/>
      <c r="E123" s="19" t="str">
        <f t="shared" ref="E123:I123" si="135">E67</f>
        <v>Q2</v>
      </c>
      <c r="F123" s="19" t="str">
        <f t="shared" si="135"/>
        <v>Q3</v>
      </c>
      <c r="G123" s="19" t="str">
        <f t="shared" si="135"/>
        <v>Q4</v>
      </c>
      <c r="H123" s="19" t="str">
        <f t="shared" si="135"/>
        <v>Q1</v>
      </c>
      <c r="I123" s="19" t="str">
        <f t="shared" si="135"/>
        <v>Q2</v>
      </c>
      <c r="J123" s="19" t="str">
        <f t="shared" ref="J123:K123" si="136">J67</f>
        <v>Q3</v>
      </c>
      <c r="K123" s="19" t="str">
        <f t="shared" si="136"/>
        <v>Q4</v>
      </c>
      <c r="L123" s="19" t="str">
        <f t="shared" ref="L123:M123" si="137">L67</f>
        <v>Q1</v>
      </c>
      <c r="M123" s="19" t="str">
        <f t="shared" si="137"/>
        <v>Q2</v>
      </c>
      <c r="Q123" s="305"/>
      <c r="R123" s="249"/>
    </row>
    <row r="124" spans="1:34" ht="12.75">
      <c r="A124" s="23"/>
      <c r="B124" s="24"/>
      <c r="C124" s="24"/>
      <c r="D124" s="338"/>
      <c r="E124" s="19" t="str">
        <f t="shared" ref="E124:I124" si="138">E68</f>
        <v>CY15</v>
      </c>
      <c r="F124" s="19" t="str">
        <f t="shared" si="138"/>
        <v>CY15</v>
      </c>
      <c r="G124" s="19" t="str">
        <f t="shared" si="138"/>
        <v>CY15</v>
      </c>
      <c r="H124" s="19" t="str">
        <f t="shared" si="138"/>
        <v>CY16</v>
      </c>
      <c r="I124" s="19" t="str">
        <f t="shared" si="138"/>
        <v>CY16</v>
      </c>
      <c r="J124" s="19" t="str">
        <f t="shared" ref="J124:K124" si="139">J68</f>
        <v>CY16</v>
      </c>
      <c r="K124" s="19" t="str">
        <f t="shared" si="139"/>
        <v>CY16</v>
      </c>
      <c r="L124" s="19" t="str">
        <f t="shared" ref="L124:M124" si="140">L68</f>
        <v>CY17</v>
      </c>
      <c r="M124" s="19" t="str">
        <f t="shared" si="140"/>
        <v>CY17</v>
      </c>
      <c r="Q124" s="305"/>
      <c r="R124" s="249"/>
    </row>
    <row r="125" spans="1:34" ht="12.75">
      <c r="A125" s="23"/>
      <c r="B125" s="339"/>
      <c r="C125" s="339"/>
      <c r="D125" s="338"/>
      <c r="E125" s="40" t="str">
        <f t="shared" ref="E125:I125" si="141">E69</f>
        <v>TTM</v>
      </c>
      <c r="F125" s="40" t="str">
        <f t="shared" si="141"/>
        <v>TTM</v>
      </c>
      <c r="G125" s="40" t="str">
        <f t="shared" si="141"/>
        <v>TTM</v>
      </c>
      <c r="H125" s="40" t="str">
        <f t="shared" si="141"/>
        <v>TTM</v>
      </c>
      <c r="I125" s="40" t="str">
        <f t="shared" si="141"/>
        <v>TTM</v>
      </c>
      <c r="J125" s="40" t="str">
        <f t="shared" ref="J125:K125" si="142">J69</f>
        <v>TTM</v>
      </c>
      <c r="K125" s="40" t="str">
        <f t="shared" si="142"/>
        <v>TTM</v>
      </c>
      <c r="L125" s="40" t="str">
        <f t="shared" ref="L125:M125" si="143">L69</f>
        <v>TTM</v>
      </c>
      <c r="M125" s="40" t="str">
        <f t="shared" si="143"/>
        <v>TTM</v>
      </c>
      <c r="Q125" s="305"/>
      <c r="R125" s="249"/>
    </row>
    <row r="126" spans="1:34">
      <c r="A126" s="21"/>
      <c r="B126" s="332"/>
      <c r="C126" s="332"/>
      <c r="D126" s="332"/>
      <c r="E126" s="185"/>
      <c r="F126" s="185"/>
      <c r="G126" s="185"/>
      <c r="H126" s="185"/>
      <c r="I126" s="185"/>
      <c r="J126" s="185"/>
      <c r="K126" s="185"/>
      <c r="L126" s="185"/>
      <c r="M126" s="185"/>
      <c r="Q126" s="305"/>
      <c r="R126" s="249"/>
    </row>
    <row r="127" spans="1:34" ht="12.75">
      <c r="A127" s="8"/>
      <c r="B127" s="333" t="s">
        <v>86</v>
      </c>
      <c r="C127" s="215"/>
      <c r="D127" s="215"/>
      <c r="E127" s="396">
        <f>SUM('QTD P&amp;L'!E118:H118)</f>
        <v>195</v>
      </c>
      <c r="F127" s="396">
        <f>SUM('QTD P&amp;L'!F118:I118)</f>
        <v>-172</v>
      </c>
      <c r="G127" s="396">
        <f>G156-G71</f>
        <v>-43</v>
      </c>
      <c r="H127" s="396">
        <f>SUM('QTD P&amp;L'!H118:K118)</f>
        <v>-17</v>
      </c>
      <c r="I127" s="396">
        <f>SUM('QTD P&amp;L'!I118:L118)</f>
        <v>307</v>
      </c>
      <c r="J127" s="396">
        <f>SUM('QTD P&amp;L'!J118:M118)</f>
        <v>319</v>
      </c>
      <c r="K127" s="396">
        <v>-9</v>
      </c>
      <c r="L127" s="396">
        <f>SUM('QTD P&amp;L'!L118:O118)</f>
        <v>9</v>
      </c>
      <c r="M127" s="396">
        <f>SUM('QTD P&amp;L'!M118:P118)</f>
        <v>-243</v>
      </c>
      <c r="P127" s="249"/>
      <c r="Q127" s="249"/>
      <c r="R127" s="249"/>
      <c r="S127" s="249"/>
      <c r="T127" s="249"/>
      <c r="U127" s="249"/>
      <c r="V127" s="249"/>
      <c r="W127" s="249"/>
      <c r="X127" s="249"/>
      <c r="Z127" s="250"/>
      <c r="AA127" s="250"/>
      <c r="AB127" s="250"/>
      <c r="AC127" s="250"/>
      <c r="AD127" s="250"/>
      <c r="AE127" s="250"/>
      <c r="AF127" s="250"/>
      <c r="AG127" s="250"/>
      <c r="AH127" s="250"/>
    </row>
    <row r="128" spans="1:34" ht="12.75">
      <c r="A128" s="8"/>
      <c r="B128" s="333" t="s">
        <v>85</v>
      </c>
      <c r="C128" s="215"/>
      <c r="D128" s="215"/>
      <c r="E128" s="396"/>
      <c r="F128" s="396"/>
      <c r="G128" s="396"/>
      <c r="H128" s="396"/>
      <c r="I128" s="396"/>
      <c r="J128" s="396"/>
      <c r="K128" s="396"/>
      <c r="L128" s="396"/>
      <c r="M128" s="396"/>
      <c r="P128" s="249"/>
      <c r="Q128" s="249"/>
      <c r="R128" s="249"/>
      <c r="S128" s="249"/>
      <c r="T128" s="249"/>
      <c r="U128" s="249"/>
      <c r="V128" s="249"/>
      <c r="W128" s="249"/>
      <c r="X128" s="249"/>
      <c r="Z128" s="250"/>
      <c r="AA128" s="250"/>
      <c r="AB128" s="250"/>
      <c r="AC128" s="250"/>
      <c r="AD128" s="250"/>
      <c r="AE128" s="250"/>
      <c r="AF128" s="250"/>
      <c r="AG128" s="250"/>
      <c r="AH128" s="250"/>
    </row>
    <row r="129" spans="1:34" ht="12.75">
      <c r="A129" s="8"/>
      <c r="B129" s="333"/>
      <c r="C129" s="333" t="s">
        <v>154</v>
      </c>
      <c r="D129" s="215"/>
      <c r="E129" s="396"/>
      <c r="F129" s="396"/>
      <c r="G129" s="396"/>
      <c r="H129" s="396"/>
      <c r="I129" s="396"/>
      <c r="J129" s="396"/>
      <c r="K129" s="396"/>
      <c r="L129" s="396"/>
      <c r="M129" s="396"/>
      <c r="P129" s="249"/>
      <c r="Q129" s="249"/>
      <c r="R129" s="249"/>
      <c r="S129" s="249"/>
      <c r="T129" s="249"/>
      <c r="U129" s="249"/>
      <c r="V129" s="249"/>
      <c r="W129" s="249"/>
      <c r="X129" s="249"/>
      <c r="Z129" s="250"/>
      <c r="AA129" s="250"/>
      <c r="AB129" s="250"/>
      <c r="AC129" s="250"/>
      <c r="AD129" s="250"/>
      <c r="AE129" s="250"/>
      <c r="AF129" s="250"/>
      <c r="AG129" s="250"/>
      <c r="AH129" s="250"/>
    </row>
    <row r="130" spans="1:34" ht="12.75">
      <c r="A130" s="10"/>
      <c r="B130" s="241"/>
      <c r="C130" s="334" t="s">
        <v>156</v>
      </c>
      <c r="D130" s="242"/>
      <c r="E130" s="381">
        <f>SUM('QTD P&amp;L'!E121:H121)</f>
        <v>15</v>
      </c>
      <c r="F130" s="381">
        <f>SUM('QTD P&amp;L'!F121:I121)</f>
        <v>-68</v>
      </c>
      <c r="G130" s="309">
        <f>G159-G74</f>
        <v>-51</v>
      </c>
      <c r="H130" s="381">
        <f>SUM('QTD P&amp;L'!H121:K121)</f>
        <v>-22</v>
      </c>
      <c r="I130" s="381">
        <f>SUM('QTD P&amp;L'!I121:L121)</f>
        <v>0</v>
      </c>
      <c r="J130" s="381">
        <f>SUM('QTD P&amp;L'!J121:M121)</f>
        <v>-12</v>
      </c>
      <c r="K130" s="381">
        <v>-39</v>
      </c>
      <c r="L130" s="381">
        <f>SUM('QTD P&amp;L'!L121:O121)</f>
        <v>-16</v>
      </c>
      <c r="M130" s="381">
        <f>SUM('QTD P&amp;L'!M121:P121)</f>
        <v>-16</v>
      </c>
      <c r="P130" s="249"/>
      <c r="Q130" s="249"/>
      <c r="R130" s="249"/>
      <c r="S130" s="249"/>
      <c r="T130" s="249"/>
      <c r="U130" s="249"/>
      <c r="V130" s="249"/>
      <c r="W130" s="249"/>
      <c r="X130" s="249"/>
      <c r="Z130" s="250"/>
      <c r="AA130" s="250"/>
      <c r="AB130" s="250"/>
      <c r="AC130" s="250"/>
      <c r="AD130" s="250"/>
      <c r="AE130" s="250"/>
      <c r="AF130" s="250"/>
      <c r="AG130" s="250"/>
      <c r="AH130" s="250"/>
    </row>
    <row r="131" spans="1:34" ht="12.75">
      <c r="A131" s="10"/>
      <c r="B131" s="241"/>
      <c r="C131" s="334" t="s">
        <v>157</v>
      </c>
      <c r="D131" s="242"/>
      <c r="E131" s="381">
        <f>SUM('QTD P&amp;L'!E122:H122)</f>
        <v>37</v>
      </c>
      <c r="F131" s="381">
        <f>SUM('QTD P&amp;L'!F122:I122)</f>
        <v>-87</v>
      </c>
      <c r="G131" s="309">
        <f>G160-G75</f>
        <v>-50</v>
      </c>
      <c r="H131" s="381">
        <f>SUM('QTD P&amp;L'!H122:K122)</f>
        <v>-23</v>
      </c>
      <c r="I131" s="381">
        <f>SUM('QTD P&amp;L'!I122:L122)</f>
        <v>0</v>
      </c>
      <c r="J131" s="381">
        <f>SUM('QTD P&amp;L'!J122:M122)</f>
        <v>-8</v>
      </c>
      <c r="K131" s="381">
        <v>3</v>
      </c>
      <c r="L131" s="381">
        <f>SUM('QTD P&amp;L'!L122:O122)</f>
        <v>25</v>
      </c>
      <c r="M131" s="381">
        <f>SUM('QTD P&amp;L'!M122:P122)</f>
        <v>-9</v>
      </c>
      <c r="P131" s="249"/>
      <c r="Q131" s="249"/>
      <c r="R131" s="249"/>
      <c r="S131" s="249"/>
      <c r="T131" s="249"/>
      <c r="U131" s="249"/>
      <c r="V131" s="249"/>
      <c r="W131" s="249"/>
      <c r="X131" s="249"/>
      <c r="Z131" s="250"/>
      <c r="AA131" s="250"/>
      <c r="AB131" s="250"/>
      <c r="AC131" s="250"/>
      <c r="AD131" s="250"/>
      <c r="AE131" s="250"/>
      <c r="AF131" s="250"/>
      <c r="AG131" s="250"/>
      <c r="AH131" s="250"/>
    </row>
    <row r="132" spans="1:34" ht="12.75">
      <c r="A132" s="10"/>
      <c r="B132" s="241"/>
      <c r="C132" s="333" t="s">
        <v>155</v>
      </c>
      <c r="D132" s="242"/>
      <c r="E132" s="309"/>
      <c r="F132" s="309"/>
      <c r="G132" s="309"/>
      <c r="H132" s="309"/>
      <c r="I132" s="309"/>
      <c r="J132" s="309"/>
      <c r="K132" s="309"/>
      <c r="L132" s="309"/>
      <c r="M132" s="309"/>
      <c r="P132" s="249"/>
      <c r="Q132" s="249"/>
      <c r="R132" s="249"/>
      <c r="S132" s="249"/>
      <c r="T132" s="249"/>
      <c r="U132" s="249"/>
      <c r="V132" s="249"/>
      <c r="W132" s="249"/>
      <c r="X132" s="249"/>
      <c r="Z132" s="250"/>
      <c r="AA132" s="250"/>
      <c r="AB132" s="250"/>
      <c r="AC132" s="250"/>
      <c r="AD132" s="250"/>
      <c r="AE132" s="250"/>
      <c r="AF132" s="250"/>
      <c r="AG132" s="250"/>
      <c r="AH132" s="250"/>
    </row>
    <row r="133" spans="1:34" ht="12.75">
      <c r="A133" s="10"/>
      <c r="B133" s="241"/>
      <c r="C133" s="334" t="s">
        <v>158</v>
      </c>
      <c r="D133" s="242"/>
      <c r="E133" s="381">
        <f>SUM('QTD P&amp;L'!E124:H124)</f>
        <v>6</v>
      </c>
      <c r="F133" s="381">
        <f>SUM('QTD P&amp;L'!F124:I124)</f>
        <v>16</v>
      </c>
      <c r="G133" s="309">
        <f>G162-G77</f>
        <v>17</v>
      </c>
      <c r="H133" s="381">
        <f>SUM('QTD P&amp;L'!H124:K124)</f>
        <v>14</v>
      </c>
      <c r="I133" s="381">
        <f>SUM('QTD P&amp;L'!I124:L124)</f>
        <v>13</v>
      </c>
      <c r="J133" s="381">
        <f>SUM('QTD P&amp;L'!J124:M124)</f>
        <v>8</v>
      </c>
      <c r="K133" s="381">
        <v>12</v>
      </c>
      <c r="L133" s="381">
        <f>SUM('QTD P&amp;L'!L124:O124)</f>
        <v>13</v>
      </c>
      <c r="M133" s="381">
        <f>SUM('QTD P&amp;L'!M124:P124)</f>
        <v>7</v>
      </c>
      <c r="P133" s="249"/>
      <c r="Q133" s="249"/>
      <c r="R133" s="249"/>
      <c r="S133" s="249"/>
      <c r="T133" s="249"/>
      <c r="U133" s="249"/>
      <c r="V133" s="249"/>
      <c r="W133" s="249"/>
      <c r="X133" s="249"/>
      <c r="Z133" s="250"/>
      <c r="AA133" s="250"/>
      <c r="AB133" s="250"/>
      <c r="AC133" s="250"/>
      <c r="AD133" s="250"/>
      <c r="AE133" s="250"/>
      <c r="AF133" s="250"/>
      <c r="AG133" s="250"/>
      <c r="AH133" s="250"/>
    </row>
    <row r="134" spans="1:34" ht="12.75">
      <c r="A134" s="10"/>
      <c r="B134" s="241"/>
      <c r="C134" s="334" t="s">
        <v>157</v>
      </c>
      <c r="D134" s="242"/>
      <c r="E134" s="381">
        <f>SUM('QTD P&amp;L'!E125:H125)</f>
        <v>25</v>
      </c>
      <c r="F134" s="381">
        <f>SUM('QTD P&amp;L'!F125:I125)</f>
        <v>9</v>
      </c>
      <c r="G134" s="309">
        <f>G163-G78</f>
        <v>2</v>
      </c>
      <c r="H134" s="381">
        <f>SUM('QTD P&amp;L'!H125:K125)</f>
        <v>-16</v>
      </c>
      <c r="I134" s="381">
        <f>SUM('QTD P&amp;L'!I125:L125)</f>
        <v>-25</v>
      </c>
      <c r="J134" s="381">
        <f>SUM('QTD P&amp;L'!J125:M125)</f>
        <v>5</v>
      </c>
      <c r="K134" s="381">
        <v>5</v>
      </c>
      <c r="L134" s="381">
        <f>SUM('QTD P&amp;L'!L125:O125)</f>
        <v>4</v>
      </c>
      <c r="M134" s="381">
        <f>SUM('QTD P&amp;L'!M125:P125)</f>
        <v>5</v>
      </c>
      <c r="P134" s="249"/>
      <c r="Q134" s="249"/>
      <c r="R134" s="249"/>
      <c r="S134" s="249"/>
      <c r="T134" s="249"/>
      <c r="U134" s="249"/>
      <c r="V134" s="249"/>
      <c r="W134" s="249"/>
      <c r="X134" s="249"/>
      <c r="Z134" s="250"/>
      <c r="AA134" s="250"/>
      <c r="AB134" s="250"/>
      <c r="AC134" s="250"/>
      <c r="AD134" s="250"/>
      <c r="AE134" s="250"/>
      <c r="AF134" s="250"/>
      <c r="AG134" s="250"/>
      <c r="AH134" s="250"/>
    </row>
    <row r="135" spans="1:34" ht="12.75">
      <c r="A135" s="10"/>
      <c r="B135" s="242"/>
      <c r="C135" s="168" t="s">
        <v>33</v>
      </c>
      <c r="D135" s="242"/>
      <c r="E135" s="381">
        <f>SUM('QTD P&amp;L'!E126:H126)</f>
        <v>0</v>
      </c>
      <c r="F135" s="381">
        <f>SUM('QTD P&amp;L'!F126:I126)</f>
        <v>0</v>
      </c>
      <c r="G135" s="381">
        <f>SUM('QTD P&amp;L'!G126:J126)</f>
        <v>0</v>
      </c>
      <c r="H135" s="381">
        <f>SUM('QTD P&amp;L'!H126:K126)</f>
        <v>0</v>
      </c>
      <c r="I135" s="381">
        <f>SUM('QTD P&amp;L'!I126:L126)</f>
        <v>0</v>
      </c>
      <c r="J135" s="381">
        <f>SUM('QTD P&amp;L'!J126:M126)</f>
        <v>0</v>
      </c>
      <c r="K135" s="381">
        <v>0</v>
      </c>
      <c r="L135" s="381">
        <f>SUM('QTD P&amp;L'!L126:O126)</f>
        <v>0</v>
      </c>
      <c r="M135" s="381">
        <f>SUM('QTD P&amp;L'!M126:P126)</f>
        <v>0</v>
      </c>
      <c r="P135" s="249"/>
      <c r="Q135" s="249"/>
      <c r="R135" s="249"/>
      <c r="S135" s="249"/>
      <c r="T135" s="249"/>
      <c r="U135" s="249"/>
      <c r="V135" s="249"/>
      <c r="W135" s="249"/>
      <c r="X135" s="249"/>
      <c r="Z135" s="250"/>
      <c r="AA135" s="250"/>
      <c r="AB135" s="250"/>
      <c r="AC135" s="250"/>
      <c r="AD135" s="250"/>
      <c r="AE135" s="250"/>
      <c r="AF135" s="250"/>
      <c r="AG135" s="250"/>
      <c r="AH135" s="250"/>
    </row>
    <row r="136" spans="1:34" ht="12.75">
      <c r="A136" s="10"/>
      <c r="B136" s="242"/>
      <c r="C136" s="168" t="s">
        <v>34</v>
      </c>
      <c r="D136" s="242"/>
      <c r="E136" s="381">
        <f>SUM('QTD P&amp;L'!E127:H127)</f>
        <v>0</v>
      </c>
      <c r="F136" s="381">
        <f>SUM('QTD P&amp;L'!F127:I127)</f>
        <v>0</v>
      </c>
      <c r="G136" s="381">
        <f>SUM('QTD P&amp;L'!G127:J127)</f>
        <v>0</v>
      </c>
      <c r="H136" s="381">
        <f>SUM('QTD P&amp;L'!H127:K127)</f>
        <v>0</v>
      </c>
      <c r="I136" s="381">
        <f>SUM('QTD P&amp;L'!I127:L127)</f>
        <v>0</v>
      </c>
      <c r="J136" s="381">
        <f>SUM('QTD P&amp;L'!J127:M127)</f>
        <v>0</v>
      </c>
      <c r="K136" s="381">
        <v>0</v>
      </c>
      <c r="L136" s="381">
        <f>SUM('QTD P&amp;L'!L127:O127)</f>
        <v>0</v>
      </c>
      <c r="M136" s="381">
        <f>SUM('QTD P&amp;L'!M127:P127)</f>
        <v>0</v>
      </c>
      <c r="P136" s="249"/>
      <c r="Q136" s="249"/>
      <c r="R136" s="249"/>
      <c r="S136" s="249"/>
      <c r="T136" s="249"/>
      <c r="U136" s="249"/>
      <c r="V136" s="249"/>
      <c r="W136" s="249"/>
      <c r="X136" s="249"/>
      <c r="Z136" s="250"/>
      <c r="AA136" s="250"/>
      <c r="AB136" s="250"/>
      <c r="AC136" s="250"/>
      <c r="AD136" s="250"/>
      <c r="AE136" s="250"/>
      <c r="AF136" s="250"/>
      <c r="AG136" s="250"/>
      <c r="AH136" s="250"/>
    </row>
    <row r="137" spans="1:34">
      <c r="A137" s="10"/>
      <c r="B137" s="242"/>
      <c r="C137" s="168" t="s">
        <v>35</v>
      </c>
      <c r="D137" s="242"/>
      <c r="E137" s="382">
        <f>SUM('QTD P&amp;L'!E128:H128)</f>
        <v>0</v>
      </c>
      <c r="F137" s="382">
        <f>SUM('QTD P&amp;L'!F128:I128)</f>
        <v>0</v>
      </c>
      <c r="G137" s="382">
        <f>SUM('QTD P&amp;L'!G128:J128)</f>
        <v>0</v>
      </c>
      <c r="H137" s="382">
        <f>SUM('QTD P&amp;L'!H128:K128)</f>
        <v>0</v>
      </c>
      <c r="I137" s="382">
        <f>SUM('QTD P&amp;L'!I128:L128)</f>
        <v>0</v>
      </c>
      <c r="J137" s="382">
        <f>SUM('QTD P&amp;L'!J128:M128)</f>
        <v>0</v>
      </c>
      <c r="K137" s="382">
        <v>0</v>
      </c>
      <c r="L137" s="382">
        <f>SUM('QTD P&amp;L'!L128:O128)</f>
        <v>0</v>
      </c>
      <c r="M137" s="382">
        <f>SUM('QTD P&amp;L'!M128:P128)</f>
        <v>0</v>
      </c>
      <c r="P137" s="249"/>
      <c r="Q137" s="249"/>
      <c r="R137" s="249"/>
      <c r="S137" s="249"/>
      <c r="T137" s="249"/>
      <c r="U137" s="249"/>
      <c r="V137" s="249"/>
      <c r="W137" s="249"/>
      <c r="X137" s="249"/>
      <c r="Z137" s="250"/>
      <c r="AA137" s="250"/>
      <c r="AB137" s="250"/>
      <c r="AC137" s="250"/>
      <c r="AD137" s="250"/>
      <c r="AE137" s="250"/>
      <c r="AF137" s="250"/>
      <c r="AG137" s="250"/>
      <c r="AH137" s="250"/>
    </row>
    <row r="138" spans="1:34">
      <c r="A138" s="10"/>
      <c r="B138" s="242"/>
      <c r="C138" s="242"/>
      <c r="D138" s="242" t="s">
        <v>84</v>
      </c>
      <c r="E138" s="382">
        <f t="shared" ref="E138:I138" si="144">SUM(E130:E137)</f>
        <v>83</v>
      </c>
      <c r="F138" s="382">
        <f t="shared" si="144"/>
        <v>-130</v>
      </c>
      <c r="G138" s="382">
        <f t="shared" si="144"/>
        <v>-82</v>
      </c>
      <c r="H138" s="382">
        <f t="shared" si="144"/>
        <v>-47</v>
      </c>
      <c r="I138" s="382">
        <f t="shared" si="144"/>
        <v>-12</v>
      </c>
      <c r="J138" s="382">
        <f>SUM('QTD P&amp;L'!J129:M129)</f>
        <v>-7</v>
      </c>
      <c r="K138" s="382">
        <f>SUM(K130:K137)</f>
        <v>-19</v>
      </c>
      <c r="L138" s="382">
        <f>SUM('QTD P&amp;L'!L129:O129)</f>
        <v>26</v>
      </c>
      <c r="M138" s="382">
        <f>SUM('QTD P&amp;L'!M129:P129)</f>
        <v>-13</v>
      </c>
      <c r="P138" s="249"/>
      <c r="Q138" s="249"/>
      <c r="R138" s="249"/>
      <c r="S138" s="249"/>
      <c r="T138" s="249"/>
      <c r="U138" s="249"/>
      <c r="V138" s="249"/>
      <c r="W138" s="249"/>
      <c r="X138" s="249"/>
      <c r="Z138" s="250"/>
      <c r="AA138" s="250"/>
      <c r="AB138" s="250"/>
      <c r="AC138" s="250"/>
      <c r="AD138" s="250"/>
      <c r="AE138" s="250"/>
      <c r="AF138" s="250"/>
      <c r="AG138" s="250"/>
      <c r="AH138" s="250"/>
    </row>
    <row r="139" spans="1:34" ht="12.75">
      <c r="A139" s="11"/>
      <c r="B139" s="340" t="s">
        <v>1</v>
      </c>
      <c r="C139" s="341"/>
      <c r="D139" s="342"/>
      <c r="E139" s="380">
        <f t="shared" ref="E139:I139" si="145">E127-E138</f>
        <v>112</v>
      </c>
      <c r="F139" s="380">
        <f t="shared" si="145"/>
        <v>-42</v>
      </c>
      <c r="G139" s="380">
        <f t="shared" si="145"/>
        <v>39</v>
      </c>
      <c r="H139" s="380">
        <f t="shared" si="145"/>
        <v>30</v>
      </c>
      <c r="I139" s="380">
        <f t="shared" si="145"/>
        <v>319</v>
      </c>
      <c r="J139" s="380">
        <f>SUM('QTD P&amp;L'!J130:M130)</f>
        <v>326</v>
      </c>
      <c r="K139" s="380">
        <f>K127-K138</f>
        <v>10</v>
      </c>
      <c r="L139" s="380">
        <f>SUM('QTD P&amp;L'!L130:O130)</f>
        <v>-17</v>
      </c>
      <c r="M139" s="380">
        <f>SUM('QTD P&amp;L'!M130:P130)</f>
        <v>-230</v>
      </c>
      <c r="P139" s="249"/>
      <c r="Q139" s="249"/>
      <c r="R139" s="249"/>
      <c r="S139" s="249"/>
      <c r="T139" s="249"/>
      <c r="U139" s="249"/>
      <c r="V139" s="249"/>
      <c r="W139" s="249"/>
      <c r="X139" s="249"/>
      <c r="Z139" s="250"/>
      <c r="AA139" s="250"/>
      <c r="AB139" s="250"/>
      <c r="AC139" s="250"/>
      <c r="AD139" s="250"/>
      <c r="AE139" s="250"/>
      <c r="AF139" s="250"/>
      <c r="AG139" s="250"/>
      <c r="AH139" s="250"/>
    </row>
    <row r="140" spans="1:34" ht="12.75">
      <c r="A140" s="12"/>
      <c r="B140" s="241" t="s">
        <v>137</v>
      </c>
      <c r="C140" s="12"/>
      <c r="D140" s="12"/>
      <c r="E140" s="381">
        <f t="shared" ref="E140:H140" si="146">E169-E84</f>
        <v>0</v>
      </c>
      <c r="F140" s="381">
        <f t="shared" si="146"/>
        <v>0</v>
      </c>
      <c r="G140" s="381">
        <f t="shared" si="146"/>
        <v>0</v>
      </c>
      <c r="H140" s="381">
        <f t="shared" si="146"/>
        <v>0</v>
      </c>
      <c r="I140" s="381">
        <f>SUM('QTD P&amp;L'!I131:L131)</f>
        <v>0</v>
      </c>
      <c r="J140" s="381">
        <f>SUM('QTD P&amp;L'!J131:M131)</f>
        <v>0</v>
      </c>
      <c r="K140" s="461">
        <v>0</v>
      </c>
      <c r="L140" s="381">
        <f>SUM('QTD P&amp;L'!L131:O131)</f>
        <v>0</v>
      </c>
      <c r="M140" s="381">
        <f>SUM('QTD P&amp;L'!M131:P131)</f>
        <v>0</v>
      </c>
      <c r="P140" s="249"/>
      <c r="Q140" s="249"/>
      <c r="R140" s="249"/>
      <c r="S140" s="249"/>
      <c r="T140" s="249"/>
      <c r="U140" s="249"/>
      <c r="V140" s="249"/>
      <c r="W140" s="249"/>
      <c r="X140" s="249"/>
      <c r="Z140" s="250"/>
      <c r="AA140" s="250"/>
      <c r="AB140" s="250"/>
      <c r="AC140" s="250"/>
      <c r="AD140" s="250"/>
      <c r="AE140" s="250"/>
      <c r="AF140" s="250"/>
      <c r="AG140" s="250"/>
      <c r="AH140" s="250"/>
    </row>
    <row r="141" spans="1:34">
      <c r="A141" s="12"/>
      <c r="B141" s="241" t="s">
        <v>241</v>
      </c>
      <c r="C141" s="12"/>
      <c r="D141" s="12"/>
      <c r="E141" s="462">
        <f t="shared" ref="E141:H141" si="147">E170-E85</f>
        <v>0</v>
      </c>
      <c r="F141" s="462">
        <f t="shared" si="147"/>
        <v>0</v>
      </c>
      <c r="G141" s="462">
        <f t="shared" si="147"/>
        <v>0</v>
      </c>
      <c r="H141" s="462">
        <f t="shared" si="147"/>
        <v>0</v>
      </c>
      <c r="I141" s="462">
        <v>0</v>
      </c>
      <c r="J141" s="462">
        <v>0</v>
      </c>
      <c r="K141" s="462">
        <v>0</v>
      </c>
      <c r="L141" s="462">
        <v>0</v>
      </c>
      <c r="M141" s="462">
        <v>0</v>
      </c>
      <c r="P141" s="249"/>
      <c r="Q141" s="249"/>
      <c r="R141" s="249"/>
      <c r="S141" s="249"/>
      <c r="T141" s="249"/>
      <c r="U141" s="249"/>
      <c r="V141" s="249"/>
      <c r="W141" s="249"/>
      <c r="X141" s="249"/>
      <c r="Z141" s="250"/>
      <c r="AA141" s="250"/>
      <c r="AB141" s="250"/>
      <c r="AC141" s="250"/>
      <c r="AD141" s="250"/>
      <c r="AE141" s="250"/>
      <c r="AF141" s="250"/>
      <c r="AG141" s="250"/>
      <c r="AH141" s="250"/>
    </row>
    <row r="142" spans="1:34" ht="12.75">
      <c r="A142" s="12"/>
      <c r="B142" s="22" t="s">
        <v>121</v>
      </c>
      <c r="C142" s="4"/>
      <c r="D142" s="12"/>
      <c r="E142" s="381">
        <f t="shared" ref="E142:I142" si="148">E139-E140</f>
        <v>112</v>
      </c>
      <c r="F142" s="381">
        <f t="shared" si="148"/>
        <v>-42</v>
      </c>
      <c r="G142" s="381">
        <f t="shared" si="148"/>
        <v>39</v>
      </c>
      <c r="H142" s="381">
        <f t="shared" si="148"/>
        <v>30</v>
      </c>
      <c r="I142" s="381">
        <f t="shared" si="148"/>
        <v>319</v>
      </c>
      <c r="J142" s="381">
        <f>SUM('QTD P&amp;L'!J133:M133)</f>
        <v>326</v>
      </c>
      <c r="K142" s="381">
        <f>K139-K140</f>
        <v>10</v>
      </c>
      <c r="L142" s="381">
        <f>SUM('QTD P&amp;L'!L133:O133)</f>
        <v>-17</v>
      </c>
      <c r="M142" s="381">
        <f>SUM('QTD P&amp;L'!M133:P133)</f>
        <v>-230</v>
      </c>
      <c r="P142" s="249"/>
      <c r="Q142" s="249"/>
      <c r="R142" s="249"/>
      <c r="S142" s="249"/>
      <c r="T142" s="249"/>
      <c r="U142" s="249"/>
      <c r="V142" s="249"/>
      <c r="W142" s="249"/>
      <c r="X142" s="249"/>
      <c r="Z142" s="250"/>
      <c r="AA142" s="250"/>
      <c r="AB142" s="250"/>
      <c r="AC142" s="250"/>
      <c r="AD142" s="250"/>
      <c r="AE142" s="250"/>
      <c r="AF142" s="250"/>
      <c r="AG142" s="250"/>
      <c r="AH142" s="250"/>
    </row>
    <row r="143" spans="1:34">
      <c r="A143" s="12"/>
      <c r="B143" s="2" t="s">
        <v>122</v>
      </c>
      <c r="C143" s="4"/>
      <c r="D143" s="12"/>
      <c r="E143" s="382">
        <f t="shared" ref="E143:H143" si="149">E172-E87</f>
        <v>61</v>
      </c>
      <c r="F143" s="382">
        <f t="shared" si="149"/>
        <v>29</v>
      </c>
      <c r="G143" s="382">
        <f t="shared" si="149"/>
        <v>20</v>
      </c>
      <c r="H143" s="382">
        <f t="shared" si="149"/>
        <v>-15</v>
      </c>
      <c r="I143" s="382">
        <f>SUM('QTD P&amp;L'!I134:L134)</f>
        <v>75</v>
      </c>
      <c r="J143" s="382">
        <f>SUM('QTD P&amp;L'!J134:M134)</f>
        <v>67</v>
      </c>
      <c r="K143" s="462">
        <v>-10</v>
      </c>
      <c r="L143" s="382">
        <f>SUM('QTD P&amp;L'!L134:O134)</f>
        <v>4</v>
      </c>
      <c r="M143" s="382">
        <f>SUM('QTD P&amp;L'!M134:P134)</f>
        <v>-60</v>
      </c>
      <c r="P143" s="249"/>
      <c r="Q143" s="249"/>
      <c r="R143" s="249"/>
      <c r="S143" s="249"/>
      <c r="T143" s="249"/>
      <c r="U143" s="249"/>
      <c r="V143" s="249"/>
      <c r="W143" s="249"/>
      <c r="X143" s="249"/>
      <c r="Z143" s="250"/>
      <c r="AA143" s="250"/>
      <c r="AB143" s="250"/>
      <c r="AC143" s="250"/>
      <c r="AD143" s="250"/>
      <c r="AE143" s="250"/>
      <c r="AF143" s="250"/>
      <c r="AG143" s="250"/>
      <c r="AH143" s="250"/>
    </row>
    <row r="144" spans="1:34">
      <c r="A144" s="9"/>
      <c r="B144" s="25" t="s">
        <v>2</v>
      </c>
      <c r="C144" s="9"/>
      <c r="D144" s="9"/>
      <c r="E144" s="384">
        <f t="shared" ref="E144:I144" si="150">E142-E143</f>
        <v>51</v>
      </c>
      <c r="F144" s="384">
        <f t="shared" si="150"/>
        <v>-71</v>
      </c>
      <c r="G144" s="384">
        <f t="shared" si="150"/>
        <v>19</v>
      </c>
      <c r="H144" s="384">
        <f t="shared" si="150"/>
        <v>45</v>
      </c>
      <c r="I144" s="384">
        <f t="shared" si="150"/>
        <v>244</v>
      </c>
      <c r="J144" s="17">
        <f>SUM('QTD P&amp;L'!J135:M135)</f>
        <v>259</v>
      </c>
      <c r="K144" s="17">
        <f>K142-K143</f>
        <v>20</v>
      </c>
      <c r="L144" s="17">
        <f>SUM('QTD P&amp;L'!L135:O135)</f>
        <v>-21</v>
      </c>
      <c r="M144" s="17">
        <f>SUM('QTD P&amp;L'!M135:P135)</f>
        <v>-170</v>
      </c>
      <c r="P144" s="249"/>
      <c r="Q144" s="249"/>
      <c r="R144" s="249"/>
      <c r="S144" s="249"/>
      <c r="T144" s="249"/>
      <c r="U144" s="249"/>
      <c r="V144" s="249"/>
      <c r="W144" s="249"/>
      <c r="X144" s="249"/>
      <c r="Z144" s="250"/>
      <c r="AA144" s="250"/>
      <c r="AB144" s="250"/>
      <c r="AC144" s="250"/>
      <c r="AD144" s="250"/>
      <c r="AE144" s="250"/>
      <c r="AF144" s="250"/>
      <c r="AG144" s="250"/>
      <c r="AH144" s="250"/>
    </row>
    <row r="145" spans="1:37">
      <c r="Q145" s="249"/>
      <c r="R145" s="249"/>
      <c r="Z145" s="250"/>
      <c r="AA145" s="250"/>
      <c r="AB145" s="250"/>
      <c r="AC145" s="250"/>
      <c r="AD145" s="250"/>
      <c r="AE145" s="250"/>
      <c r="AF145" s="250"/>
      <c r="AG145" s="250"/>
      <c r="AH145" s="250"/>
    </row>
    <row r="146" spans="1:37" ht="12.75">
      <c r="B146" s="311"/>
      <c r="C146" s="312" t="s">
        <v>28</v>
      </c>
      <c r="E146" s="313">
        <f t="shared" ref="E146:H146" si="151">E177-E92</f>
        <v>7.9999999999999849E-2</v>
      </c>
      <c r="F146" s="313">
        <f t="shared" si="151"/>
        <v>-9.0000000000000302E-2</v>
      </c>
      <c r="G146" s="313">
        <f t="shared" si="151"/>
        <v>2.0000000000000018E-2</v>
      </c>
      <c r="H146" s="313">
        <f t="shared" si="151"/>
        <v>5.9999999999999831E-2</v>
      </c>
      <c r="I146" s="313">
        <f>SUM('QTD P&amp;L'!I137:L137)</f>
        <v>0.32</v>
      </c>
      <c r="J146" s="313">
        <f>SUM('QTD P&amp;L'!J137:M137)</f>
        <v>0.33999999999999997</v>
      </c>
      <c r="K146" s="615">
        <v>0.03</v>
      </c>
      <c r="L146" s="313">
        <f>SUM('QTD P&amp;L'!L137:O137)</f>
        <v>-2.9999999999999971E-2</v>
      </c>
      <c r="M146" s="313">
        <f>SUM('QTD P&amp;L'!M137:P137)</f>
        <v>-0.21999999999999992</v>
      </c>
      <c r="P146" s="250"/>
      <c r="Q146" s="249"/>
      <c r="R146" s="249"/>
      <c r="S146" s="250"/>
      <c r="T146" s="250"/>
      <c r="U146" s="250"/>
      <c r="V146" s="250"/>
      <c r="W146" s="250"/>
      <c r="X146" s="250"/>
      <c r="Z146" s="250"/>
      <c r="AA146" s="250"/>
      <c r="AB146" s="250"/>
      <c r="AC146" s="250"/>
      <c r="AD146" s="250"/>
      <c r="AE146" s="250"/>
      <c r="AF146" s="250"/>
      <c r="AG146" s="250"/>
      <c r="AH146" s="250"/>
    </row>
    <row r="147" spans="1:37" ht="12.75">
      <c r="B147" s="311"/>
      <c r="C147" s="312" t="s">
        <v>29</v>
      </c>
      <c r="E147" s="313">
        <f t="shared" ref="E147:H147" si="152">E178-E93</f>
        <v>6.999999999999984E-2</v>
      </c>
      <c r="F147" s="313">
        <f t="shared" si="152"/>
        <v>-0.10000000000000009</v>
      </c>
      <c r="G147" s="313">
        <f t="shared" si="152"/>
        <v>2.0000000000000018E-2</v>
      </c>
      <c r="H147" s="313">
        <f t="shared" si="152"/>
        <v>6.0000000000000053E-2</v>
      </c>
      <c r="I147" s="313">
        <f>SUM('QTD P&amp;L'!I138:L138)</f>
        <v>0.32</v>
      </c>
      <c r="J147" s="313">
        <f>SUM('QTD P&amp;L'!J138:M138)</f>
        <v>0.33999999999999997</v>
      </c>
      <c r="K147" s="615">
        <v>0.02</v>
      </c>
      <c r="L147" s="313">
        <f>SUM('QTD P&amp;L'!L138:O138)</f>
        <v>-2.9999999999999971E-2</v>
      </c>
      <c r="M147" s="313">
        <f>SUM('QTD P&amp;L'!M138:P138)</f>
        <v>-0.22999999999999993</v>
      </c>
      <c r="P147" s="250"/>
      <c r="Q147" s="249"/>
      <c r="R147" s="249"/>
      <c r="S147" s="250"/>
      <c r="T147" s="250"/>
      <c r="U147" s="250"/>
      <c r="V147" s="250"/>
      <c r="W147" s="250"/>
      <c r="X147" s="250"/>
      <c r="Z147" s="250"/>
      <c r="AA147" s="250"/>
      <c r="AB147" s="250"/>
      <c r="AC147" s="250"/>
      <c r="AD147" s="250"/>
      <c r="AE147" s="250"/>
      <c r="AF147" s="250"/>
      <c r="AG147" s="250"/>
      <c r="AH147" s="250"/>
    </row>
    <row r="148" spans="1:37">
      <c r="Q148" s="249"/>
      <c r="R148" s="249"/>
    </row>
    <row r="149" spans="1:37">
      <c r="Q149" s="249"/>
      <c r="R149" s="249"/>
    </row>
    <row r="150" spans="1:37">
      <c r="A150" s="537" t="s">
        <v>159</v>
      </c>
      <c r="B150" s="571"/>
      <c r="C150" s="572"/>
      <c r="D150" s="571"/>
      <c r="E150" s="573"/>
      <c r="F150" s="573"/>
      <c r="G150" s="573"/>
      <c r="H150" s="573"/>
      <c r="I150" s="573"/>
      <c r="J150" s="573"/>
      <c r="K150" s="573"/>
      <c r="L150" s="573"/>
      <c r="M150" s="573"/>
      <c r="Q150" s="249"/>
      <c r="R150" s="249"/>
    </row>
    <row r="151" spans="1:37">
      <c r="A151" s="538"/>
      <c r="B151" s="571"/>
      <c r="C151" s="572"/>
      <c r="D151" s="571"/>
      <c r="E151" s="573"/>
      <c r="F151" s="573"/>
      <c r="G151" s="573"/>
      <c r="H151" s="573"/>
      <c r="I151" s="573"/>
      <c r="J151" s="573"/>
      <c r="K151" s="573"/>
      <c r="L151" s="573"/>
      <c r="M151" s="573"/>
      <c r="Q151" s="249"/>
      <c r="R151" s="249"/>
    </row>
    <row r="152" spans="1:37" ht="12.75">
      <c r="A152" s="538"/>
      <c r="B152" s="572"/>
      <c r="C152" s="572"/>
      <c r="D152" s="571"/>
      <c r="E152" s="540" t="s">
        <v>4</v>
      </c>
      <c r="F152" s="540" t="s">
        <v>5</v>
      </c>
      <c r="G152" s="540" t="s">
        <v>6</v>
      </c>
      <c r="H152" s="540" t="s">
        <v>3</v>
      </c>
      <c r="I152" s="540" t="str">
        <f>I6</f>
        <v>Q2</v>
      </c>
      <c r="J152" s="540"/>
      <c r="K152" s="540"/>
      <c r="L152" s="540"/>
      <c r="M152" s="540"/>
      <c r="Q152" s="249"/>
      <c r="R152" s="249"/>
    </row>
    <row r="153" spans="1:37" ht="12.75">
      <c r="A153" s="538"/>
      <c r="B153" s="572"/>
      <c r="C153" s="572"/>
      <c r="D153" s="571"/>
      <c r="E153" s="540" t="s">
        <v>124</v>
      </c>
      <c r="F153" s="540" t="s">
        <v>124</v>
      </c>
      <c r="G153" s="540" t="s">
        <v>124</v>
      </c>
      <c r="H153" s="540" t="s">
        <v>134</v>
      </c>
      <c r="I153" s="540" t="str">
        <f>I7</f>
        <v>CY16</v>
      </c>
      <c r="J153" s="540"/>
      <c r="K153" s="540"/>
      <c r="L153" s="540"/>
      <c r="M153" s="540"/>
      <c r="Q153" s="249"/>
      <c r="R153" s="249"/>
    </row>
    <row r="154" spans="1:37" ht="12.75">
      <c r="A154" s="538"/>
      <c r="B154" s="574"/>
      <c r="C154" s="574"/>
      <c r="D154" s="571"/>
      <c r="E154" s="541" t="s">
        <v>90</v>
      </c>
      <c r="F154" s="541" t="s">
        <v>90</v>
      </c>
      <c r="G154" s="541" t="s">
        <v>90</v>
      </c>
      <c r="H154" s="541" t="s">
        <v>90</v>
      </c>
      <c r="I154" s="541" t="s">
        <v>90</v>
      </c>
      <c r="J154" s="540"/>
      <c r="K154" s="540"/>
      <c r="L154" s="540"/>
      <c r="M154" s="540"/>
      <c r="Q154" s="249"/>
      <c r="R154" s="249"/>
    </row>
    <row r="155" spans="1:37">
      <c r="A155" s="538"/>
      <c r="B155" s="571"/>
      <c r="C155" s="571"/>
      <c r="D155" s="571"/>
      <c r="E155" s="575"/>
      <c r="F155" s="575"/>
      <c r="G155" s="575"/>
      <c r="H155" s="575"/>
      <c r="I155" s="575"/>
      <c r="J155" s="605"/>
      <c r="K155" s="605"/>
      <c r="L155" s="605"/>
      <c r="M155" s="605"/>
      <c r="Q155" s="249"/>
      <c r="R155" s="249"/>
    </row>
    <row r="156" spans="1:37" ht="12.75">
      <c r="A156" s="538"/>
      <c r="B156" s="542" t="s">
        <v>86</v>
      </c>
      <c r="C156" s="543"/>
      <c r="D156" s="543"/>
      <c r="E156" s="544">
        <f>SUM('QTD P&amp;L'!E144:H144)</f>
        <v>4845</v>
      </c>
      <c r="F156" s="544">
        <f>SUM('QTD P&amp;L'!F144:I144)</f>
        <v>4715</v>
      </c>
      <c r="G156" s="544">
        <v>4621</v>
      </c>
      <c r="H156" s="544">
        <f>SUM('QTD P&amp;L'!H144:K144)</f>
        <v>4825</v>
      </c>
      <c r="I156" s="544">
        <f>I71+I127</f>
        <v>5675</v>
      </c>
      <c r="J156" s="544"/>
      <c r="K156" s="544"/>
      <c r="L156" s="544"/>
      <c r="M156" s="544"/>
      <c r="Q156" s="249"/>
      <c r="R156" s="249"/>
      <c r="S156" s="249"/>
      <c r="T156" s="249"/>
      <c r="U156" s="249"/>
      <c r="V156" s="249"/>
      <c r="W156" s="249"/>
      <c r="X156" s="249"/>
      <c r="Y156" s="249"/>
      <c r="Z156" s="249"/>
      <c r="AA156" s="249"/>
      <c r="AB156" s="249"/>
      <c r="AC156" s="249"/>
      <c r="AD156" s="249"/>
      <c r="AE156" s="249"/>
      <c r="AF156" s="249"/>
      <c r="AG156" s="249"/>
      <c r="AH156" s="249"/>
      <c r="AI156" s="249"/>
      <c r="AJ156" s="249"/>
      <c r="AK156" s="249"/>
    </row>
    <row r="157" spans="1:37" ht="12.75">
      <c r="A157" s="538"/>
      <c r="B157" s="542" t="s">
        <v>85</v>
      </c>
      <c r="C157" s="543"/>
      <c r="D157" s="543"/>
      <c r="E157" s="544"/>
      <c r="F157" s="544"/>
      <c r="G157" s="544"/>
      <c r="H157" s="544"/>
      <c r="I157" s="544"/>
      <c r="J157" s="544"/>
      <c r="K157" s="544"/>
      <c r="L157" s="544"/>
      <c r="M157" s="544"/>
      <c r="Q157" s="249"/>
      <c r="R157" s="249"/>
      <c r="S157" s="249"/>
      <c r="T157" s="249"/>
      <c r="U157" s="249"/>
      <c r="V157" s="249"/>
      <c r="W157" s="249"/>
      <c r="X157" s="249"/>
      <c r="Y157" s="249"/>
      <c r="Z157" s="249"/>
      <c r="AA157" s="249"/>
      <c r="AB157" s="249"/>
      <c r="AC157" s="249"/>
      <c r="AD157" s="249"/>
      <c r="AE157" s="249"/>
      <c r="AF157" s="249"/>
      <c r="AG157" s="249"/>
      <c r="AH157" s="249"/>
      <c r="AI157" s="249"/>
      <c r="AJ157" s="249"/>
      <c r="AK157" s="249"/>
    </row>
    <row r="158" spans="1:37" ht="12.75">
      <c r="A158" s="538"/>
      <c r="B158" s="542"/>
      <c r="C158" s="542" t="s">
        <v>154</v>
      </c>
      <c r="D158" s="543"/>
      <c r="E158" s="544"/>
      <c r="F158" s="544"/>
      <c r="G158" s="544"/>
      <c r="H158" s="544"/>
      <c r="I158" s="544"/>
      <c r="J158" s="544"/>
      <c r="K158" s="544"/>
      <c r="L158" s="544"/>
      <c r="M158" s="544"/>
      <c r="Q158" s="249"/>
      <c r="R158" s="249"/>
      <c r="S158" s="249"/>
      <c r="T158" s="249"/>
      <c r="U158" s="249"/>
      <c r="V158" s="249"/>
      <c r="W158" s="249"/>
      <c r="X158" s="249"/>
      <c r="Y158" s="249"/>
      <c r="Z158" s="249"/>
      <c r="AA158" s="249"/>
      <c r="AB158" s="249"/>
      <c r="AC158" s="249"/>
      <c r="AD158" s="249"/>
      <c r="AE158" s="249"/>
      <c r="AF158" s="249"/>
      <c r="AG158" s="249"/>
      <c r="AH158" s="249"/>
      <c r="AI158" s="249"/>
      <c r="AJ158" s="249"/>
      <c r="AK158" s="249"/>
    </row>
    <row r="159" spans="1:37" ht="12.75">
      <c r="A159" s="538"/>
      <c r="B159" s="554"/>
      <c r="C159" s="545" t="s">
        <v>156</v>
      </c>
      <c r="D159" s="546"/>
      <c r="E159" s="547">
        <f>SUM('QTD P&amp;L'!E147:H147)</f>
        <v>939</v>
      </c>
      <c r="F159" s="547">
        <f>SUM('QTD P&amp;L'!F147:I147)</f>
        <v>885</v>
      </c>
      <c r="G159" s="547">
        <v>821</v>
      </c>
      <c r="H159" s="547">
        <f>SUM('QTD P&amp;L'!H147:K147)</f>
        <v>816</v>
      </c>
      <c r="I159" s="547">
        <f>I74+I130</f>
        <v>840</v>
      </c>
      <c r="J159" s="547"/>
      <c r="K159" s="547"/>
      <c r="L159" s="547"/>
      <c r="M159" s="547"/>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249"/>
    </row>
    <row r="160" spans="1:37" ht="12.75">
      <c r="A160" s="538"/>
      <c r="B160" s="554"/>
      <c r="C160" s="545" t="s">
        <v>157</v>
      </c>
      <c r="D160" s="546"/>
      <c r="E160" s="547">
        <f>SUM('QTD P&amp;L'!E148:H148)</f>
        <v>387</v>
      </c>
      <c r="F160" s="547">
        <f>SUM('QTD P&amp;L'!F148:I148)</f>
        <v>291</v>
      </c>
      <c r="G160" s="547">
        <v>297</v>
      </c>
      <c r="H160" s="547">
        <f>SUM('QTD P&amp;L'!H148:K148)</f>
        <v>307</v>
      </c>
      <c r="I160" s="547">
        <f>I75+I131</f>
        <v>336</v>
      </c>
      <c r="J160" s="547"/>
      <c r="K160" s="547"/>
      <c r="L160" s="547"/>
      <c r="M160" s="547"/>
      <c r="Q160" s="249"/>
      <c r="R160" s="249"/>
      <c r="S160" s="249"/>
      <c r="T160" s="249"/>
      <c r="U160" s="249"/>
      <c r="V160" s="249"/>
      <c r="W160" s="249"/>
      <c r="X160" s="249"/>
      <c r="Y160" s="249"/>
      <c r="Z160" s="249"/>
      <c r="AA160" s="249"/>
      <c r="AB160" s="249"/>
      <c r="AC160" s="249"/>
      <c r="AD160" s="249"/>
      <c r="AE160" s="249"/>
      <c r="AF160" s="249"/>
      <c r="AG160" s="249"/>
      <c r="AH160" s="249"/>
      <c r="AI160" s="249"/>
      <c r="AJ160" s="249"/>
      <c r="AK160" s="249"/>
    </row>
    <row r="161" spans="1:37" ht="12.75">
      <c r="A161" s="538"/>
      <c r="B161" s="554"/>
      <c r="C161" s="542" t="s">
        <v>155</v>
      </c>
      <c r="D161" s="546"/>
      <c r="E161" s="547"/>
      <c r="F161" s="547"/>
      <c r="G161" s="547"/>
      <c r="H161" s="547"/>
      <c r="I161" s="547"/>
      <c r="J161" s="547"/>
      <c r="K161" s="547"/>
      <c r="L161" s="547"/>
      <c r="M161" s="547"/>
      <c r="Q161" s="249"/>
      <c r="R161" s="249"/>
      <c r="S161" s="249"/>
      <c r="T161" s="249"/>
      <c r="U161" s="249"/>
      <c r="V161" s="249"/>
      <c r="W161" s="249"/>
      <c r="X161" s="249"/>
      <c r="Y161" s="249"/>
      <c r="Z161" s="249"/>
      <c r="AA161" s="249"/>
      <c r="AB161" s="249"/>
      <c r="AC161" s="249"/>
      <c r="AD161" s="249"/>
      <c r="AE161" s="249"/>
      <c r="AF161" s="249"/>
      <c r="AG161" s="249"/>
      <c r="AH161" s="249"/>
      <c r="AI161" s="249"/>
      <c r="AJ161" s="249"/>
      <c r="AK161" s="249"/>
    </row>
    <row r="162" spans="1:37" ht="12.75">
      <c r="A162" s="538"/>
      <c r="B162" s="554"/>
      <c r="C162" s="545" t="s">
        <v>158</v>
      </c>
      <c r="D162" s="546"/>
      <c r="E162" s="547">
        <f>SUM('QTD P&amp;L'!E150:H150)</f>
        <v>256</v>
      </c>
      <c r="F162" s="547">
        <f>SUM('QTD P&amp;L'!F150:I150)</f>
        <v>275</v>
      </c>
      <c r="G162" s="547">
        <v>291</v>
      </c>
      <c r="H162" s="547">
        <f>SUM('QTD P&amp;L'!H150:K150)</f>
        <v>369</v>
      </c>
      <c r="I162" s="547">
        <f>I77+I133</f>
        <v>548</v>
      </c>
      <c r="J162" s="547"/>
      <c r="K162" s="547"/>
      <c r="L162" s="547"/>
      <c r="M162" s="547"/>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249"/>
    </row>
    <row r="163" spans="1:37" ht="12.75">
      <c r="A163" s="538"/>
      <c r="B163" s="554"/>
      <c r="C163" s="545" t="s">
        <v>157</v>
      </c>
      <c r="D163" s="546"/>
      <c r="E163" s="547">
        <f>SUM('QTD P&amp;L'!E151:H151)</f>
        <v>70</v>
      </c>
      <c r="F163" s="547">
        <f>SUM('QTD P&amp;L'!F151:I151)</f>
        <v>69</v>
      </c>
      <c r="G163" s="547">
        <v>68</v>
      </c>
      <c r="H163" s="547">
        <f>SUM('QTD P&amp;L'!H151:K151)</f>
        <v>46</v>
      </c>
      <c r="I163" s="547">
        <f>I78+I134</f>
        <v>24</v>
      </c>
      <c r="J163" s="547"/>
      <c r="K163" s="547"/>
      <c r="L163" s="547"/>
      <c r="M163" s="547"/>
      <c r="Q163" s="249"/>
      <c r="R163" s="249"/>
      <c r="S163" s="249"/>
      <c r="T163" s="249"/>
      <c r="U163" s="249"/>
      <c r="V163" s="249"/>
      <c r="W163" s="249"/>
      <c r="X163" s="249"/>
      <c r="Y163" s="249"/>
      <c r="Z163" s="249"/>
      <c r="AA163" s="249"/>
      <c r="AB163" s="249"/>
      <c r="AC163" s="249"/>
      <c r="AD163" s="249"/>
      <c r="AE163" s="249"/>
      <c r="AF163" s="249"/>
      <c r="AG163" s="249"/>
      <c r="AH163" s="249"/>
      <c r="AI163" s="249"/>
      <c r="AJ163" s="249"/>
      <c r="AK163" s="249"/>
    </row>
    <row r="164" spans="1:37" ht="12.75">
      <c r="A164" s="538"/>
      <c r="B164" s="546"/>
      <c r="C164" s="548" t="s">
        <v>33</v>
      </c>
      <c r="D164" s="546"/>
      <c r="E164" s="557">
        <f>SUM('QTD P&amp;L'!E152:H152)</f>
        <v>586</v>
      </c>
      <c r="F164" s="557">
        <f>SUM('QTD P&amp;L'!F152:I152)</f>
        <v>613</v>
      </c>
      <c r="G164" s="557">
        <v>621</v>
      </c>
      <c r="H164" s="557">
        <f>SUM('QTD P&amp;L'!H152:K152)</f>
        <v>649</v>
      </c>
      <c r="I164" s="557">
        <f>I79+I135</f>
        <v>742</v>
      </c>
      <c r="J164" s="557"/>
      <c r="K164" s="557"/>
      <c r="L164" s="557"/>
      <c r="M164" s="557"/>
      <c r="Q164" s="249"/>
      <c r="R164" s="249"/>
      <c r="S164" s="249"/>
      <c r="T164" s="249"/>
      <c r="U164" s="249"/>
      <c r="V164" s="249"/>
      <c r="W164" s="249"/>
      <c r="X164" s="249"/>
      <c r="Y164" s="249"/>
      <c r="Z164" s="249"/>
      <c r="AA164" s="249"/>
      <c r="AB164" s="249"/>
      <c r="AC164" s="249"/>
      <c r="AD164" s="249"/>
      <c r="AE164" s="249"/>
      <c r="AF164" s="249"/>
      <c r="AG164" s="249"/>
      <c r="AH164" s="249"/>
      <c r="AI164" s="249"/>
      <c r="AJ164" s="249"/>
      <c r="AK164" s="249"/>
    </row>
    <row r="165" spans="1:37" ht="12.75">
      <c r="A165" s="538"/>
      <c r="B165" s="546"/>
      <c r="C165" s="548" t="s">
        <v>34</v>
      </c>
      <c r="D165" s="546"/>
      <c r="E165" s="557">
        <f>SUM('QTD P&amp;L'!E153:H153)</f>
        <v>715</v>
      </c>
      <c r="F165" s="557">
        <f>SUM('QTD P&amp;L'!F153:I153)</f>
        <v>684</v>
      </c>
      <c r="G165" s="557">
        <v>725</v>
      </c>
      <c r="H165" s="557">
        <f>SUM('QTD P&amp;L'!H153:K153)</f>
        <v>768</v>
      </c>
      <c r="I165" s="557">
        <f>I80+I136</f>
        <v>846</v>
      </c>
      <c r="J165" s="557"/>
      <c r="K165" s="557"/>
      <c r="L165" s="557"/>
      <c r="M165" s="557"/>
      <c r="Q165" s="249"/>
      <c r="R165" s="249"/>
      <c r="S165" s="249"/>
      <c r="T165" s="249"/>
      <c r="U165" s="249"/>
      <c r="V165" s="249"/>
      <c r="W165" s="249"/>
      <c r="X165" s="249"/>
      <c r="Y165" s="249"/>
      <c r="Z165" s="249"/>
      <c r="AA165" s="249"/>
      <c r="AB165" s="249"/>
      <c r="AC165" s="249"/>
      <c r="AD165" s="249"/>
      <c r="AE165" s="249"/>
      <c r="AF165" s="249"/>
      <c r="AG165" s="249"/>
      <c r="AH165" s="249"/>
      <c r="AI165" s="249"/>
      <c r="AJ165" s="249"/>
      <c r="AK165" s="249"/>
    </row>
    <row r="166" spans="1:37">
      <c r="A166" s="538"/>
      <c r="B166" s="546"/>
      <c r="C166" s="548" t="s">
        <v>35</v>
      </c>
      <c r="D166" s="546"/>
      <c r="E166" s="549">
        <f>SUM('QTD P&amp;L'!E154:H154)</f>
        <v>341</v>
      </c>
      <c r="F166" s="549">
        <f>SUM('QTD P&amp;L'!F154:I154)</f>
        <v>356</v>
      </c>
      <c r="G166" s="549">
        <v>332</v>
      </c>
      <c r="H166" s="549">
        <f>SUM('QTD P&amp;L'!H154:K154)</f>
        <v>356</v>
      </c>
      <c r="I166" s="549">
        <f>I81+I137</f>
        <v>410</v>
      </c>
      <c r="J166" s="549"/>
      <c r="K166" s="549"/>
      <c r="L166" s="549"/>
      <c r="M166" s="549"/>
      <c r="Q166" s="249"/>
      <c r="R166" s="249"/>
      <c r="S166" s="249"/>
      <c r="T166" s="249"/>
      <c r="U166" s="249"/>
      <c r="V166" s="249"/>
      <c r="W166" s="249"/>
      <c r="X166" s="249"/>
      <c r="Y166" s="249"/>
      <c r="Z166" s="249"/>
      <c r="AA166" s="249"/>
      <c r="AB166" s="249"/>
      <c r="AC166" s="249"/>
      <c r="AD166" s="249"/>
      <c r="AE166" s="249"/>
      <c r="AF166" s="249"/>
      <c r="AG166" s="249"/>
      <c r="AH166" s="249"/>
      <c r="AI166" s="249"/>
      <c r="AJ166" s="249"/>
      <c r="AK166" s="249"/>
    </row>
    <row r="167" spans="1:37">
      <c r="A167" s="538"/>
      <c r="B167" s="546"/>
      <c r="C167" s="546"/>
      <c r="D167" s="546" t="s">
        <v>84</v>
      </c>
      <c r="E167" s="549">
        <f t="shared" ref="E167:I167" si="153">SUM(E159:E166)</f>
        <v>3294</v>
      </c>
      <c r="F167" s="549">
        <f t="shared" si="153"/>
        <v>3173</v>
      </c>
      <c r="G167" s="549">
        <f t="shared" si="153"/>
        <v>3155</v>
      </c>
      <c r="H167" s="549">
        <f t="shared" si="153"/>
        <v>3311</v>
      </c>
      <c r="I167" s="549">
        <f t="shared" si="153"/>
        <v>3746</v>
      </c>
      <c r="J167" s="549"/>
      <c r="K167" s="549"/>
      <c r="L167" s="549"/>
      <c r="M167" s="549"/>
      <c r="Q167" s="249"/>
      <c r="R167" s="249"/>
      <c r="S167" s="249"/>
      <c r="T167" s="249"/>
      <c r="U167" s="249"/>
      <c r="V167" s="249"/>
      <c r="W167" s="249"/>
      <c r="X167" s="249"/>
      <c r="Y167" s="249"/>
      <c r="Z167" s="249"/>
      <c r="AA167" s="249"/>
      <c r="AB167" s="249"/>
      <c r="AC167" s="249"/>
      <c r="AD167" s="249"/>
      <c r="AE167" s="249"/>
      <c r="AF167" s="249"/>
      <c r="AG167" s="249"/>
      <c r="AH167" s="249"/>
      <c r="AI167" s="249"/>
      <c r="AJ167" s="249"/>
      <c r="AK167" s="249"/>
    </row>
    <row r="168" spans="1:37" ht="12.75">
      <c r="A168" s="538"/>
      <c r="B168" s="550" t="s">
        <v>1</v>
      </c>
      <c r="C168" s="551"/>
      <c r="D168" s="552"/>
      <c r="E168" s="553">
        <f t="shared" ref="E168:I168" si="154">E156-E167</f>
        <v>1551</v>
      </c>
      <c r="F168" s="553">
        <f t="shared" si="154"/>
        <v>1542</v>
      </c>
      <c r="G168" s="553">
        <f t="shared" si="154"/>
        <v>1466</v>
      </c>
      <c r="H168" s="553">
        <f t="shared" si="154"/>
        <v>1514</v>
      </c>
      <c r="I168" s="553">
        <f t="shared" si="154"/>
        <v>1929</v>
      </c>
      <c r="J168" s="553"/>
      <c r="K168" s="553"/>
      <c r="L168" s="553"/>
      <c r="M168" s="553"/>
      <c r="Q168" s="249"/>
      <c r="R168" s="249"/>
      <c r="S168" s="249"/>
      <c r="T168" s="249"/>
      <c r="U168" s="249"/>
      <c r="V168" s="249"/>
      <c r="W168" s="249"/>
      <c r="X168" s="249"/>
      <c r="Y168" s="249"/>
      <c r="Z168" s="249"/>
      <c r="AA168" s="249"/>
      <c r="AB168" s="249"/>
      <c r="AC168" s="249"/>
      <c r="AD168" s="249"/>
      <c r="AE168" s="249"/>
      <c r="AF168" s="249"/>
      <c r="AG168" s="249"/>
      <c r="AH168" s="249"/>
      <c r="AI168" s="249"/>
      <c r="AJ168" s="249"/>
      <c r="AK168" s="249"/>
    </row>
    <row r="169" spans="1:37" ht="12.75">
      <c r="A169" s="538"/>
      <c r="B169" s="554" t="s">
        <v>137</v>
      </c>
      <c r="C169" s="546"/>
      <c r="D169" s="546"/>
      <c r="E169" s="557">
        <f>SUM('QTD P&amp;L'!E157:H157)</f>
        <v>201</v>
      </c>
      <c r="F169" s="557">
        <f>SUM('QTD P&amp;L'!F157:I157)</f>
        <v>201</v>
      </c>
      <c r="G169" s="557">
        <v>198</v>
      </c>
      <c r="H169" s="557">
        <f>SUM('QTD P&amp;L'!H157:K157)</f>
        <v>201</v>
      </c>
      <c r="I169" s="557">
        <f>I84+I140</f>
        <v>215</v>
      </c>
      <c r="J169" s="557"/>
      <c r="K169" s="557"/>
      <c r="L169" s="557"/>
      <c r="M169" s="557"/>
      <c r="Q169" s="249"/>
      <c r="R169" s="249"/>
      <c r="S169" s="249"/>
      <c r="T169" s="249"/>
      <c r="U169" s="249"/>
      <c r="V169" s="249"/>
      <c r="W169" s="249"/>
      <c r="X169" s="249"/>
      <c r="Y169" s="249"/>
      <c r="Z169" s="249"/>
      <c r="AA169" s="249"/>
      <c r="AB169" s="249"/>
      <c r="AC169" s="249"/>
      <c r="AD169" s="249"/>
      <c r="AE169" s="249"/>
      <c r="AF169" s="249"/>
      <c r="AG169" s="249"/>
      <c r="AH169" s="249"/>
      <c r="AI169" s="249"/>
      <c r="AJ169" s="249"/>
      <c r="AK169" s="249"/>
    </row>
    <row r="170" spans="1:37">
      <c r="A170" s="538"/>
      <c r="B170" s="554" t="s">
        <v>241</v>
      </c>
      <c r="C170" s="546"/>
      <c r="D170" s="546"/>
      <c r="E170" s="549">
        <f>SUM('QTD P&amp;L'!E158:H158)</f>
        <v>0</v>
      </c>
      <c r="F170" s="549">
        <f>SUM('QTD P&amp;L'!F158:I158)</f>
        <v>0</v>
      </c>
      <c r="G170" s="549">
        <v>0</v>
      </c>
      <c r="H170" s="549">
        <f>SUM('QTD P&amp;L'!H158:K158)</f>
        <v>0</v>
      </c>
      <c r="I170" s="549">
        <f>I141+I85</f>
        <v>0</v>
      </c>
      <c r="J170" s="549"/>
      <c r="K170" s="549"/>
      <c r="L170" s="549"/>
      <c r="M170" s="549"/>
      <c r="N170" s="549">
        <f t="shared" ref="N170" si="155">N141+N85</f>
        <v>0</v>
      </c>
      <c r="Q170" s="249"/>
      <c r="R170" s="249"/>
      <c r="S170" s="249"/>
      <c r="T170" s="249"/>
      <c r="U170" s="249"/>
      <c r="V170" s="249"/>
      <c r="W170" s="249"/>
      <c r="X170" s="249"/>
      <c r="Y170" s="249"/>
      <c r="Z170" s="249"/>
      <c r="AA170" s="249"/>
      <c r="AB170" s="249"/>
      <c r="AC170" s="249"/>
      <c r="AD170" s="249"/>
      <c r="AE170" s="249"/>
      <c r="AF170" s="249"/>
      <c r="AG170" s="249"/>
      <c r="AH170" s="249"/>
      <c r="AI170" s="249"/>
      <c r="AJ170" s="249"/>
      <c r="AK170" s="249"/>
    </row>
    <row r="171" spans="1:37" ht="12.75">
      <c r="A171" s="538"/>
      <c r="B171" s="555" t="s">
        <v>121</v>
      </c>
      <c r="C171" s="556"/>
      <c r="D171" s="546"/>
      <c r="E171" s="557">
        <f t="shared" ref="E171:I171" si="156">E168-E169-E170</f>
        <v>1350</v>
      </c>
      <c r="F171" s="557">
        <f t="shared" si="156"/>
        <v>1341</v>
      </c>
      <c r="G171" s="557">
        <f t="shared" si="156"/>
        <v>1268</v>
      </c>
      <c r="H171" s="557">
        <f t="shared" si="156"/>
        <v>1313</v>
      </c>
      <c r="I171" s="557">
        <f t="shared" si="156"/>
        <v>1714</v>
      </c>
      <c r="J171" s="557"/>
      <c r="K171" s="557"/>
      <c r="L171" s="557"/>
      <c r="M171" s="557"/>
      <c r="Q171" s="249"/>
      <c r="R171" s="249"/>
      <c r="S171" s="249"/>
      <c r="T171" s="249"/>
      <c r="U171" s="249"/>
      <c r="V171" s="249"/>
      <c r="W171" s="249"/>
      <c r="X171" s="249"/>
      <c r="Y171" s="249"/>
      <c r="Z171" s="249"/>
      <c r="AA171" s="249"/>
      <c r="AB171" s="249"/>
      <c r="AC171" s="249"/>
      <c r="AD171" s="249"/>
      <c r="AE171" s="249"/>
      <c r="AF171" s="249"/>
      <c r="AG171" s="249"/>
      <c r="AH171" s="249"/>
      <c r="AI171" s="249"/>
      <c r="AJ171" s="249"/>
      <c r="AK171" s="249"/>
    </row>
    <row r="172" spans="1:37">
      <c r="A172" s="538"/>
      <c r="B172" s="554" t="s">
        <v>122</v>
      </c>
      <c r="C172" s="556"/>
      <c r="D172" s="546"/>
      <c r="E172" s="549">
        <f>SUM('QTD P&amp;L'!E160:H160)</f>
        <v>270</v>
      </c>
      <c r="F172" s="549">
        <f>SUM('QTD P&amp;L'!F160:I160)</f>
        <v>276</v>
      </c>
      <c r="G172" s="549">
        <v>279</v>
      </c>
      <c r="H172" s="549">
        <f>SUM('QTD P&amp;L'!H160:K160)</f>
        <v>267</v>
      </c>
      <c r="I172" s="549">
        <f>I87+I143</f>
        <v>357</v>
      </c>
      <c r="J172" s="549"/>
      <c r="K172" s="549"/>
      <c r="L172" s="549"/>
      <c r="M172" s="549"/>
      <c r="Q172" s="249"/>
      <c r="R172" s="249"/>
      <c r="S172" s="249"/>
      <c r="T172" s="249"/>
      <c r="U172" s="249"/>
      <c r="V172" s="249"/>
      <c r="W172" s="249"/>
      <c r="X172" s="249"/>
      <c r="Y172" s="249"/>
      <c r="Z172" s="249"/>
      <c r="AA172" s="249"/>
      <c r="AB172" s="249"/>
      <c r="AC172" s="249"/>
      <c r="AD172" s="249"/>
      <c r="AE172" s="249"/>
      <c r="AF172" s="249"/>
      <c r="AG172" s="249"/>
      <c r="AH172" s="249"/>
      <c r="AI172" s="249"/>
      <c r="AJ172" s="249"/>
      <c r="AK172" s="249"/>
    </row>
    <row r="173" spans="1:37">
      <c r="A173" s="538"/>
      <c r="B173" s="550" t="s">
        <v>2</v>
      </c>
      <c r="C173" s="543"/>
      <c r="D173" s="543"/>
      <c r="E173" s="558">
        <f t="shared" ref="E173:I173" si="157">E171-E172</f>
        <v>1080</v>
      </c>
      <c r="F173" s="558">
        <f t="shared" si="157"/>
        <v>1065</v>
      </c>
      <c r="G173" s="558">
        <f t="shared" si="157"/>
        <v>989</v>
      </c>
      <c r="H173" s="558">
        <f t="shared" si="157"/>
        <v>1046</v>
      </c>
      <c r="I173" s="558">
        <f t="shared" si="157"/>
        <v>1357</v>
      </c>
      <c r="J173" s="558"/>
      <c r="K173" s="558"/>
      <c r="L173" s="558"/>
      <c r="M173" s="558"/>
      <c r="Q173" s="249"/>
      <c r="R173" s="249"/>
      <c r="S173" s="249"/>
      <c r="T173" s="249"/>
      <c r="U173" s="249"/>
      <c r="V173" s="249"/>
      <c r="W173" s="249"/>
      <c r="X173" s="249"/>
      <c r="Y173" s="249"/>
      <c r="Z173" s="249"/>
      <c r="AA173" s="249"/>
      <c r="AB173" s="249"/>
      <c r="AC173" s="249"/>
      <c r="AD173" s="249"/>
      <c r="AE173" s="249"/>
      <c r="AF173" s="249"/>
      <c r="AG173" s="249"/>
      <c r="AH173" s="249"/>
      <c r="AI173" s="249"/>
      <c r="AJ173" s="249"/>
      <c r="AK173" s="249"/>
    </row>
    <row r="174" spans="1:37" ht="37.9" customHeight="1">
      <c r="A174" s="538"/>
      <c r="B174" s="776" t="s">
        <v>106</v>
      </c>
      <c r="C174" s="776"/>
      <c r="D174" s="776"/>
      <c r="E174" s="576">
        <v>1061</v>
      </c>
      <c r="F174" s="576">
        <v>1047</v>
      </c>
      <c r="G174" s="576">
        <v>977</v>
      </c>
      <c r="H174" s="576">
        <v>1036</v>
      </c>
      <c r="I174" s="576">
        <f>SUM('QTD P&amp;L'!I162:L162)</f>
        <v>1346</v>
      </c>
      <c r="J174" s="576"/>
      <c r="K174" s="576"/>
      <c r="L174" s="576"/>
      <c r="M174" s="576"/>
      <c r="Q174" s="249"/>
      <c r="R174" s="249"/>
      <c r="S174" s="249"/>
      <c r="T174" s="249"/>
      <c r="U174" s="249"/>
      <c r="V174" s="249"/>
      <c r="W174" s="249"/>
      <c r="X174" s="249"/>
      <c r="Y174" s="249"/>
      <c r="Z174" s="249"/>
      <c r="AA174" s="249"/>
      <c r="AB174" s="249"/>
      <c r="AC174" s="249"/>
      <c r="AD174" s="249"/>
      <c r="AE174" s="249"/>
      <c r="AF174" s="249"/>
      <c r="AG174" s="249"/>
      <c r="AH174" s="249"/>
      <c r="AI174" s="249"/>
      <c r="AJ174" s="249"/>
      <c r="AK174" s="249"/>
    </row>
    <row r="175" spans="1:37">
      <c r="A175" s="538"/>
      <c r="B175" s="538"/>
      <c r="C175" s="538"/>
      <c r="D175" s="538"/>
      <c r="E175" s="573"/>
      <c r="F175" s="573"/>
      <c r="G175" s="573"/>
      <c r="H175" s="573"/>
      <c r="I175" s="573"/>
      <c r="J175" s="573"/>
      <c r="K175" s="573"/>
      <c r="L175" s="573"/>
      <c r="M175" s="573"/>
      <c r="Q175" s="249"/>
      <c r="R175" s="249"/>
      <c r="Z175" s="249"/>
      <c r="AA175" s="249"/>
      <c r="AB175" s="249"/>
      <c r="AC175" s="249"/>
      <c r="AD175" s="249"/>
      <c r="AE175" s="249"/>
      <c r="AF175" s="249"/>
      <c r="AG175" s="249"/>
      <c r="AH175" s="249"/>
    </row>
    <row r="176" spans="1:37" ht="12.75">
      <c r="A176" s="538"/>
      <c r="B176" s="560" t="s">
        <v>162</v>
      </c>
      <c r="C176" s="560"/>
      <c r="D176" s="560"/>
      <c r="E176" s="561"/>
      <c r="F176" s="561"/>
      <c r="G176" s="561"/>
      <c r="H176" s="561"/>
      <c r="I176" s="561"/>
      <c r="J176" s="561"/>
      <c r="K176" s="561"/>
      <c r="L176" s="561"/>
      <c r="M176" s="561"/>
      <c r="Q176" s="249"/>
      <c r="R176" s="249"/>
      <c r="Z176" s="249"/>
      <c r="AA176" s="249"/>
      <c r="AB176" s="249"/>
      <c r="AC176" s="249"/>
      <c r="AD176" s="249"/>
      <c r="AE176" s="249"/>
      <c r="AF176" s="249"/>
      <c r="AG176" s="249"/>
      <c r="AH176" s="249"/>
    </row>
    <row r="177" spans="1:34" ht="12.75">
      <c r="A177" s="537"/>
      <c r="B177" s="560"/>
      <c r="C177" s="562" t="s">
        <v>28</v>
      </c>
      <c r="D177" s="560"/>
      <c r="E177" s="563">
        <f>SUM('QTD P&amp;L'!E165:H165)</f>
        <v>1.48</v>
      </c>
      <c r="F177" s="563">
        <f>SUM('QTD P&amp;L'!F165:I165)</f>
        <v>1.4499999999999997</v>
      </c>
      <c r="G177" s="563">
        <v>1.34</v>
      </c>
      <c r="H177" s="563">
        <v>1.41</v>
      </c>
      <c r="I177" s="563">
        <f>I92+I146</f>
        <v>1.82</v>
      </c>
      <c r="J177" s="563"/>
      <c r="K177" s="563"/>
      <c r="L177" s="563"/>
      <c r="M177" s="563"/>
      <c r="Q177" s="249"/>
      <c r="R177" s="249"/>
      <c r="Z177" s="249"/>
      <c r="AA177" s="249"/>
      <c r="AB177" s="249"/>
      <c r="AC177" s="249"/>
      <c r="AD177" s="249"/>
      <c r="AE177" s="249"/>
      <c r="AF177" s="249"/>
      <c r="AG177" s="249"/>
      <c r="AH177" s="249"/>
    </row>
    <row r="178" spans="1:34" ht="12.75">
      <c r="A178" s="538"/>
      <c r="B178" s="560"/>
      <c r="C178" s="562" t="s">
        <v>29</v>
      </c>
      <c r="D178" s="560"/>
      <c r="E178" s="563">
        <f>SUM('QTD P&amp;L'!E166:H166)</f>
        <v>1.46</v>
      </c>
      <c r="F178" s="563">
        <f>SUM('QTD P&amp;L'!F166:I166)</f>
        <v>1.44</v>
      </c>
      <c r="G178" s="563">
        <v>1.32</v>
      </c>
      <c r="H178" s="563">
        <v>1.4</v>
      </c>
      <c r="I178" s="563">
        <f>I93+I147</f>
        <v>1.8</v>
      </c>
      <c r="J178" s="563"/>
      <c r="K178" s="563"/>
      <c r="L178" s="563"/>
      <c r="M178" s="563"/>
      <c r="Q178" s="249"/>
      <c r="R178" s="249"/>
      <c r="Z178" s="249"/>
      <c r="AA178" s="249"/>
      <c r="AB178" s="249"/>
      <c r="AC178" s="249"/>
      <c r="AD178" s="249"/>
      <c r="AE178" s="249"/>
      <c r="AF178" s="249"/>
      <c r="AG178" s="249"/>
      <c r="AH178" s="249"/>
    </row>
    <row r="179" spans="1:34">
      <c r="A179" s="538"/>
      <c r="B179" s="538"/>
      <c r="C179" s="538"/>
      <c r="D179" s="538"/>
      <c r="E179" s="573"/>
      <c r="F179" s="573"/>
      <c r="G179" s="573"/>
      <c r="H179" s="573"/>
      <c r="I179" s="573"/>
      <c r="J179" s="573"/>
      <c r="K179" s="573"/>
      <c r="L179" s="573"/>
      <c r="M179" s="573"/>
      <c r="Q179" s="249"/>
      <c r="R179" s="249"/>
    </row>
    <row r="180" spans="1:34">
      <c r="A180" s="538"/>
      <c r="B180" s="538"/>
      <c r="C180" s="538"/>
      <c r="D180" s="538"/>
      <c r="E180" s="573"/>
      <c r="F180" s="573"/>
      <c r="G180" s="573"/>
      <c r="H180" s="573"/>
      <c r="I180" s="573"/>
      <c r="J180" s="573"/>
      <c r="K180" s="573"/>
      <c r="L180" s="573"/>
      <c r="M180" s="573"/>
      <c r="Q180" s="249"/>
      <c r="R180" s="249"/>
    </row>
    <row r="181" spans="1:34">
      <c r="A181" s="538"/>
      <c r="B181" s="538"/>
      <c r="C181" s="538"/>
      <c r="D181" s="538"/>
      <c r="E181" s="573"/>
      <c r="F181" s="573"/>
      <c r="G181" s="573"/>
      <c r="H181" s="573"/>
      <c r="I181" s="573"/>
      <c r="J181" s="573"/>
      <c r="K181" s="573"/>
      <c r="L181" s="573"/>
      <c r="M181" s="573"/>
      <c r="Q181" s="249"/>
      <c r="R181" s="249"/>
    </row>
    <row r="182" spans="1:34" ht="12.75">
      <c r="A182" s="537" t="s">
        <v>160</v>
      </c>
      <c r="B182" s="564"/>
      <c r="C182" s="565"/>
      <c r="D182" s="564"/>
      <c r="E182" s="565"/>
      <c r="F182" s="565"/>
      <c r="G182" s="565"/>
      <c r="H182" s="565"/>
      <c r="I182" s="565"/>
      <c r="J182" s="565"/>
      <c r="K182" s="565"/>
      <c r="L182" s="565"/>
      <c r="M182" s="565"/>
      <c r="Q182" s="249"/>
      <c r="R182" s="249"/>
    </row>
    <row r="183" spans="1:34" ht="12.75">
      <c r="A183" s="566"/>
      <c r="B183" s="564"/>
      <c r="C183" s="565"/>
      <c r="D183" s="564"/>
      <c r="E183" s="540" t="s">
        <v>4</v>
      </c>
      <c r="F183" s="540" t="s">
        <v>5</v>
      </c>
      <c r="G183" s="540" t="s">
        <v>6</v>
      </c>
      <c r="H183" s="540" t="s">
        <v>3</v>
      </c>
      <c r="I183" s="540" t="str">
        <f>I6</f>
        <v>Q2</v>
      </c>
      <c r="J183" s="540"/>
      <c r="K183" s="540"/>
      <c r="L183" s="540"/>
      <c r="M183" s="540"/>
      <c r="O183" s="19"/>
      <c r="Q183" s="249"/>
      <c r="R183" s="249"/>
    </row>
    <row r="184" spans="1:34" ht="12.75">
      <c r="A184" s="577"/>
      <c r="B184" s="577"/>
      <c r="C184" s="577"/>
      <c r="D184" s="577"/>
      <c r="E184" s="540" t="s">
        <v>124</v>
      </c>
      <c r="F184" s="540" t="s">
        <v>124</v>
      </c>
      <c r="G184" s="540" t="s">
        <v>124</v>
      </c>
      <c r="H184" s="540" t="s">
        <v>134</v>
      </c>
      <c r="I184" s="540" t="str">
        <f>I7</f>
        <v>CY16</v>
      </c>
      <c r="J184" s="540"/>
      <c r="K184" s="540"/>
      <c r="L184" s="540"/>
      <c r="M184" s="540"/>
      <c r="O184" s="19"/>
      <c r="Q184" s="249"/>
      <c r="R184" s="249"/>
    </row>
    <row r="185" spans="1:34" ht="12.75">
      <c r="A185" s="566"/>
      <c r="B185" s="564"/>
      <c r="C185" s="565"/>
      <c r="D185" s="564"/>
      <c r="E185" s="541" t="s">
        <v>90</v>
      </c>
      <c r="F185" s="541" t="s">
        <v>90</v>
      </c>
      <c r="G185" s="541" t="s">
        <v>90</v>
      </c>
      <c r="H185" s="541" t="s">
        <v>90</v>
      </c>
      <c r="I185" s="541" t="s">
        <v>90</v>
      </c>
      <c r="J185" s="540"/>
      <c r="K185" s="540"/>
      <c r="L185" s="540"/>
      <c r="M185" s="540"/>
      <c r="O185" s="19"/>
      <c r="Q185" s="249"/>
      <c r="R185" s="249"/>
    </row>
    <row r="186" spans="1:34" ht="12.75">
      <c r="A186" s="566"/>
      <c r="B186" s="564"/>
      <c r="C186" s="565"/>
      <c r="D186" s="564"/>
      <c r="E186" s="565"/>
      <c r="F186" s="565"/>
      <c r="G186" s="565"/>
      <c r="H186" s="565"/>
      <c r="I186" s="565"/>
      <c r="J186" s="565"/>
      <c r="K186" s="565"/>
      <c r="L186" s="565"/>
      <c r="M186" s="565"/>
      <c r="O186" s="317"/>
      <c r="Q186" s="249"/>
      <c r="R186" s="249"/>
    </row>
    <row r="187" spans="1:34" ht="12.75">
      <c r="A187" s="566"/>
      <c r="B187" s="542" t="s">
        <v>85</v>
      </c>
      <c r="C187" s="565"/>
      <c r="D187" s="564"/>
      <c r="E187" s="565"/>
      <c r="F187" s="565"/>
      <c r="G187" s="565"/>
      <c r="H187" s="565"/>
      <c r="I187" s="565"/>
      <c r="J187" s="565"/>
      <c r="K187" s="565"/>
      <c r="L187" s="565"/>
      <c r="M187" s="565"/>
      <c r="Q187" s="249"/>
      <c r="R187" s="249"/>
    </row>
    <row r="188" spans="1:34" ht="12.75">
      <c r="A188" s="566"/>
      <c r="B188" s="542"/>
      <c r="C188" s="542" t="s">
        <v>154</v>
      </c>
      <c r="D188" s="543"/>
      <c r="E188" s="565"/>
      <c r="F188" s="565"/>
      <c r="G188" s="565"/>
      <c r="H188" s="565"/>
      <c r="I188" s="565"/>
      <c r="J188" s="565"/>
      <c r="K188" s="565"/>
      <c r="L188" s="565"/>
      <c r="M188" s="565"/>
      <c r="Q188" s="249"/>
      <c r="R188" s="249"/>
    </row>
    <row r="189" spans="1:34" ht="12.75">
      <c r="A189" s="546"/>
      <c r="B189" s="554"/>
      <c r="C189" s="545" t="s">
        <v>156</v>
      </c>
      <c r="D189" s="546"/>
      <c r="E189" s="567">
        <f t="shared" ref="E189:H189" si="158">E159/E$156</f>
        <v>0.19380804953560371</v>
      </c>
      <c r="F189" s="567">
        <f t="shared" si="158"/>
        <v>0.18769883351007424</v>
      </c>
      <c r="G189" s="567">
        <f t="shared" si="158"/>
        <v>0.17766717160787709</v>
      </c>
      <c r="H189" s="567">
        <f t="shared" si="158"/>
        <v>0.16911917098445595</v>
      </c>
      <c r="I189" s="567">
        <f>I159/I$156</f>
        <v>0.14801762114537445</v>
      </c>
      <c r="J189" s="567"/>
      <c r="K189" s="567"/>
      <c r="L189" s="567"/>
      <c r="M189" s="567"/>
      <c r="O189" s="35"/>
      <c r="P189" s="325"/>
      <c r="Q189" s="249"/>
      <c r="R189" s="249"/>
      <c r="S189" s="325"/>
      <c r="T189" s="325"/>
      <c r="U189" s="325"/>
      <c r="V189" s="325"/>
      <c r="W189" s="325"/>
      <c r="X189" s="325"/>
      <c r="Z189" s="325"/>
      <c r="AA189" s="325"/>
      <c r="AB189" s="325"/>
      <c r="AC189" s="325"/>
      <c r="AD189" s="325"/>
      <c r="AE189" s="325"/>
      <c r="AF189" s="325"/>
      <c r="AG189" s="325"/>
      <c r="AH189" s="325"/>
    </row>
    <row r="190" spans="1:34" ht="12.75">
      <c r="A190" s="546"/>
      <c r="B190" s="554"/>
      <c r="C190" s="545" t="s">
        <v>157</v>
      </c>
      <c r="D190" s="546"/>
      <c r="E190" s="567">
        <f t="shared" ref="E190:H190" si="159">E160/E$156</f>
        <v>7.987616099071207E-2</v>
      </c>
      <c r="F190" s="567">
        <f t="shared" si="159"/>
        <v>6.1717921527041357E-2</v>
      </c>
      <c r="G190" s="567">
        <f t="shared" si="159"/>
        <v>6.4271802640121181E-2</v>
      </c>
      <c r="H190" s="567">
        <f t="shared" si="159"/>
        <v>6.3626943005181347E-2</v>
      </c>
      <c r="I190" s="567">
        <f t="shared" ref="I190" si="160">I160/I$156</f>
        <v>5.920704845814978E-2</v>
      </c>
      <c r="J190" s="567"/>
      <c r="K190" s="567"/>
      <c r="L190" s="567"/>
      <c r="M190" s="567"/>
      <c r="O190" s="35"/>
      <c r="P190" s="325"/>
      <c r="Q190" s="249"/>
      <c r="R190" s="249"/>
      <c r="S190" s="325"/>
      <c r="T190" s="325"/>
      <c r="U190" s="325"/>
      <c r="V190" s="325"/>
      <c r="W190" s="325"/>
      <c r="X190" s="325"/>
      <c r="Z190" s="325"/>
      <c r="AA190" s="325"/>
      <c r="AB190" s="325"/>
      <c r="AC190" s="325"/>
      <c r="AD190" s="325"/>
      <c r="AE190" s="325"/>
      <c r="AF190" s="325"/>
      <c r="AG190" s="325"/>
      <c r="AH190" s="325"/>
    </row>
    <row r="191" spans="1:34" ht="12.75">
      <c r="A191" s="546"/>
      <c r="B191" s="554"/>
      <c r="C191" s="542" t="s">
        <v>155</v>
      </c>
      <c r="D191" s="546"/>
      <c r="E191" s="567"/>
      <c r="F191" s="567"/>
      <c r="G191" s="567"/>
      <c r="H191" s="567"/>
      <c r="I191" s="567"/>
      <c r="J191" s="567"/>
      <c r="K191" s="567"/>
      <c r="L191" s="567"/>
      <c r="M191" s="567"/>
      <c r="O191" s="35"/>
      <c r="P191" s="325"/>
      <c r="Q191" s="249"/>
      <c r="R191" s="249"/>
      <c r="S191" s="325"/>
      <c r="T191" s="325"/>
      <c r="U191" s="325"/>
      <c r="V191" s="325"/>
      <c r="W191" s="325"/>
      <c r="X191" s="325"/>
      <c r="Z191" s="325"/>
      <c r="AA191" s="325"/>
      <c r="AB191" s="325"/>
      <c r="AC191" s="325"/>
      <c r="AD191" s="325"/>
      <c r="AE191" s="325"/>
      <c r="AF191" s="325"/>
      <c r="AG191" s="325"/>
      <c r="AH191" s="325"/>
    </row>
    <row r="192" spans="1:34" ht="12.75">
      <c r="A192" s="546"/>
      <c r="B192" s="554"/>
      <c r="C192" s="545" t="s">
        <v>158</v>
      </c>
      <c r="D192" s="546"/>
      <c r="E192" s="567">
        <f t="shared" ref="E192:H192" si="161">E162/E$156</f>
        <v>5.2837977296181629E-2</v>
      </c>
      <c r="F192" s="567">
        <f t="shared" si="161"/>
        <v>5.8324496288441142E-2</v>
      </c>
      <c r="G192" s="567">
        <f t="shared" si="161"/>
        <v>6.29733823847652E-2</v>
      </c>
      <c r="H192" s="567">
        <f t="shared" si="161"/>
        <v>7.6476683937823836E-2</v>
      </c>
      <c r="I192" s="567">
        <f t="shared" ref="I192" si="162">I162/I$156</f>
        <v>9.6563876651982378E-2</v>
      </c>
      <c r="J192" s="567"/>
      <c r="K192" s="567"/>
      <c r="L192" s="567"/>
      <c r="M192" s="567"/>
      <c r="O192" s="35"/>
      <c r="P192" s="325"/>
      <c r="Q192" s="249"/>
      <c r="R192" s="249"/>
      <c r="S192" s="325"/>
      <c r="T192" s="325"/>
      <c r="U192" s="325"/>
      <c r="V192" s="325"/>
      <c r="W192" s="325"/>
      <c r="X192" s="325"/>
      <c r="Z192" s="325"/>
      <c r="AA192" s="325"/>
      <c r="AB192" s="325"/>
      <c r="AC192" s="325"/>
      <c r="AD192" s="325"/>
      <c r="AE192" s="325"/>
      <c r="AF192" s="325"/>
      <c r="AG192" s="325"/>
      <c r="AH192" s="325"/>
    </row>
    <row r="193" spans="1:34" ht="12.75">
      <c r="A193" s="546"/>
      <c r="B193" s="554"/>
      <c r="C193" s="545" t="s">
        <v>157</v>
      </c>
      <c r="D193" s="546"/>
      <c r="E193" s="567">
        <f t="shared" ref="E193:H193" si="163">E163/E$156</f>
        <v>1.4447884416924664E-2</v>
      </c>
      <c r="F193" s="567">
        <f t="shared" si="163"/>
        <v>1.4634146341463415E-2</v>
      </c>
      <c r="G193" s="567">
        <f t="shared" si="163"/>
        <v>1.4715429560701147E-2</v>
      </c>
      <c r="H193" s="567">
        <f t="shared" si="163"/>
        <v>9.5336787564766837E-3</v>
      </c>
      <c r="I193" s="567">
        <f t="shared" ref="I193" si="164">I163/I$156</f>
        <v>4.2290748898678411E-3</v>
      </c>
      <c r="J193" s="567"/>
      <c r="K193" s="567"/>
      <c r="L193" s="567"/>
      <c r="M193" s="567"/>
      <c r="O193" s="35"/>
      <c r="P193" s="325"/>
      <c r="Q193" s="249"/>
      <c r="R193" s="249"/>
      <c r="S193" s="325"/>
      <c r="T193" s="325"/>
      <c r="U193" s="325"/>
      <c r="V193" s="325"/>
      <c r="W193" s="325"/>
      <c r="X193" s="325"/>
      <c r="Z193" s="325"/>
      <c r="AA193" s="325"/>
      <c r="AB193" s="325"/>
      <c r="AC193" s="325"/>
      <c r="AD193" s="325"/>
      <c r="AE193" s="325"/>
      <c r="AF193" s="325"/>
      <c r="AG193" s="325"/>
      <c r="AH193" s="325"/>
    </row>
    <row r="194" spans="1:34" ht="12.75">
      <c r="A194" s="546"/>
      <c r="B194" s="546"/>
      <c r="C194" s="548" t="s">
        <v>33</v>
      </c>
      <c r="D194" s="546"/>
      <c r="E194" s="567">
        <f t="shared" ref="E194:H194" si="165">E164/E$156</f>
        <v>0.12094943240454076</v>
      </c>
      <c r="F194" s="567">
        <f t="shared" si="165"/>
        <v>0.13001060445387064</v>
      </c>
      <c r="G194" s="567">
        <f t="shared" si="165"/>
        <v>0.1343864964293443</v>
      </c>
      <c r="H194" s="567">
        <f t="shared" si="165"/>
        <v>0.13450777202072539</v>
      </c>
      <c r="I194" s="567">
        <f t="shared" ref="I194" si="166">I164/I$156</f>
        <v>0.1307488986784141</v>
      </c>
      <c r="J194" s="567"/>
      <c r="K194" s="567"/>
      <c r="L194" s="567"/>
      <c r="M194" s="567"/>
      <c r="O194" s="35"/>
      <c r="P194" s="325"/>
      <c r="Q194" s="249"/>
      <c r="R194" s="249"/>
      <c r="S194" s="325"/>
      <c r="T194" s="325"/>
      <c r="U194" s="325"/>
      <c r="V194" s="325"/>
      <c r="W194" s="325"/>
      <c r="X194" s="325"/>
      <c r="Z194" s="325"/>
      <c r="AA194" s="325"/>
      <c r="AB194" s="325"/>
      <c r="AC194" s="325"/>
      <c r="AD194" s="325"/>
      <c r="AE194" s="325"/>
      <c r="AF194" s="325"/>
      <c r="AG194" s="325"/>
      <c r="AH194" s="325"/>
    </row>
    <row r="195" spans="1:34" ht="12.75">
      <c r="A195" s="546"/>
      <c r="B195" s="546"/>
      <c r="C195" s="548" t="s">
        <v>34</v>
      </c>
      <c r="D195" s="546"/>
      <c r="E195" s="567">
        <f t="shared" ref="E195:H195" si="167">E165/E$156</f>
        <v>0.14757481940144479</v>
      </c>
      <c r="F195" s="567">
        <f t="shared" si="167"/>
        <v>0.14506892895015908</v>
      </c>
      <c r="G195" s="567">
        <f t="shared" si="167"/>
        <v>0.15689244752218134</v>
      </c>
      <c r="H195" s="567">
        <f t="shared" si="167"/>
        <v>0.15917098445595854</v>
      </c>
      <c r="I195" s="567">
        <f t="shared" ref="I195" si="168">I165/I$156</f>
        <v>0.1490748898678414</v>
      </c>
      <c r="J195" s="567"/>
      <c r="K195" s="567"/>
      <c r="L195" s="567"/>
      <c r="M195" s="567"/>
      <c r="O195" s="35"/>
      <c r="P195" s="325"/>
      <c r="Q195" s="249"/>
      <c r="R195" s="249"/>
      <c r="S195" s="325"/>
      <c r="T195" s="325"/>
      <c r="U195" s="325"/>
      <c r="V195" s="325"/>
      <c r="W195" s="325"/>
      <c r="X195" s="325"/>
      <c r="Z195" s="325"/>
      <c r="AA195" s="325"/>
      <c r="AB195" s="325"/>
      <c r="AC195" s="325"/>
      <c r="AD195" s="325"/>
      <c r="AE195" s="325"/>
      <c r="AF195" s="325"/>
      <c r="AG195" s="325"/>
      <c r="AH195" s="325"/>
    </row>
    <row r="196" spans="1:34">
      <c r="A196" s="546"/>
      <c r="B196" s="546"/>
      <c r="C196" s="548" t="s">
        <v>35</v>
      </c>
      <c r="D196" s="546"/>
      <c r="E196" s="568">
        <f t="shared" ref="E196:H196" si="169">E166/E$156</f>
        <v>7.0381836945304435E-2</v>
      </c>
      <c r="F196" s="568">
        <f t="shared" si="169"/>
        <v>7.5503711558854714E-2</v>
      </c>
      <c r="G196" s="568">
        <f t="shared" si="169"/>
        <v>7.1845920796364426E-2</v>
      </c>
      <c r="H196" s="568">
        <f t="shared" si="169"/>
        <v>7.3782383419689124E-2</v>
      </c>
      <c r="I196" s="568">
        <f t="shared" ref="I196" si="170">I166/I$156</f>
        <v>7.2246696035242294E-2</v>
      </c>
      <c r="J196" s="568"/>
      <c r="K196" s="568"/>
      <c r="L196" s="568"/>
      <c r="M196" s="568"/>
      <c r="O196" s="36"/>
      <c r="P196" s="325"/>
      <c r="Q196" s="249"/>
      <c r="R196" s="249"/>
      <c r="S196" s="325"/>
      <c r="T196" s="325"/>
      <c r="U196" s="325"/>
      <c r="V196" s="325"/>
      <c r="W196" s="325"/>
      <c r="X196" s="325"/>
      <c r="Z196" s="325"/>
      <c r="AA196" s="325"/>
      <c r="AB196" s="325"/>
      <c r="AC196" s="325"/>
      <c r="AD196" s="325"/>
      <c r="AE196" s="325"/>
      <c r="AF196" s="325"/>
      <c r="AG196" s="325"/>
      <c r="AH196" s="325"/>
    </row>
    <row r="197" spans="1:34">
      <c r="A197" s="546"/>
      <c r="B197" s="546"/>
      <c r="C197" s="546"/>
      <c r="D197" s="546" t="s">
        <v>0</v>
      </c>
      <c r="E197" s="568">
        <f t="shared" ref="E197:H197" si="171">E167/E$156</f>
        <v>0.67987616099071202</v>
      </c>
      <c r="F197" s="568">
        <f t="shared" si="171"/>
        <v>0.67295864262990457</v>
      </c>
      <c r="G197" s="568">
        <f t="shared" si="171"/>
        <v>0.68275265094135473</v>
      </c>
      <c r="H197" s="568">
        <f t="shared" si="171"/>
        <v>0.68621761658031089</v>
      </c>
      <c r="I197" s="568">
        <f t="shared" ref="I197" si="172">I167/I$156</f>
        <v>0.66008810572687227</v>
      </c>
      <c r="J197" s="568"/>
      <c r="K197" s="568"/>
      <c r="L197" s="568"/>
      <c r="M197" s="568"/>
      <c r="O197" s="36"/>
      <c r="P197" s="325"/>
      <c r="Q197" s="249"/>
      <c r="R197" s="249"/>
      <c r="S197" s="325"/>
      <c r="T197" s="325"/>
      <c r="U197" s="325"/>
      <c r="V197" s="325"/>
      <c r="W197" s="325"/>
      <c r="X197" s="325"/>
      <c r="Z197" s="325"/>
      <c r="AA197" s="325"/>
      <c r="AB197" s="325"/>
      <c r="AC197" s="325"/>
      <c r="AD197" s="325"/>
      <c r="AE197" s="325"/>
      <c r="AF197" s="325"/>
      <c r="AG197" s="325"/>
      <c r="AH197" s="325"/>
    </row>
    <row r="198" spans="1:34" ht="12.75">
      <c r="A198" s="552"/>
      <c r="B198" s="550" t="s">
        <v>1</v>
      </c>
      <c r="C198" s="551"/>
      <c r="D198" s="552"/>
      <c r="E198" s="569">
        <f t="shared" ref="E198:H198" si="173">E168/E$156</f>
        <v>0.32012383900928792</v>
      </c>
      <c r="F198" s="569">
        <f t="shared" si="173"/>
        <v>0.32704135737009543</v>
      </c>
      <c r="G198" s="569">
        <f t="shared" si="173"/>
        <v>0.31724734905864532</v>
      </c>
      <c r="H198" s="569">
        <f t="shared" si="173"/>
        <v>0.31378238341968911</v>
      </c>
      <c r="I198" s="569">
        <f t="shared" ref="I198" si="174">I168/I$156</f>
        <v>0.33991189427312773</v>
      </c>
      <c r="J198" s="569"/>
      <c r="K198" s="569"/>
      <c r="L198" s="569"/>
      <c r="M198" s="569"/>
      <c r="O198" s="34"/>
      <c r="P198" s="325"/>
      <c r="Q198" s="249"/>
      <c r="R198" s="249"/>
      <c r="S198" s="325"/>
      <c r="T198" s="325"/>
      <c r="U198" s="325"/>
      <c r="V198" s="325"/>
      <c r="W198" s="325"/>
      <c r="X198" s="325"/>
      <c r="Z198" s="325"/>
      <c r="AA198" s="325"/>
      <c r="AB198" s="325"/>
      <c r="AC198" s="325"/>
      <c r="AD198" s="325"/>
      <c r="AE198" s="325"/>
      <c r="AF198" s="325"/>
      <c r="AG198" s="325"/>
      <c r="AH198" s="325"/>
    </row>
    <row r="199" spans="1:34">
      <c r="A199" s="546"/>
      <c r="B199" s="554" t="s">
        <v>137</v>
      </c>
      <c r="C199" s="546"/>
      <c r="D199" s="546"/>
      <c r="E199" s="567">
        <f t="shared" ref="E199:H200" si="175">E169/E$156</f>
        <v>4.148606811145511E-2</v>
      </c>
      <c r="F199" s="567">
        <f t="shared" si="175"/>
        <v>4.2629904559915166E-2</v>
      </c>
      <c r="G199" s="567">
        <f t="shared" si="175"/>
        <v>4.2847868426747454E-2</v>
      </c>
      <c r="H199" s="567">
        <f t="shared" si="175"/>
        <v>4.16580310880829E-2</v>
      </c>
      <c r="I199" s="567">
        <f t="shared" ref="I199" si="176">I169/I$156</f>
        <v>3.7885462555066078E-2</v>
      </c>
      <c r="J199" s="567"/>
      <c r="K199" s="567"/>
      <c r="L199" s="567"/>
      <c r="M199" s="567"/>
      <c r="O199" s="36"/>
      <c r="P199" s="325"/>
      <c r="Q199" s="249"/>
      <c r="R199" s="249"/>
      <c r="S199" s="325"/>
      <c r="T199" s="325"/>
      <c r="U199" s="325"/>
      <c r="V199" s="325"/>
      <c r="W199" s="325"/>
      <c r="X199" s="325"/>
      <c r="Z199" s="325"/>
      <c r="AA199" s="325"/>
      <c r="AB199" s="325"/>
      <c r="AC199" s="325"/>
      <c r="AD199" s="325"/>
      <c r="AE199" s="325"/>
      <c r="AF199" s="325"/>
      <c r="AG199" s="325"/>
      <c r="AH199" s="325"/>
    </row>
    <row r="200" spans="1:34">
      <c r="A200" s="546"/>
      <c r="B200" s="554" t="s">
        <v>241</v>
      </c>
      <c r="C200" s="546"/>
      <c r="D200" s="546"/>
      <c r="E200" s="568">
        <f t="shared" si="175"/>
        <v>0</v>
      </c>
      <c r="F200" s="568">
        <f t="shared" si="175"/>
        <v>0</v>
      </c>
      <c r="G200" s="568">
        <f t="shared" si="175"/>
        <v>0</v>
      </c>
      <c r="H200" s="568">
        <f t="shared" si="175"/>
        <v>0</v>
      </c>
      <c r="I200" s="568">
        <f>I170/I$156</f>
        <v>0</v>
      </c>
      <c r="J200" s="568"/>
      <c r="K200" s="568"/>
      <c r="L200" s="568"/>
      <c r="M200" s="568"/>
      <c r="O200" s="399"/>
      <c r="P200" s="325"/>
      <c r="Q200" s="249"/>
      <c r="R200" s="249"/>
      <c r="S200" s="325"/>
      <c r="T200" s="325"/>
      <c r="U200" s="325"/>
      <c r="V200" s="325"/>
      <c r="W200" s="325"/>
      <c r="X200" s="325"/>
      <c r="Z200" s="325"/>
      <c r="AA200" s="325"/>
      <c r="AB200" s="325"/>
      <c r="AC200" s="325"/>
      <c r="AD200" s="325"/>
      <c r="AE200" s="325"/>
      <c r="AF200" s="325"/>
      <c r="AG200" s="325"/>
      <c r="AH200" s="325"/>
    </row>
    <row r="201" spans="1:34" ht="12.75">
      <c r="A201" s="546"/>
      <c r="B201" s="555" t="s">
        <v>121</v>
      </c>
      <c r="C201" s="556"/>
      <c r="D201" s="546"/>
      <c r="E201" s="567">
        <f t="shared" ref="E201:H201" si="177">E171/E$156</f>
        <v>0.27863777089783281</v>
      </c>
      <c r="F201" s="567">
        <f t="shared" si="177"/>
        <v>0.28441145281018027</v>
      </c>
      <c r="G201" s="567">
        <f t="shared" si="177"/>
        <v>0.27439948063189784</v>
      </c>
      <c r="H201" s="567">
        <f t="shared" si="177"/>
        <v>0.2721243523316062</v>
      </c>
      <c r="I201" s="567">
        <f t="shared" ref="I201" si="178">I171/I$156</f>
        <v>0.30202643171806165</v>
      </c>
      <c r="J201" s="567"/>
      <c r="K201" s="567"/>
      <c r="L201" s="567"/>
      <c r="M201" s="567"/>
      <c r="O201" s="35"/>
      <c r="P201" s="325"/>
      <c r="Q201" s="249"/>
      <c r="R201" s="249"/>
      <c r="S201" s="325"/>
      <c r="T201" s="325"/>
      <c r="U201" s="325"/>
      <c r="V201" s="325"/>
      <c r="W201" s="325"/>
      <c r="X201" s="325"/>
      <c r="Z201" s="325"/>
      <c r="AA201" s="325"/>
      <c r="AB201" s="325"/>
      <c r="AC201" s="325"/>
      <c r="AD201" s="325"/>
      <c r="AE201" s="325"/>
      <c r="AF201" s="325"/>
      <c r="AG201" s="325"/>
      <c r="AH201" s="325"/>
    </row>
    <row r="202" spans="1:34">
      <c r="A202" s="546"/>
      <c r="B202" s="554" t="s">
        <v>122</v>
      </c>
      <c r="C202" s="556"/>
      <c r="D202" s="546"/>
      <c r="E202" s="568">
        <f t="shared" ref="E202:H202" si="179">E172/E$156</f>
        <v>5.5727554179566562E-2</v>
      </c>
      <c r="F202" s="568">
        <f t="shared" si="179"/>
        <v>5.8536585365853662E-2</v>
      </c>
      <c r="G202" s="568">
        <f t="shared" si="179"/>
        <v>6.0376541874053238E-2</v>
      </c>
      <c r="H202" s="568">
        <f t="shared" si="179"/>
        <v>5.5336787564766843E-2</v>
      </c>
      <c r="I202" s="568">
        <f t="shared" ref="I202" si="180">I172/I$156</f>
        <v>6.2907488986784138E-2</v>
      </c>
      <c r="J202" s="568"/>
      <c r="K202" s="568"/>
      <c r="L202" s="568"/>
      <c r="M202" s="568"/>
      <c r="O202" s="36"/>
      <c r="P202" s="325"/>
      <c r="Q202" s="249"/>
      <c r="R202" s="249"/>
      <c r="S202" s="325"/>
      <c r="T202" s="325"/>
      <c r="U202" s="325"/>
      <c r="V202" s="325"/>
      <c r="W202" s="325"/>
      <c r="X202" s="325"/>
      <c r="Z202" s="325"/>
      <c r="AA202" s="325"/>
      <c r="AB202" s="325"/>
      <c r="AC202" s="325"/>
      <c r="AD202" s="325"/>
      <c r="AE202" s="325"/>
      <c r="AF202" s="325"/>
      <c r="AG202" s="325"/>
      <c r="AH202" s="325"/>
    </row>
    <row r="203" spans="1:34">
      <c r="A203" s="543"/>
      <c r="B203" s="550" t="s">
        <v>2</v>
      </c>
      <c r="C203" s="543"/>
      <c r="D203" s="543"/>
      <c r="E203" s="570">
        <f t="shared" ref="E203:H203" si="181">E173/E$156</f>
        <v>0.22291021671826625</v>
      </c>
      <c r="F203" s="570">
        <f t="shared" si="181"/>
        <v>0.22587486744432661</v>
      </c>
      <c r="G203" s="570">
        <f t="shared" si="181"/>
        <v>0.21402293875784462</v>
      </c>
      <c r="H203" s="570">
        <f t="shared" si="181"/>
        <v>0.21678756476683939</v>
      </c>
      <c r="I203" s="570">
        <f>I173/I$156</f>
        <v>0.23911894273127754</v>
      </c>
      <c r="J203" s="570"/>
      <c r="K203" s="570"/>
      <c r="L203" s="570"/>
      <c r="M203" s="570"/>
      <c r="O203" s="37"/>
      <c r="P203" s="325"/>
      <c r="Q203" s="249"/>
      <c r="R203" s="249"/>
      <c r="S203" s="325"/>
      <c r="T203" s="325"/>
      <c r="U203" s="325"/>
      <c r="V203" s="325"/>
      <c r="W203" s="325"/>
      <c r="X203" s="325"/>
      <c r="Z203" s="325"/>
      <c r="AA203" s="325"/>
      <c r="AB203" s="325"/>
      <c r="AC203" s="325"/>
      <c r="AD203" s="325"/>
      <c r="AE203" s="325"/>
      <c r="AF203" s="325"/>
      <c r="AG203" s="325"/>
      <c r="AH203" s="325"/>
    </row>
    <row r="204" spans="1:34">
      <c r="Q204" s="249"/>
    </row>
    <row r="205" spans="1:34" ht="12.75">
      <c r="E205" s="305"/>
      <c r="F205" s="305"/>
      <c r="G205" s="305"/>
      <c r="H205" s="305"/>
      <c r="I205" s="305"/>
      <c r="J205" s="396"/>
      <c r="K205" s="396"/>
      <c r="L205" s="396"/>
      <c r="M205" s="396"/>
      <c r="Q205" s="249"/>
    </row>
    <row r="206" spans="1:34" ht="12.75">
      <c r="E206" s="396"/>
      <c r="F206" s="396"/>
      <c r="G206" s="396"/>
      <c r="H206" s="396"/>
      <c r="I206" s="396"/>
      <c r="J206" s="396"/>
      <c r="K206" s="396"/>
      <c r="L206" s="366"/>
      <c r="M206" s="366"/>
      <c r="N206" s="366"/>
      <c r="Q206" s="249"/>
    </row>
    <row r="207" spans="1:34" ht="12.75">
      <c r="E207" s="396"/>
      <c r="F207" s="396"/>
      <c r="G207" s="396"/>
      <c r="H207" s="396"/>
      <c r="I207" s="396"/>
      <c r="J207" s="396"/>
      <c r="K207" s="396"/>
      <c r="L207" s="366"/>
      <c r="M207" s="366"/>
      <c r="N207" s="366"/>
      <c r="Q207" s="249"/>
    </row>
    <row r="208" spans="1:34" ht="12.75">
      <c r="E208" s="396"/>
      <c r="F208" s="396"/>
      <c r="G208" s="396"/>
      <c r="H208" s="396"/>
      <c r="I208" s="396"/>
      <c r="J208" s="396"/>
      <c r="K208" s="396"/>
      <c r="L208" s="396"/>
      <c r="M208" s="396"/>
      <c r="N208" s="396"/>
      <c r="Q208" s="249"/>
    </row>
    <row r="209" spans="5:17">
      <c r="E209" s="309"/>
      <c r="F209" s="309"/>
      <c r="G209" s="457"/>
      <c r="H209" s="309"/>
      <c r="I209" s="309"/>
      <c r="J209" s="309"/>
      <c r="K209" s="309"/>
      <c r="L209" s="367"/>
      <c r="M209" s="367"/>
      <c r="N209" s="396"/>
      <c r="Q209" s="249"/>
    </row>
    <row r="210" spans="5:17">
      <c r="E210" s="309"/>
      <c r="F210" s="309"/>
      <c r="G210" s="457"/>
      <c r="H210" s="309"/>
      <c r="I210" s="309"/>
      <c r="J210" s="309"/>
      <c r="K210" s="309"/>
      <c r="L210" s="367"/>
      <c r="M210" s="367"/>
      <c r="N210" s="396"/>
    </row>
    <row r="211" spans="5:17" ht="12.75">
      <c r="E211" s="309"/>
      <c r="F211" s="309"/>
      <c r="G211" s="457"/>
      <c r="H211" s="309"/>
      <c r="I211" s="309"/>
      <c r="J211" s="309"/>
      <c r="K211" s="309"/>
      <c r="L211" s="396"/>
      <c r="M211" s="396"/>
      <c r="N211" s="396"/>
    </row>
    <row r="212" spans="5:17" ht="12.75">
      <c r="E212" s="309"/>
      <c r="F212" s="309"/>
      <c r="G212" s="457"/>
      <c r="H212" s="309"/>
      <c r="I212" s="309"/>
      <c r="J212" s="309"/>
      <c r="K212" s="309"/>
      <c r="L212" s="396"/>
      <c r="M212" s="396"/>
      <c r="N212" s="396"/>
    </row>
    <row r="213" spans="5:17" ht="12.75">
      <c r="E213" s="309"/>
      <c r="F213" s="309"/>
      <c r="G213" s="457"/>
      <c r="H213" s="309"/>
      <c r="I213" s="309"/>
      <c r="J213" s="309"/>
      <c r="K213" s="309"/>
      <c r="L213" s="396"/>
      <c r="M213" s="396"/>
      <c r="N213" s="396"/>
    </row>
    <row r="214" spans="5:17" ht="12.75">
      <c r="E214" s="381"/>
      <c r="F214" s="381"/>
      <c r="G214" s="381"/>
      <c r="H214" s="381"/>
      <c r="I214" s="381"/>
      <c r="J214" s="381"/>
      <c r="K214" s="381"/>
      <c r="L214" s="396"/>
      <c r="M214" s="396"/>
      <c r="N214" s="396"/>
    </row>
    <row r="215" spans="5:17" ht="12.75">
      <c r="E215" s="381"/>
      <c r="F215" s="381"/>
      <c r="G215" s="381"/>
      <c r="H215" s="381"/>
      <c r="I215" s="381"/>
      <c r="J215" s="381"/>
      <c r="K215" s="381"/>
      <c r="L215" s="396"/>
      <c r="M215" s="396"/>
      <c r="N215" s="396"/>
    </row>
    <row r="216" spans="5:17">
      <c r="E216" s="382"/>
      <c r="F216" s="382"/>
      <c r="G216" s="382"/>
      <c r="H216" s="382"/>
      <c r="I216" s="382"/>
      <c r="J216" s="382"/>
      <c r="K216" s="382"/>
      <c r="L216" s="396"/>
      <c r="M216" s="396"/>
      <c r="N216" s="396"/>
    </row>
    <row r="217" spans="5:17">
      <c r="E217" s="382"/>
      <c r="F217" s="382"/>
      <c r="G217" s="382"/>
      <c r="H217" s="382"/>
      <c r="I217" s="382"/>
      <c r="J217" s="382"/>
      <c r="K217" s="382"/>
      <c r="L217" s="396"/>
      <c r="M217" s="396"/>
      <c r="N217" s="396"/>
    </row>
    <row r="218" spans="5:17" ht="12.75">
      <c r="E218" s="380"/>
      <c r="F218" s="380"/>
      <c r="G218" s="380"/>
      <c r="H218" s="380"/>
      <c r="I218" s="380"/>
      <c r="J218" s="380"/>
      <c r="K218" s="380"/>
      <c r="L218" s="396"/>
      <c r="M218" s="396"/>
      <c r="N218" s="396"/>
    </row>
    <row r="219" spans="5:17" ht="12.75">
      <c r="E219" s="381"/>
      <c r="F219" s="381"/>
      <c r="G219" s="381"/>
      <c r="H219" s="381"/>
      <c r="I219" s="381"/>
      <c r="J219" s="381"/>
      <c r="K219" s="381"/>
      <c r="L219" s="396"/>
      <c r="M219" s="396"/>
      <c r="N219" s="396"/>
    </row>
    <row r="220" spans="5:17">
      <c r="E220" s="382"/>
      <c r="F220" s="382"/>
      <c r="G220" s="382"/>
      <c r="H220" s="382"/>
      <c r="I220" s="382"/>
      <c r="J220" s="382"/>
      <c r="K220" s="382"/>
      <c r="L220" s="396"/>
      <c r="M220" s="396"/>
      <c r="N220" s="396"/>
    </row>
    <row r="221" spans="5:17" ht="12.75">
      <c r="E221" s="381"/>
      <c r="F221" s="381"/>
      <c r="G221" s="381"/>
      <c r="H221" s="381"/>
      <c r="I221" s="381"/>
      <c r="J221" s="381"/>
      <c r="K221" s="381"/>
      <c r="L221" s="396"/>
      <c r="M221" s="396"/>
      <c r="N221" s="396"/>
    </row>
    <row r="222" spans="5:17">
      <c r="E222" s="462"/>
      <c r="F222" s="462"/>
      <c r="G222" s="462"/>
      <c r="H222" s="462"/>
      <c r="I222" s="462"/>
      <c r="J222" s="462"/>
      <c r="K222" s="462"/>
      <c r="L222" s="396"/>
      <c r="M222" s="396"/>
      <c r="N222" s="396"/>
    </row>
    <row r="223" spans="5:17" ht="16.5">
      <c r="E223" s="384"/>
      <c r="F223" s="384"/>
      <c r="G223" s="384"/>
      <c r="H223" s="384"/>
      <c r="I223" s="384"/>
      <c r="J223" s="384"/>
      <c r="K223" s="384"/>
      <c r="L223" s="675"/>
      <c r="M223" s="675"/>
      <c r="N223" s="317"/>
    </row>
    <row r="224" spans="5:17">
      <c r="E224" s="460"/>
      <c r="F224" s="460"/>
      <c r="G224" s="460"/>
      <c r="H224" s="460"/>
      <c r="I224" s="460"/>
      <c r="J224" s="460"/>
      <c r="K224" s="460"/>
      <c r="L224" s="675"/>
      <c r="M224" s="675"/>
      <c r="N224" s="317"/>
    </row>
    <row r="225" spans="5:14" ht="16.5">
      <c r="E225" s="384"/>
      <c r="F225" s="384"/>
      <c r="G225" s="384"/>
      <c r="H225" s="384"/>
      <c r="I225" s="384"/>
      <c r="J225" s="384"/>
      <c r="K225" s="384"/>
      <c r="L225" s="675"/>
      <c r="M225" s="675"/>
      <c r="N225" s="317"/>
    </row>
    <row r="226" spans="5:14">
      <c r="E226" s="458"/>
      <c r="F226" s="458"/>
      <c r="G226" s="458"/>
      <c r="H226" s="458"/>
      <c r="I226" s="458"/>
      <c r="J226" s="458"/>
      <c r="K226" s="458"/>
      <c r="L226" s="675"/>
      <c r="M226" s="675"/>
      <c r="N226" s="317"/>
    </row>
    <row r="227" spans="5:14">
      <c r="E227" s="676"/>
      <c r="F227" s="676"/>
      <c r="G227" s="676"/>
      <c r="H227" s="676"/>
      <c r="I227" s="676"/>
      <c r="J227" s="676"/>
      <c r="K227" s="676"/>
      <c r="L227" s="675"/>
      <c r="M227" s="675"/>
      <c r="N227" s="317"/>
    </row>
    <row r="228" spans="5:14">
      <c r="E228" s="676"/>
      <c r="F228" s="676"/>
      <c r="G228" s="676"/>
      <c r="H228" s="676"/>
      <c r="I228" s="676"/>
      <c r="J228" s="676"/>
      <c r="K228" s="676"/>
      <c r="L228" s="675"/>
      <c r="M228" s="675"/>
      <c r="N228" s="317"/>
    </row>
    <row r="229" spans="5:14">
      <c r="E229" s="677"/>
      <c r="F229" s="677"/>
      <c r="G229" s="677"/>
      <c r="H229" s="677"/>
      <c r="I229" s="677"/>
      <c r="J229" s="677"/>
      <c r="K229" s="677"/>
      <c r="L229" s="675"/>
      <c r="M229" s="675"/>
      <c r="N229" s="317"/>
    </row>
    <row r="230" spans="5:14">
      <c r="E230" s="677"/>
      <c r="F230" s="677"/>
      <c r="G230" s="677"/>
      <c r="H230" s="677"/>
      <c r="I230" s="677"/>
      <c r="J230" s="677"/>
      <c r="K230" s="677"/>
      <c r="L230" s="675"/>
      <c r="M230" s="675"/>
      <c r="N230" s="317"/>
    </row>
    <row r="231" spans="5:14">
      <c r="E231" s="678"/>
      <c r="F231" s="678"/>
      <c r="G231" s="678"/>
      <c r="H231" s="678"/>
      <c r="I231" s="678"/>
      <c r="J231" s="678"/>
      <c r="K231" s="678"/>
      <c r="L231" s="675"/>
      <c r="M231" s="675"/>
      <c r="N231" s="317"/>
    </row>
    <row r="232" spans="5:14">
      <c r="E232" s="678"/>
      <c r="F232" s="678"/>
      <c r="G232" s="678"/>
      <c r="H232" s="678"/>
      <c r="I232" s="678"/>
      <c r="J232" s="678"/>
      <c r="K232" s="678"/>
      <c r="L232" s="675"/>
      <c r="M232" s="675"/>
      <c r="N232" s="317"/>
    </row>
    <row r="233" spans="5:14" ht="16.5">
      <c r="E233" s="679"/>
      <c r="F233" s="679"/>
      <c r="G233" s="679"/>
      <c r="H233" s="679"/>
      <c r="I233" s="679"/>
      <c r="J233" s="679"/>
      <c r="K233" s="679"/>
      <c r="L233" s="675"/>
      <c r="M233" s="675"/>
      <c r="N233" s="317"/>
    </row>
    <row r="234" spans="5:14">
      <c r="E234" s="678"/>
      <c r="F234" s="678"/>
      <c r="G234" s="678"/>
      <c r="H234" s="678"/>
      <c r="I234" s="678"/>
      <c r="J234" s="678"/>
      <c r="K234" s="678"/>
      <c r="L234" s="675"/>
      <c r="M234" s="675"/>
      <c r="N234" s="317"/>
    </row>
    <row r="235" spans="5:14">
      <c r="E235" s="680"/>
      <c r="F235" s="680"/>
      <c r="G235" s="680"/>
      <c r="H235" s="680"/>
      <c r="I235" s="680"/>
      <c r="J235" s="680"/>
      <c r="K235" s="680"/>
      <c r="L235" s="675"/>
      <c r="M235" s="675"/>
      <c r="N235" s="317"/>
    </row>
    <row r="236" spans="5:14">
      <c r="E236" s="681"/>
      <c r="F236" s="681"/>
      <c r="G236" s="681"/>
      <c r="H236" s="681"/>
      <c r="I236" s="681"/>
      <c r="J236" s="681"/>
      <c r="K236" s="681"/>
      <c r="L236" s="675"/>
      <c r="M236" s="675"/>
      <c r="N236" s="317"/>
    </row>
    <row r="237" spans="5:14">
      <c r="E237" s="19"/>
      <c r="F237" s="19"/>
      <c r="G237" s="19"/>
      <c r="H237" s="19"/>
      <c r="I237" s="19"/>
      <c r="J237" s="19"/>
      <c r="K237" s="19"/>
      <c r="L237" s="675"/>
      <c r="M237" s="675"/>
      <c r="N237" s="317"/>
    </row>
    <row r="238" spans="5:14">
      <c r="E238" s="19"/>
      <c r="F238" s="19"/>
      <c r="G238" s="19"/>
      <c r="H238" s="19"/>
      <c r="I238" s="19"/>
      <c r="J238" s="19"/>
      <c r="K238" s="19"/>
      <c r="L238" s="675"/>
      <c r="M238" s="675"/>
      <c r="N238" s="317"/>
    </row>
    <row r="239" spans="5:14">
      <c r="E239" s="19"/>
      <c r="F239" s="19"/>
      <c r="G239" s="19"/>
      <c r="H239" s="19"/>
      <c r="I239" s="19"/>
      <c r="J239" s="19"/>
      <c r="K239" s="19"/>
      <c r="L239" s="682"/>
      <c r="M239" s="682"/>
      <c r="N239" s="317"/>
    </row>
    <row r="240" spans="5:14">
      <c r="E240" s="683"/>
      <c r="F240" s="683"/>
      <c r="G240" s="683"/>
      <c r="H240" s="683"/>
      <c r="I240" s="683"/>
      <c r="J240" s="683"/>
      <c r="K240" s="683"/>
      <c r="L240" s="682"/>
      <c r="M240" s="682"/>
      <c r="N240" s="317"/>
    </row>
    <row r="241" spans="5:14">
      <c r="E241" s="683"/>
      <c r="F241" s="683"/>
      <c r="G241" s="683"/>
      <c r="H241" s="683"/>
      <c r="I241" s="683"/>
      <c r="J241" s="683"/>
      <c r="K241" s="683"/>
      <c r="L241" s="682"/>
      <c r="M241" s="682"/>
      <c r="N241" s="317"/>
    </row>
    <row r="242" spans="5:14">
      <c r="E242" s="683"/>
      <c r="F242" s="683"/>
      <c r="G242" s="683"/>
      <c r="H242" s="683"/>
      <c r="I242" s="683"/>
      <c r="J242" s="683"/>
      <c r="K242" s="683"/>
      <c r="L242" s="682"/>
      <c r="M242" s="682"/>
      <c r="N242" s="317"/>
    </row>
    <row r="243" spans="5:14">
      <c r="E243" s="398"/>
      <c r="F243" s="398"/>
      <c r="G243" s="398"/>
      <c r="H243" s="398"/>
      <c r="I243" s="398"/>
      <c r="J243" s="398"/>
      <c r="K243" s="398"/>
      <c r="L243" s="682"/>
      <c r="M243" s="682"/>
      <c r="N243" s="317"/>
    </row>
    <row r="244" spans="5:14">
      <c r="E244" s="398"/>
      <c r="F244" s="398"/>
      <c r="G244" s="398"/>
      <c r="H244" s="398"/>
      <c r="I244" s="398"/>
      <c r="J244" s="398"/>
      <c r="K244" s="398"/>
      <c r="L244" s="682"/>
      <c r="M244" s="682"/>
      <c r="N244" s="317"/>
    </row>
    <row r="245" spans="5:14">
      <c r="E245" s="398"/>
      <c r="F245" s="398"/>
      <c r="G245" s="398"/>
      <c r="H245" s="398"/>
      <c r="I245" s="398"/>
      <c r="J245" s="398"/>
      <c r="K245" s="398"/>
      <c r="L245" s="682"/>
      <c r="M245" s="682"/>
      <c r="N245" s="317"/>
    </row>
    <row r="246" spans="5:14">
      <c r="E246" s="398"/>
      <c r="F246" s="398"/>
      <c r="G246" s="398"/>
      <c r="H246" s="398"/>
      <c r="I246" s="398"/>
      <c r="J246" s="398"/>
      <c r="K246" s="398"/>
      <c r="L246" s="682"/>
      <c r="M246" s="682"/>
      <c r="N246" s="317"/>
    </row>
    <row r="247" spans="5:14">
      <c r="E247" s="398"/>
      <c r="F247" s="398"/>
      <c r="G247" s="398"/>
      <c r="H247" s="398"/>
      <c r="I247" s="398"/>
      <c r="J247" s="398"/>
      <c r="K247" s="398"/>
      <c r="L247" s="682"/>
      <c r="M247" s="682"/>
      <c r="N247" s="317"/>
    </row>
    <row r="248" spans="5:14">
      <c r="E248" s="398"/>
      <c r="F248" s="398"/>
      <c r="G248" s="398"/>
      <c r="H248" s="398"/>
      <c r="I248" s="398"/>
      <c r="J248" s="398"/>
      <c r="K248" s="398"/>
      <c r="L248" s="682"/>
      <c r="M248" s="682"/>
      <c r="N248" s="317"/>
    </row>
    <row r="249" spans="5:14">
      <c r="E249" s="398"/>
      <c r="F249" s="398"/>
      <c r="G249" s="398"/>
      <c r="H249" s="398"/>
      <c r="I249" s="398"/>
      <c r="J249" s="398"/>
      <c r="K249" s="398"/>
      <c r="L249" s="682"/>
      <c r="M249" s="682"/>
      <c r="N249" s="317"/>
    </row>
    <row r="250" spans="5:14">
      <c r="E250" s="398"/>
      <c r="F250" s="398"/>
      <c r="G250" s="398"/>
      <c r="H250" s="398"/>
      <c r="I250" s="398"/>
      <c r="J250" s="398"/>
      <c r="K250" s="398"/>
      <c r="L250" s="682"/>
      <c r="M250" s="682"/>
      <c r="N250" s="317"/>
    </row>
    <row r="251" spans="5:14" ht="16.5">
      <c r="E251" s="399"/>
      <c r="F251" s="399"/>
      <c r="G251" s="399"/>
      <c r="H251" s="399"/>
      <c r="I251" s="399"/>
      <c r="J251" s="399"/>
      <c r="K251" s="399"/>
      <c r="L251" s="682"/>
      <c r="M251" s="682"/>
      <c r="N251" s="317"/>
    </row>
    <row r="252" spans="5:14">
      <c r="E252" s="397"/>
      <c r="F252" s="397"/>
      <c r="G252" s="397"/>
      <c r="H252" s="397"/>
      <c r="I252" s="397"/>
      <c r="J252" s="397"/>
      <c r="K252" s="397"/>
      <c r="L252" s="682"/>
      <c r="M252" s="682"/>
      <c r="N252" s="317"/>
    </row>
    <row r="253" spans="5:14">
      <c r="E253" s="398"/>
      <c r="F253" s="398"/>
      <c r="G253" s="398"/>
      <c r="H253" s="398"/>
      <c r="I253" s="398"/>
      <c r="J253" s="398"/>
      <c r="K253" s="398"/>
      <c r="L253" s="682"/>
      <c r="M253" s="682"/>
      <c r="N253" s="317"/>
    </row>
    <row r="254" spans="5:14" ht="16.5">
      <c r="E254" s="399"/>
      <c r="F254" s="399"/>
      <c r="G254" s="399"/>
      <c r="H254" s="399"/>
      <c r="I254" s="399"/>
      <c r="J254" s="399"/>
      <c r="K254" s="399"/>
      <c r="L254" s="682"/>
      <c r="M254" s="682"/>
      <c r="N254" s="317"/>
    </row>
    <row r="255" spans="5:14">
      <c r="E255" s="398"/>
      <c r="F255" s="398"/>
      <c r="G255" s="398"/>
      <c r="H255" s="398"/>
      <c r="I255" s="398"/>
      <c r="J255" s="398"/>
      <c r="K255" s="398"/>
      <c r="L255" s="682"/>
      <c r="M255" s="682"/>
      <c r="N255" s="317"/>
    </row>
    <row r="256" spans="5:14" ht="16.5">
      <c r="E256" s="399"/>
      <c r="F256" s="399"/>
      <c r="G256" s="399"/>
      <c r="H256" s="399"/>
      <c r="I256" s="399"/>
      <c r="J256" s="399"/>
      <c r="K256" s="399"/>
      <c r="L256" s="682"/>
      <c r="M256" s="682"/>
      <c r="N256" s="317"/>
    </row>
    <row r="257" spans="5:14" ht="16.5">
      <c r="E257" s="400"/>
      <c r="F257" s="400"/>
      <c r="G257" s="400"/>
      <c r="H257" s="400"/>
      <c r="I257" s="400"/>
      <c r="J257" s="400"/>
      <c r="K257" s="400"/>
      <c r="L257" s="682"/>
      <c r="M257" s="682"/>
      <c r="N257" s="317"/>
    </row>
    <row r="258" spans="5:14" ht="16.5">
      <c r="E258" s="400"/>
      <c r="F258" s="400"/>
      <c r="G258" s="400"/>
      <c r="H258" s="400"/>
      <c r="I258" s="400"/>
      <c r="J258" s="400"/>
      <c r="K258" s="400"/>
      <c r="L258" s="682"/>
      <c r="M258" s="682"/>
      <c r="N258" s="317"/>
    </row>
    <row r="259" spans="5:14" ht="16.5">
      <c r="E259" s="400"/>
      <c r="F259" s="400"/>
      <c r="G259" s="400"/>
      <c r="H259" s="400"/>
      <c r="I259" s="400"/>
      <c r="J259" s="400"/>
      <c r="K259" s="400"/>
      <c r="L259" s="682"/>
      <c r="M259" s="682"/>
      <c r="N259" s="317"/>
    </row>
    <row r="260" spans="5:14" ht="16.5">
      <c r="E260" s="400"/>
      <c r="F260" s="400"/>
      <c r="G260" s="400"/>
      <c r="H260" s="400"/>
      <c r="I260" s="400"/>
      <c r="J260" s="400"/>
      <c r="K260" s="400"/>
      <c r="L260" s="682"/>
      <c r="M260" s="682"/>
      <c r="N260" s="317"/>
    </row>
    <row r="261" spans="5:14">
      <c r="E261" s="682"/>
      <c r="F261" s="682"/>
      <c r="G261" s="682"/>
      <c r="H261" s="682"/>
      <c r="I261" s="682"/>
      <c r="J261" s="682"/>
      <c r="K261" s="682"/>
      <c r="L261" s="682"/>
      <c r="M261" s="682"/>
      <c r="N261" s="317"/>
    </row>
    <row r="262" spans="5:14">
      <c r="E262" s="682"/>
      <c r="F262" s="682"/>
      <c r="G262" s="682"/>
      <c r="H262" s="682"/>
      <c r="I262" s="682"/>
      <c r="J262" s="682"/>
      <c r="K262" s="682"/>
      <c r="L262" s="682"/>
      <c r="M262" s="682"/>
      <c r="N262" s="317"/>
    </row>
    <row r="263" spans="5:14">
      <c r="E263" s="19"/>
      <c r="F263" s="19"/>
      <c r="G263" s="19"/>
      <c r="H263" s="19"/>
      <c r="I263" s="19"/>
      <c r="J263" s="19"/>
      <c r="K263" s="19"/>
      <c r="L263" s="682"/>
      <c r="M263" s="682"/>
      <c r="N263" s="317"/>
    </row>
    <row r="264" spans="5:14">
      <c r="E264" s="19"/>
      <c r="F264" s="19"/>
      <c r="G264" s="19"/>
      <c r="H264" s="19"/>
      <c r="I264" s="19"/>
      <c r="J264" s="19"/>
      <c r="K264" s="19"/>
      <c r="L264" s="682"/>
      <c r="M264" s="682"/>
      <c r="N264" s="317"/>
    </row>
    <row r="265" spans="5:14">
      <c r="E265" s="19"/>
      <c r="F265" s="19"/>
      <c r="G265" s="19"/>
      <c r="H265" s="19"/>
      <c r="I265" s="19"/>
      <c r="J265" s="19"/>
      <c r="K265" s="19"/>
      <c r="L265" s="682"/>
      <c r="M265" s="682"/>
      <c r="N265" s="317"/>
    </row>
    <row r="266" spans="5:14">
      <c r="E266" s="684"/>
      <c r="F266" s="684"/>
      <c r="G266" s="684"/>
      <c r="H266" s="684"/>
      <c r="I266" s="684"/>
      <c r="J266" s="684"/>
      <c r="K266" s="684"/>
      <c r="L266" s="682"/>
      <c r="M266" s="682"/>
      <c r="N266" s="317"/>
    </row>
    <row r="267" spans="5:14">
      <c r="E267" s="396"/>
      <c r="F267" s="396"/>
      <c r="G267" s="396"/>
      <c r="H267" s="396"/>
      <c r="I267" s="396"/>
      <c r="J267" s="396"/>
      <c r="K267" s="396"/>
      <c r="L267" s="682"/>
      <c r="M267" s="682"/>
      <c r="N267" s="317"/>
    </row>
    <row r="268" spans="5:14">
      <c r="E268" s="396"/>
      <c r="F268" s="396"/>
      <c r="G268" s="396"/>
      <c r="H268" s="396"/>
      <c r="I268" s="396"/>
      <c r="J268" s="396"/>
      <c r="K268" s="396"/>
      <c r="L268" s="682"/>
      <c r="M268" s="682"/>
      <c r="N268" s="317"/>
    </row>
    <row r="269" spans="5:14">
      <c r="E269" s="396"/>
      <c r="F269" s="396"/>
      <c r="G269" s="396"/>
      <c r="H269" s="396"/>
      <c r="I269" s="396"/>
      <c r="J269" s="396"/>
      <c r="K269" s="396"/>
      <c r="L269" s="682"/>
      <c r="M269" s="682"/>
      <c r="N269" s="317"/>
    </row>
    <row r="270" spans="5:14">
      <c r="E270" s="309"/>
      <c r="F270" s="309"/>
      <c r="G270" s="309"/>
      <c r="H270" s="309"/>
      <c r="I270" s="309"/>
      <c r="J270" s="309"/>
      <c r="K270" s="309"/>
      <c r="L270" s="682"/>
      <c r="M270" s="682"/>
      <c r="N270" s="317"/>
    </row>
    <row r="271" spans="5:14">
      <c r="E271" s="309"/>
      <c r="F271" s="309"/>
      <c r="G271" s="309"/>
      <c r="H271" s="309"/>
      <c r="I271" s="309"/>
      <c r="J271" s="309"/>
      <c r="K271" s="309"/>
      <c r="L271" s="682"/>
      <c r="M271" s="682"/>
      <c r="N271" s="317"/>
    </row>
    <row r="272" spans="5:14">
      <c r="E272" s="309"/>
      <c r="F272" s="309"/>
      <c r="G272" s="309"/>
      <c r="H272" s="309"/>
      <c r="I272" s="309"/>
      <c r="J272" s="309"/>
      <c r="K272" s="309"/>
      <c r="L272" s="682"/>
      <c r="M272" s="682"/>
      <c r="N272" s="317"/>
    </row>
    <row r="273" spans="5:14">
      <c r="E273" s="309"/>
      <c r="F273" s="309"/>
      <c r="G273" s="309"/>
      <c r="H273" s="309"/>
      <c r="I273" s="309"/>
      <c r="J273" s="309"/>
      <c r="K273" s="309"/>
      <c r="L273" s="682"/>
      <c r="M273" s="682"/>
      <c r="N273" s="317"/>
    </row>
    <row r="274" spans="5:14">
      <c r="E274" s="309"/>
      <c r="F274" s="309"/>
      <c r="G274" s="309"/>
      <c r="H274" s="309"/>
      <c r="I274" s="309"/>
      <c r="J274" s="309"/>
      <c r="K274" s="309"/>
      <c r="L274" s="682"/>
      <c r="M274" s="682"/>
      <c r="N274" s="317"/>
    </row>
    <row r="275" spans="5:14">
      <c r="E275" s="381"/>
      <c r="F275" s="381"/>
      <c r="G275" s="381"/>
      <c r="H275" s="381"/>
      <c r="I275" s="381"/>
      <c r="J275" s="381"/>
      <c r="K275" s="381"/>
      <c r="L275" s="682"/>
      <c r="M275" s="682"/>
      <c r="N275" s="317"/>
    </row>
    <row r="276" spans="5:14">
      <c r="E276" s="381"/>
      <c r="F276" s="381"/>
      <c r="G276" s="381"/>
      <c r="H276" s="381"/>
      <c r="I276" s="381"/>
      <c r="J276" s="381"/>
      <c r="K276" s="381"/>
      <c r="L276" s="682"/>
      <c r="M276" s="682"/>
      <c r="N276" s="317"/>
    </row>
    <row r="277" spans="5:14" ht="16.5">
      <c r="E277" s="382"/>
      <c r="F277" s="382"/>
      <c r="G277" s="382"/>
      <c r="H277" s="382"/>
      <c r="I277" s="382"/>
      <c r="J277" s="382"/>
      <c r="K277" s="382"/>
      <c r="L277" s="682"/>
      <c r="M277" s="682"/>
      <c r="N277" s="317"/>
    </row>
    <row r="278" spans="5:14" ht="16.5">
      <c r="E278" s="382"/>
      <c r="F278" s="382"/>
      <c r="G278" s="382"/>
      <c r="H278" s="382"/>
      <c r="I278" s="382"/>
      <c r="J278" s="382"/>
      <c r="K278" s="382"/>
      <c r="L278" s="682"/>
      <c r="M278" s="682"/>
      <c r="N278" s="317"/>
    </row>
    <row r="279" spans="5:14">
      <c r="E279" s="380"/>
      <c r="F279" s="380"/>
      <c r="G279" s="380"/>
      <c r="H279" s="380"/>
      <c r="I279" s="380"/>
      <c r="J279" s="380"/>
      <c r="K279" s="463"/>
      <c r="L279" s="682"/>
      <c r="M279" s="682"/>
      <c r="N279" s="317"/>
    </row>
    <row r="280" spans="5:14">
      <c r="E280" s="381"/>
      <c r="F280" s="381"/>
      <c r="G280" s="381"/>
      <c r="H280" s="381"/>
      <c r="I280" s="381"/>
      <c r="J280" s="381"/>
      <c r="K280" s="461"/>
      <c r="L280" s="682"/>
      <c r="M280" s="682"/>
      <c r="N280" s="317"/>
    </row>
    <row r="281" spans="5:14" ht="16.5">
      <c r="E281" s="382"/>
      <c r="F281" s="382"/>
      <c r="G281" s="382"/>
      <c r="H281" s="382"/>
      <c r="I281" s="382"/>
      <c r="J281" s="382"/>
      <c r="K281" s="462"/>
      <c r="L281" s="682"/>
      <c r="M281" s="682"/>
      <c r="N281" s="317"/>
    </row>
    <row r="282" spans="5:14">
      <c r="E282" s="381"/>
      <c r="F282" s="381"/>
      <c r="G282" s="381"/>
      <c r="H282" s="381"/>
      <c r="I282" s="381"/>
      <c r="J282" s="381"/>
      <c r="K282" s="381"/>
      <c r="L282" s="682"/>
      <c r="M282" s="682"/>
      <c r="N282" s="317"/>
    </row>
    <row r="283" spans="5:14" ht="16.5">
      <c r="E283" s="382"/>
      <c r="F283" s="382"/>
      <c r="G283" s="382"/>
      <c r="H283" s="382"/>
      <c r="I283" s="382"/>
      <c r="J283" s="382"/>
      <c r="K283" s="462"/>
      <c r="L283" s="682"/>
      <c r="M283" s="682"/>
      <c r="N283" s="317"/>
    </row>
    <row r="284" spans="5:14" ht="16.5">
      <c r="E284" s="17"/>
      <c r="F284" s="17"/>
      <c r="G284" s="17"/>
      <c r="H284" s="17"/>
      <c r="I284" s="17"/>
      <c r="J284" s="17"/>
      <c r="K284" s="384"/>
      <c r="L284" s="682"/>
      <c r="M284" s="682"/>
      <c r="N284" s="317"/>
    </row>
    <row r="285" spans="5:14">
      <c r="E285" s="202"/>
      <c r="F285" s="202"/>
      <c r="G285" s="202"/>
      <c r="H285" s="202"/>
      <c r="I285" s="202"/>
      <c r="J285" s="202"/>
      <c r="K285" s="460"/>
      <c r="L285" s="682"/>
      <c r="M285" s="682"/>
      <c r="N285" s="317"/>
    </row>
    <row r="286" spans="5:14" ht="16.5">
      <c r="E286" s="17"/>
      <c r="F286" s="17"/>
      <c r="G286" s="17"/>
      <c r="H286" s="17"/>
      <c r="I286" s="17"/>
      <c r="J286" s="17"/>
      <c r="K286" s="17"/>
      <c r="L286" s="682"/>
      <c r="M286" s="682"/>
      <c r="N286" s="317"/>
    </row>
    <row r="287" spans="5:14">
      <c r="E287" s="310"/>
      <c r="F287" s="310"/>
      <c r="G287" s="310"/>
      <c r="H287" s="310"/>
      <c r="I287" s="310"/>
      <c r="J287" s="310"/>
      <c r="K287" s="310"/>
      <c r="L287" s="682"/>
      <c r="M287" s="682"/>
      <c r="N287" s="317"/>
    </row>
    <row r="288" spans="5:14">
      <c r="E288" s="685"/>
      <c r="F288" s="685"/>
      <c r="G288" s="685"/>
      <c r="H288" s="685"/>
      <c r="I288" s="685"/>
      <c r="J288" s="685"/>
      <c r="K288" s="676"/>
      <c r="L288" s="682"/>
      <c r="M288" s="682"/>
      <c r="N288" s="317"/>
    </row>
    <row r="289" spans="5:14">
      <c r="E289" s="685"/>
      <c r="F289" s="685"/>
      <c r="G289" s="685"/>
      <c r="H289" s="685"/>
      <c r="I289" s="685"/>
      <c r="J289" s="685"/>
      <c r="K289" s="676"/>
      <c r="L289" s="682"/>
      <c r="M289" s="682"/>
      <c r="N289" s="317"/>
    </row>
    <row r="290" spans="5:14">
      <c r="E290" s="680"/>
      <c r="F290" s="680"/>
      <c r="G290" s="680"/>
      <c r="H290" s="680"/>
      <c r="I290" s="680"/>
      <c r="J290" s="680"/>
      <c r="K290" s="680"/>
      <c r="L290" s="682"/>
      <c r="M290" s="682"/>
      <c r="N290" s="317"/>
    </row>
    <row r="291" spans="5:14">
      <c r="E291" s="680"/>
      <c r="F291" s="680"/>
      <c r="G291" s="686"/>
      <c r="H291" s="680"/>
      <c r="I291" s="680"/>
      <c r="J291" s="680"/>
      <c r="K291" s="680"/>
      <c r="L291" s="682"/>
      <c r="M291" s="682"/>
      <c r="N291" s="317"/>
    </row>
    <row r="292" spans="5:14">
      <c r="E292" s="681"/>
      <c r="F292" s="681"/>
      <c r="G292" s="687"/>
      <c r="H292" s="681"/>
      <c r="I292" s="681"/>
      <c r="J292" s="681"/>
      <c r="K292" s="681"/>
      <c r="L292" s="682"/>
      <c r="M292" s="682"/>
      <c r="N292" s="317"/>
    </row>
    <row r="293" spans="5:14">
      <c r="E293" s="19"/>
      <c r="F293" s="19"/>
      <c r="G293" s="19"/>
      <c r="H293" s="19"/>
      <c r="I293" s="19"/>
      <c r="J293" s="19"/>
      <c r="K293" s="19"/>
      <c r="L293" s="682"/>
      <c r="M293" s="682"/>
      <c r="N293" s="317"/>
    </row>
    <row r="294" spans="5:14">
      <c r="E294" s="19"/>
      <c r="F294" s="19"/>
      <c r="G294" s="19"/>
      <c r="H294" s="19"/>
      <c r="I294" s="19"/>
      <c r="J294" s="19"/>
      <c r="K294" s="19"/>
      <c r="L294" s="682"/>
      <c r="M294" s="682"/>
      <c r="N294" s="317"/>
    </row>
    <row r="295" spans="5:14">
      <c r="E295" s="19"/>
      <c r="F295" s="19"/>
      <c r="G295" s="19"/>
      <c r="H295" s="19"/>
      <c r="I295" s="19"/>
      <c r="J295" s="19"/>
      <c r="K295" s="19"/>
      <c r="L295" s="682"/>
      <c r="M295" s="682"/>
      <c r="N295" s="317"/>
    </row>
    <row r="296" spans="5:14">
      <c r="E296" s="502"/>
      <c r="F296" s="502"/>
      <c r="G296" s="502"/>
      <c r="H296" s="502"/>
      <c r="I296" s="502"/>
      <c r="J296" s="502"/>
      <c r="K296" s="502"/>
      <c r="L296" s="682"/>
      <c r="M296" s="682"/>
      <c r="N296" s="317"/>
    </row>
    <row r="297" spans="5:14">
      <c r="E297" s="502"/>
      <c r="F297" s="502"/>
      <c r="G297" s="502"/>
      <c r="H297" s="502"/>
      <c r="I297" s="502"/>
      <c r="J297" s="502"/>
      <c r="K297" s="502"/>
      <c r="L297" s="682"/>
      <c r="M297" s="682"/>
      <c r="N297" s="317"/>
    </row>
    <row r="298" spans="5:14">
      <c r="E298" s="502"/>
      <c r="F298" s="502"/>
      <c r="G298" s="502"/>
      <c r="H298" s="502"/>
      <c r="I298" s="502"/>
      <c r="J298" s="502"/>
      <c r="K298" s="502"/>
      <c r="L298" s="682"/>
      <c r="M298" s="682"/>
      <c r="N298" s="317"/>
    </row>
    <row r="299" spans="5:14">
      <c r="E299" s="398"/>
      <c r="F299" s="398"/>
      <c r="G299" s="398"/>
      <c r="H299" s="398"/>
      <c r="I299" s="398"/>
      <c r="J299" s="398"/>
      <c r="K299" s="398"/>
      <c r="L299" s="682"/>
      <c r="M299" s="682"/>
      <c r="N299" s="317"/>
    </row>
    <row r="300" spans="5:14">
      <c r="E300" s="398"/>
      <c r="F300" s="398"/>
      <c r="G300" s="398"/>
      <c r="H300" s="398"/>
      <c r="I300" s="398"/>
      <c r="J300" s="398"/>
      <c r="K300" s="398"/>
      <c r="L300" s="682"/>
      <c r="M300" s="682"/>
      <c r="N300" s="317"/>
    </row>
    <row r="301" spans="5:14">
      <c r="E301" s="398"/>
      <c r="F301" s="398"/>
      <c r="G301" s="398"/>
      <c r="H301" s="398"/>
      <c r="I301" s="398"/>
      <c r="J301" s="398"/>
      <c r="K301" s="398"/>
      <c r="L301" s="682"/>
      <c r="M301" s="682"/>
      <c r="N301" s="317"/>
    </row>
    <row r="302" spans="5:14">
      <c r="E302" s="398"/>
      <c r="F302" s="398"/>
      <c r="G302" s="398"/>
      <c r="H302" s="398"/>
      <c r="I302" s="398"/>
      <c r="J302" s="398"/>
      <c r="K302" s="398"/>
      <c r="L302" s="682"/>
      <c r="M302" s="682"/>
      <c r="N302" s="317"/>
    </row>
    <row r="303" spans="5:14">
      <c r="E303" s="398"/>
      <c r="F303" s="398"/>
      <c r="G303" s="398"/>
      <c r="H303" s="398"/>
      <c r="I303" s="398"/>
      <c r="J303" s="398"/>
      <c r="K303" s="398"/>
      <c r="L303" s="682"/>
      <c r="M303" s="682"/>
      <c r="N303" s="317"/>
    </row>
    <row r="304" spans="5:14">
      <c r="E304" s="398"/>
      <c r="F304" s="398"/>
      <c r="G304" s="398"/>
      <c r="H304" s="398"/>
      <c r="I304" s="398"/>
      <c r="J304" s="398"/>
      <c r="K304" s="398"/>
      <c r="L304" s="682"/>
      <c r="M304" s="682"/>
      <c r="N304" s="317"/>
    </row>
    <row r="305" spans="5:14">
      <c r="E305" s="398"/>
      <c r="F305" s="398"/>
      <c r="G305" s="398"/>
      <c r="H305" s="398"/>
      <c r="I305" s="398"/>
      <c r="J305" s="398"/>
      <c r="K305" s="398"/>
      <c r="L305" s="682"/>
      <c r="M305" s="682"/>
      <c r="N305" s="317"/>
    </row>
    <row r="306" spans="5:14" ht="16.5">
      <c r="E306" s="399"/>
      <c r="F306" s="399"/>
      <c r="G306" s="399"/>
      <c r="H306" s="399"/>
      <c r="I306" s="399"/>
      <c r="J306" s="399"/>
      <c r="K306" s="399"/>
      <c r="L306" s="682"/>
      <c r="M306" s="682"/>
      <c r="N306" s="317"/>
    </row>
    <row r="307" spans="5:14" ht="16.5">
      <c r="E307" s="399"/>
      <c r="F307" s="399"/>
      <c r="G307" s="399"/>
      <c r="H307" s="399"/>
      <c r="I307" s="399"/>
      <c r="J307" s="399"/>
      <c r="K307" s="399"/>
      <c r="L307" s="682"/>
      <c r="M307" s="682"/>
      <c r="N307" s="317"/>
    </row>
    <row r="308" spans="5:14">
      <c r="E308" s="397"/>
      <c r="F308" s="397"/>
      <c r="G308" s="397"/>
      <c r="H308" s="397"/>
      <c r="I308" s="397"/>
      <c r="J308" s="397"/>
      <c r="K308" s="397"/>
      <c r="L308" s="682"/>
      <c r="M308" s="682"/>
      <c r="N308" s="317"/>
    </row>
    <row r="309" spans="5:14">
      <c r="E309" s="398"/>
      <c r="F309" s="398"/>
      <c r="G309" s="398"/>
      <c r="H309" s="398"/>
      <c r="I309" s="398"/>
      <c r="J309" s="398"/>
      <c r="K309" s="398"/>
      <c r="L309" s="682"/>
      <c r="M309" s="682"/>
      <c r="N309" s="317"/>
    </row>
    <row r="310" spans="5:14" ht="16.5">
      <c r="E310" s="399"/>
      <c r="F310" s="399"/>
      <c r="G310" s="399"/>
      <c r="H310" s="399"/>
      <c r="I310" s="399"/>
      <c r="J310" s="399"/>
      <c r="K310" s="399"/>
      <c r="L310" s="682"/>
      <c r="M310" s="682"/>
      <c r="N310" s="317"/>
    </row>
    <row r="311" spans="5:14">
      <c r="E311" s="398"/>
      <c r="F311" s="398"/>
      <c r="G311" s="398"/>
      <c r="H311" s="398"/>
      <c r="I311" s="398"/>
      <c r="J311" s="398"/>
      <c r="K311" s="398"/>
      <c r="L311" s="682"/>
      <c r="M311" s="682"/>
      <c r="N311" s="317"/>
    </row>
    <row r="312" spans="5:14" ht="16.5">
      <c r="E312" s="399"/>
      <c r="F312" s="399"/>
      <c r="G312" s="399"/>
      <c r="H312" s="399"/>
      <c r="I312" s="399"/>
      <c r="J312" s="399"/>
      <c r="K312" s="399"/>
      <c r="L312" s="682"/>
      <c r="M312" s="682"/>
      <c r="N312" s="317"/>
    </row>
    <row r="313" spans="5:14" ht="16.5">
      <c r="E313" s="400"/>
      <c r="F313" s="400"/>
      <c r="G313" s="400"/>
      <c r="H313" s="400"/>
      <c r="I313" s="400"/>
      <c r="J313" s="400"/>
      <c r="K313" s="400"/>
      <c r="L313" s="682"/>
      <c r="M313" s="682"/>
      <c r="N313" s="317"/>
    </row>
    <row r="314" spans="5:14">
      <c r="E314" s="682"/>
      <c r="F314" s="682"/>
      <c r="G314" s="682"/>
      <c r="H314" s="682"/>
      <c r="I314" s="682"/>
      <c r="J314" s="682"/>
      <c r="K314" s="682"/>
      <c r="L314" s="682"/>
      <c r="M314" s="682"/>
      <c r="N314" s="317"/>
    </row>
    <row r="315" spans="5:14">
      <c r="E315" s="682"/>
      <c r="F315" s="682"/>
      <c r="G315" s="682"/>
      <c r="H315" s="682"/>
      <c r="I315" s="682"/>
      <c r="J315" s="682"/>
      <c r="K315" s="682"/>
      <c r="L315" s="682"/>
      <c r="M315" s="682"/>
      <c r="N315" s="317"/>
    </row>
    <row r="316" spans="5:14">
      <c r="E316" s="682"/>
      <c r="F316" s="682"/>
      <c r="G316" s="682"/>
      <c r="H316" s="682"/>
      <c r="I316" s="682"/>
      <c r="J316" s="682"/>
      <c r="K316" s="682"/>
      <c r="L316" s="682"/>
      <c r="M316" s="682"/>
      <c r="N316" s="317"/>
    </row>
    <row r="317" spans="5:14">
      <c r="E317" s="682"/>
      <c r="F317" s="682"/>
      <c r="G317" s="682"/>
      <c r="H317" s="682"/>
      <c r="I317" s="682"/>
      <c r="J317" s="682"/>
      <c r="K317" s="682"/>
      <c r="L317" s="682"/>
      <c r="M317" s="682"/>
      <c r="N317" s="317"/>
    </row>
    <row r="318" spans="5:14">
      <c r="E318" s="682"/>
      <c r="F318" s="682"/>
      <c r="G318" s="682"/>
      <c r="H318" s="682"/>
      <c r="I318" s="682"/>
      <c r="J318" s="682"/>
      <c r="K318" s="682"/>
      <c r="L318" s="682"/>
      <c r="M318" s="682"/>
      <c r="N318" s="317"/>
    </row>
    <row r="319" spans="5:14">
      <c r="E319" s="19"/>
      <c r="F319" s="19"/>
      <c r="G319" s="19"/>
      <c r="H319" s="19"/>
      <c r="I319" s="19"/>
      <c r="J319" s="19"/>
      <c r="K319" s="19"/>
      <c r="L319" s="682"/>
      <c r="M319" s="682"/>
      <c r="N319" s="317"/>
    </row>
    <row r="320" spans="5:14">
      <c r="E320" s="19"/>
      <c r="F320" s="19"/>
      <c r="G320" s="19"/>
      <c r="H320" s="19"/>
      <c r="I320" s="19"/>
      <c r="J320" s="19"/>
      <c r="K320" s="19"/>
      <c r="L320" s="682"/>
      <c r="M320" s="682"/>
      <c r="N320" s="317"/>
    </row>
    <row r="321" spans="5:14">
      <c r="E321" s="19"/>
      <c r="F321" s="19"/>
      <c r="G321" s="19"/>
      <c r="H321" s="19"/>
      <c r="I321" s="19"/>
      <c r="J321" s="19"/>
      <c r="K321" s="19"/>
      <c r="L321" s="682"/>
      <c r="M321" s="682"/>
      <c r="N321" s="317"/>
    </row>
    <row r="322" spans="5:14">
      <c r="E322" s="684"/>
      <c r="F322" s="684"/>
      <c r="G322" s="684"/>
      <c r="H322" s="684"/>
      <c r="I322" s="684"/>
      <c r="J322" s="684"/>
      <c r="K322" s="684"/>
      <c r="L322" s="682"/>
      <c r="M322" s="682"/>
      <c r="N322" s="317"/>
    </row>
    <row r="323" spans="5:14">
      <c r="E323" s="396"/>
      <c r="F323" s="396"/>
      <c r="G323" s="396"/>
      <c r="H323" s="396"/>
      <c r="I323" s="396"/>
      <c r="J323" s="396"/>
      <c r="K323" s="396"/>
      <c r="L323" s="682"/>
      <c r="M323" s="682"/>
      <c r="N323" s="317"/>
    </row>
    <row r="324" spans="5:14">
      <c r="E324" s="396"/>
      <c r="F324" s="396"/>
      <c r="G324" s="396"/>
      <c r="H324" s="396"/>
      <c r="I324" s="396"/>
      <c r="J324" s="396"/>
      <c r="K324" s="396"/>
      <c r="L324" s="682"/>
      <c r="M324" s="682"/>
      <c r="N324" s="317"/>
    </row>
    <row r="325" spans="5:14">
      <c r="E325" s="396"/>
      <c r="F325" s="396"/>
      <c r="G325" s="396"/>
      <c r="H325" s="396"/>
      <c r="I325" s="396"/>
      <c r="J325" s="396"/>
      <c r="K325" s="396"/>
      <c r="L325" s="682"/>
      <c r="M325" s="682"/>
      <c r="N325" s="317"/>
    </row>
    <row r="326" spans="5:14">
      <c r="E326" s="381"/>
      <c r="F326" s="381"/>
      <c r="G326" s="309"/>
      <c r="H326" s="381"/>
      <c r="I326" s="381"/>
      <c r="J326" s="381"/>
      <c r="K326" s="381"/>
      <c r="L326" s="682"/>
      <c r="M326" s="682"/>
      <c r="N326" s="317"/>
    </row>
    <row r="327" spans="5:14">
      <c r="E327" s="381"/>
      <c r="F327" s="381"/>
      <c r="G327" s="309"/>
      <c r="H327" s="381"/>
      <c r="I327" s="381"/>
      <c r="J327" s="381"/>
      <c r="K327" s="381"/>
      <c r="L327" s="682"/>
      <c r="M327" s="682"/>
      <c r="N327" s="317"/>
    </row>
    <row r="328" spans="5:14">
      <c r="E328" s="309"/>
      <c r="F328" s="309"/>
      <c r="G328" s="309"/>
      <c r="H328" s="309"/>
      <c r="I328" s="309"/>
      <c r="J328" s="309"/>
      <c r="K328" s="309"/>
      <c r="L328" s="682"/>
      <c r="M328" s="682"/>
      <c r="N328" s="317"/>
    </row>
    <row r="329" spans="5:14">
      <c r="E329" s="381"/>
      <c r="F329" s="381"/>
      <c r="G329" s="309"/>
      <c r="H329" s="381"/>
      <c r="I329" s="381"/>
      <c r="J329" s="381"/>
      <c r="K329" s="381"/>
      <c r="L329" s="682"/>
      <c r="M329" s="682"/>
      <c r="N329" s="317"/>
    </row>
    <row r="330" spans="5:14">
      <c r="E330" s="381"/>
      <c r="F330" s="381"/>
      <c r="G330" s="309"/>
      <c r="H330" s="381"/>
      <c r="I330" s="381"/>
      <c r="J330" s="381"/>
      <c r="K330" s="381"/>
      <c r="L330" s="682"/>
      <c r="M330" s="682"/>
      <c r="N330" s="317"/>
    </row>
    <row r="331" spans="5:14">
      <c r="E331" s="381"/>
      <c r="F331" s="381"/>
      <c r="G331" s="381"/>
      <c r="H331" s="381"/>
      <c r="I331" s="381"/>
      <c r="J331" s="381"/>
      <c r="K331" s="381"/>
      <c r="L331" s="682"/>
      <c r="M331" s="682"/>
      <c r="N331" s="317"/>
    </row>
    <row r="332" spans="5:14">
      <c r="E332" s="381"/>
      <c r="F332" s="381"/>
      <c r="G332" s="381"/>
      <c r="H332" s="381"/>
      <c r="I332" s="381"/>
      <c r="J332" s="381"/>
      <c r="K332" s="381"/>
      <c r="L332" s="682"/>
      <c r="M332" s="682"/>
      <c r="N332" s="317"/>
    </row>
    <row r="333" spans="5:14" ht="16.5">
      <c r="E333" s="382"/>
      <c r="F333" s="382"/>
      <c r="G333" s="382"/>
      <c r="H333" s="382"/>
      <c r="I333" s="382"/>
      <c r="J333" s="382"/>
      <c r="K333" s="382"/>
      <c r="L333" s="682"/>
      <c r="M333" s="682"/>
      <c r="N333" s="317"/>
    </row>
    <row r="334" spans="5:14" ht="16.5">
      <c r="E334" s="382"/>
      <c r="F334" s="382"/>
      <c r="G334" s="382"/>
      <c r="H334" s="382"/>
      <c r="I334" s="382"/>
      <c r="J334" s="382"/>
      <c r="K334" s="382"/>
      <c r="L334" s="682"/>
      <c r="M334" s="682"/>
      <c r="N334" s="317"/>
    </row>
    <row r="335" spans="5:14">
      <c r="E335" s="380"/>
      <c r="F335" s="380"/>
      <c r="G335" s="380"/>
      <c r="H335" s="380"/>
      <c r="I335" s="380"/>
      <c r="J335" s="380"/>
      <c r="K335" s="380"/>
      <c r="L335" s="682"/>
      <c r="M335" s="682"/>
      <c r="N335" s="317"/>
    </row>
    <row r="336" spans="5:14">
      <c r="E336" s="381"/>
      <c r="F336" s="381"/>
      <c r="G336" s="381"/>
      <c r="H336" s="381"/>
      <c r="I336" s="381"/>
      <c r="J336" s="381"/>
      <c r="K336" s="461"/>
      <c r="L336" s="682"/>
      <c r="M336" s="682"/>
      <c r="N336" s="317"/>
    </row>
    <row r="337" spans="5:14" ht="16.5">
      <c r="E337" s="462"/>
      <c r="F337" s="462"/>
      <c r="G337" s="462"/>
      <c r="H337" s="462"/>
      <c r="I337" s="462"/>
      <c r="J337" s="462"/>
      <c r="K337" s="462"/>
      <c r="L337" s="682"/>
      <c r="M337" s="682"/>
      <c r="N337" s="317"/>
    </row>
    <row r="338" spans="5:14">
      <c r="E338" s="381"/>
      <c r="F338" s="381"/>
      <c r="G338" s="381"/>
      <c r="H338" s="381"/>
      <c r="I338" s="381"/>
      <c r="J338" s="381"/>
      <c r="K338" s="381"/>
      <c r="L338" s="682"/>
      <c r="M338" s="682"/>
      <c r="N338" s="317"/>
    </row>
    <row r="339" spans="5:14" ht="16.5">
      <c r="E339" s="382"/>
      <c r="F339" s="382"/>
      <c r="G339" s="382"/>
      <c r="H339" s="382"/>
      <c r="I339" s="382"/>
      <c r="J339" s="382"/>
      <c r="K339" s="462"/>
      <c r="L339" s="682"/>
      <c r="M339" s="682"/>
      <c r="N339" s="317"/>
    </row>
    <row r="340" spans="5:14" ht="16.5">
      <c r="E340" s="384"/>
      <c r="F340" s="384"/>
      <c r="G340" s="384"/>
      <c r="H340" s="384"/>
      <c r="I340" s="384"/>
      <c r="J340" s="17"/>
      <c r="K340" s="17"/>
      <c r="L340" s="682"/>
      <c r="M340" s="682"/>
      <c r="N340" s="317"/>
    </row>
    <row r="341" spans="5:14">
      <c r="E341" s="682"/>
      <c r="F341" s="682"/>
      <c r="G341" s="682"/>
      <c r="H341" s="682"/>
      <c r="I341" s="682"/>
      <c r="J341" s="682"/>
      <c r="K341" s="682"/>
      <c r="L341" s="682"/>
      <c r="M341" s="682"/>
      <c r="N341" s="317"/>
    </row>
    <row r="342" spans="5:14">
      <c r="E342" s="688"/>
      <c r="F342" s="688"/>
      <c r="G342" s="688"/>
      <c r="H342" s="688"/>
      <c r="I342" s="688"/>
      <c r="J342" s="688"/>
      <c r="K342" s="689"/>
      <c r="L342" s="682"/>
      <c r="M342" s="682"/>
      <c r="N342" s="317"/>
    </row>
    <row r="343" spans="5:14">
      <c r="E343" s="688"/>
      <c r="F343" s="688"/>
      <c r="G343" s="688"/>
      <c r="H343" s="688"/>
      <c r="I343" s="688"/>
      <c r="J343" s="688"/>
      <c r="K343" s="689"/>
      <c r="L343" s="682"/>
      <c r="M343" s="682"/>
      <c r="N343" s="317"/>
    </row>
    <row r="344" spans="5:14">
      <c r="E344" s="682"/>
      <c r="F344" s="682"/>
      <c r="G344" s="682"/>
      <c r="H344" s="682"/>
      <c r="I344" s="682"/>
      <c r="J344" s="682"/>
      <c r="K344" s="682"/>
      <c r="L344" s="682"/>
      <c r="M344" s="682"/>
      <c r="N344" s="317"/>
    </row>
    <row r="345" spans="5:14">
      <c r="E345" s="682"/>
      <c r="F345" s="682"/>
      <c r="G345" s="682"/>
      <c r="H345" s="682"/>
      <c r="I345" s="682"/>
      <c r="J345" s="682"/>
      <c r="K345" s="682"/>
      <c r="L345" s="682"/>
      <c r="M345" s="682"/>
      <c r="N345" s="317"/>
    </row>
    <row r="346" spans="5:14">
      <c r="E346" s="690"/>
      <c r="F346" s="690"/>
      <c r="G346" s="690"/>
      <c r="H346" s="690"/>
      <c r="I346" s="690"/>
      <c r="J346" s="690"/>
      <c r="K346" s="690"/>
      <c r="L346" s="682"/>
      <c r="M346" s="682"/>
      <c r="N346" s="317"/>
    </row>
    <row r="347" spans="5:14">
      <c r="E347" s="690"/>
      <c r="F347" s="690"/>
      <c r="G347" s="690"/>
      <c r="H347" s="690"/>
      <c r="I347" s="690"/>
      <c r="J347" s="690"/>
      <c r="K347" s="690"/>
      <c r="L347" s="682"/>
      <c r="M347" s="682"/>
      <c r="N347" s="317"/>
    </row>
    <row r="348" spans="5:14">
      <c r="E348" s="540"/>
      <c r="F348" s="540"/>
      <c r="G348" s="540"/>
      <c r="H348" s="540"/>
      <c r="I348" s="540"/>
      <c r="J348" s="540"/>
      <c r="K348" s="540"/>
      <c r="L348" s="682"/>
      <c r="M348" s="682"/>
      <c r="N348" s="317"/>
    </row>
    <row r="349" spans="5:14">
      <c r="E349" s="540"/>
      <c r="F349" s="540"/>
      <c r="G349" s="540"/>
      <c r="H349" s="540"/>
      <c r="I349" s="540"/>
      <c r="J349" s="540"/>
      <c r="K349" s="540"/>
      <c r="L349" s="682"/>
      <c r="M349" s="682"/>
      <c r="N349" s="317"/>
    </row>
    <row r="350" spans="5:14">
      <c r="E350" s="540"/>
      <c r="F350" s="540"/>
      <c r="G350" s="540"/>
      <c r="H350" s="540"/>
      <c r="I350" s="540"/>
      <c r="J350" s="540"/>
      <c r="K350" s="540"/>
      <c r="L350" s="682"/>
      <c r="M350" s="682"/>
      <c r="N350" s="317"/>
    </row>
    <row r="351" spans="5:14">
      <c r="E351" s="605"/>
      <c r="F351" s="605"/>
      <c r="G351" s="605"/>
      <c r="H351" s="605"/>
      <c r="I351" s="605"/>
      <c r="J351" s="605"/>
      <c r="K351" s="605"/>
      <c r="L351" s="682"/>
      <c r="M351" s="682"/>
      <c r="N351" s="317"/>
    </row>
    <row r="352" spans="5:14">
      <c r="E352" s="544"/>
      <c r="F352" s="544"/>
      <c r="G352" s="544"/>
      <c r="H352" s="544"/>
      <c r="I352" s="544"/>
      <c r="J352" s="544"/>
      <c r="K352" s="544"/>
      <c r="L352" s="682"/>
      <c r="M352" s="682"/>
      <c r="N352" s="317"/>
    </row>
    <row r="353" spans="5:14">
      <c r="E353" s="544"/>
      <c r="F353" s="544"/>
      <c r="G353" s="544"/>
      <c r="H353" s="544"/>
      <c r="I353" s="544"/>
      <c r="J353" s="544"/>
      <c r="K353" s="544"/>
      <c r="L353" s="682"/>
      <c r="M353" s="682"/>
      <c r="N353" s="317"/>
    </row>
    <row r="354" spans="5:14">
      <c r="E354" s="544"/>
      <c r="F354" s="544"/>
      <c r="G354" s="544"/>
      <c r="H354" s="544"/>
      <c r="I354" s="544"/>
      <c r="J354" s="544"/>
      <c r="K354" s="544"/>
      <c r="L354" s="682"/>
      <c r="M354" s="682"/>
      <c r="N354" s="317"/>
    </row>
    <row r="355" spans="5:14">
      <c r="E355" s="547"/>
      <c r="F355" s="547"/>
      <c r="G355" s="547"/>
      <c r="H355" s="547"/>
      <c r="I355" s="547"/>
      <c r="J355" s="547"/>
      <c r="K355" s="547"/>
      <c r="L355" s="682"/>
      <c r="M355" s="682"/>
      <c r="N355" s="317"/>
    </row>
    <row r="356" spans="5:14">
      <c r="E356" s="547"/>
      <c r="F356" s="547"/>
      <c r="G356" s="547"/>
      <c r="H356" s="547"/>
      <c r="I356" s="547"/>
      <c r="J356" s="547"/>
      <c r="K356" s="547"/>
      <c r="L356" s="682"/>
      <c r="M356" s="682"/>
      <c r="N356" s="317"/>
    </row>
    <row r="357" spans="5:14">
      <c r="E357" s="547"/>
      <c r="F357" s="547"/>
      <c r="G357" s="547"/>
      <c r="H357" s="547"/>
      <c r="I357" s="547"/>
      <c r="J357" s="547"/>
      <c r="K357" s="547"/>
      <c r="L357" s="682"/>
      <c r="M357" s="682"/>
      <c r="N357" s="317"/>
    </row>
    <row r="358" spans="5:14">
      <c r="E358" s="547"/>
      <c r="F358" s="547"/>
      <c r="G358" s="547"/>
      <c r="H358" s="547"/>
      <c r="I358" s="547"/>
      <c r="J358" s="547"/>
      <c r="K358" s="547"/>
      <c r="L358" s="682"/>
      <c r="M358" s="682"/>
      <c r="N358" s="317"/>
    </row>
    <row r="359" spans="5:14">
      <c r="E359" s="547"/>
      <c r="F359" s="547"/>
      <c r="G359" s="547"/>
      <c r="H359" s="547"/>
      <c r="I359" s="547"/>
      <c r="J359" s="547"/>
      <c r="K359" s="547"/>
      <c r="L359" s="682"/>
      <c r="M359" s="682"/>
      <c r="N359" s="317"/>
    </row>
    <row r="360" spans="5:14">
      <c r="E360" s="557"/>
      <c r="F360" s="557"/>
      <c r="G360" s="557"/>
      <c r="H360" s="557"/>
      <c r="I360" s="557"/>
      <c r="J360" s="557"/>
      <c r="K360" s="557"/>
      <c r="L360" s="682"/>
      <c r="M360" s="682"/>
      <c r="N360" s="317"/>
    </row>
    <row r="361" spans="5:14">
      <c r="E361" s="557"/>
      <c r="F361" s="557"/>
      <c r="G361" s="557"/>
      <c r="H361" s="557"/>
      <c r="I361" s="557"/>
      <c r="J361" s="557"/>
      <c r="K361" s="557"/>
      <c r="L361" s="682"/>
      <c r="M361" s="682"/>
      <c r="N361" s="317"/>
    </row>
    <row r="362" spans="5:14" ht="16.5">
      <c r="E362" s="549"/>
      <c r="F362" s="549"/>
      <c r="G362" s="549"/>
      <c r="H362" s="549"/>
      <c r="I362" s="549"/>
      <c r="J362" s="549"/>
      <c r="K362" s="549"/>
      <c r="L362" s="682"/>
      <c r="M362" s="682"/>
      <c r="N362" s="317"/>
    </row>
    <row r="363" spans="5:14" ht="16.5">
      <c r="E363" s="549"/>
      <c r="F363" s="549"/>
      <c r="G363" s="549"/>
      <c r="H363" s="549"/>
      <c r="I363" s="549"/>
      <c r="J363" s="549"/>
      <c r="K363" s="549"/>
      <c r="L363" s="682"/>
      <c r="M363" s="682"/>
      <c r="N363" s="317"/>
    </row>
    <row r="364" spans="5:14">
      <c r="E364" s="553"/>
      <c r="F364" s="553"/>
      <c r="G364" s="553"/>
      <c r="H364" s="553"/>
      <c r="I364" s="553"/>
      <c r="J364" s="553"/>
      <c r="K364" s="553"/>
      <c r="L364" s="682"/>
      <c r="M364" s="682"/>
      <c r="N364" s="317"/>
    </row>
    <row r="365" spans="5:14" ht="16.5">
      <c r="E365" s="557"/>
      <c r="F365" s="557"/>
      <c r="G365" s="557"/>
      <c r="H365" s="557"/>
      <c r="I365" s="557"/>
      <c r="J365" s="549"/>
      <c r="K365" s="549"/>
      <c r="L365" s="682"/>
      <c r="M365" s="682"/>
      <c r="N365" s="317"/>
    </row>
    <row r="366" spans="5:14" ht="16.5">
      <c r="E366" s="549"/>
      <c r="F366" s="549"/>
      <c r="G366" s="549"/>
      <c r="H366" s="549"/>
      <c r="I366" s="549"/>
      <c r="J366" s="549"/>
      <c r="K366" s="549"/>
      <c r="L366" s="682"/>
      <c r="M366" s="682"/>
      <c r="N366" s="317"/>
    </row>
    <row r="367" spans="5:14">
      <c r="E367" s="557"/>
      <c r="F367" s="557"/>
      <c r="G367" s="557"/>
      <c r="H367" s="557"/>
      <c r="I367" s="557"/>
      <c r="J367" s="557"/>
      <c r="K367" s="557"/>
      <c r="L367" s="682"/>
      <c r="M367" s="682"/>
      <c r="N367" s="317"/>
    </row>
    <row r="368" spans="5:14" ht="16.5">
      <c r="E368" s="549"/>
      <c r="F368" s="549"/>
      <c r="G368" s="549"/>
      <c r="H368" s="549"/>
      <c r="I368" s="549"/>
      <c r="J368" s="549"/>
      <c r="K368" s="549"/>
      <c r="L368" s="682"/>
      <c r="M368" s="682"/>
      <c r="N368" s="317"/>
    </row>
    <row r="369" spans="5:14" ht="16.5">
      <c r="E369" s="558"/>
      <c r="F369" s="558"/>
      <c r="G369" s="558"/>
      <c r="H369" s="558"/>
      <c r="I369" s="558"/>
      <c r="J369" s="558"/>
      <c r="K369" s="558"/>
      <c r="L369" s="682"/>
      <c r="M369" s="682"/>
      <c r="N369" s="317"/>
    </row>
    <row r="370" spans="5:14">
      <c r="E370" s="576"/>
      <c r="F370" s="576"/>
      <c r="G370" s="576"/>
      <c r="H370" s="576"/>
      <c r="I370" s="576"/>
      <c r="J370" s="576"/>
      <c r="K370" s="576"/>
      <c r="L370" s="682"/>
      <c r="M370" s="682"/>
      <c r="N370" s="317"/>
    </row>
    <row r="371" spans="5:14">
      <c r="E371" s="690"/>
      <c r="F371" s="690"/>
      <c r="G371" s="690"/>
      <c r="H371" s="690"/>
      <c r="I371" s="690"/>
      <c r="J371" s="690"/>
      <c r="K371" s="690"/>
      <c r="L371" s="682"/>
      <c r="M371" s="682"/>
      <c r="N371" s="317"/>
    </row>
    <row r="372" spans="5:14">
      <c r="E372" s="561"/>
      <c r="F372" s="561"/>
      <c r="G372" s="561"/>
      <c r="H372" s="561"/>
      <c r="I372" s="561"/>
      <c r="J372" s="561"/>
      <c r="K372" s="561"/>
      <c r="L372" s="682"/>
      <c r="M372" s="682"/>
      <c r="N372" s="317"/>
    </row>
    <row r="373" spans="5:14">
      <c r="E373" s="606"/>
      <c r="F373" s="606"/>
      <c r="G373" s="606"/>
      <c r="H373" s="606"/>
      <c r="I373" s="606"/>
      <c r="J373" s="606"/>
      <c r="K373" s="606"/>
      <c r="L373" s="682"/>
      <c r="M373" s="682"/>
      <c r="N373" s="317"/>
    </row>
    <row r="374" spans="5:14">
      <c r="E374" s="606"/>
      <c r="F374" s="606"/>
      <c r="G374" s="606"/>
      <c r="H374" s="606"/>
      <c r="I374" s="606"/>
      <c r="J374" s="606"/>
      <c r="K374" s="606"/>
      <c r="L374" s="682"/>
      <c r="M374" s="682"/>
      <c r="N374" s="317"/>
    </row>
    <row r="375" spans="5:14">
      <c r="E375" s="690"/>
      <c r="F375" s="690"/>
      <c r="G375" s="690"/>
      <c r="H375" s="690"/>
      <c r="I375" s="690"/>
      <c r="J375" s="690"/>
      <c r="K375" s="690"/>
      <c r="L375" s="682"/>
      <c r="M375" s="682"/>
      <c r="N375" s="317"/>
    </row>
    <row r="376" spans="5:14">
      <c r="E376" s="690"/>
      <c r="F376" s="690"/>
      <c r="G376" s="690"/>
      <c r="H376" s="690"/>
      <c r="I376" s="690"/>
      <c r="J376" s="690"/>
      <c r="K376" s="690"/>
      <c r="L376" s="682"/>
      <c r="M376" s="682"/>
      <c r="N376" s="317"/>
    </row>
    <row r="377" spans="5:14">
      <c r="E377" s="690"/>
      <c r="F377" s="690"/>
      <c r="G377" s="690"/>
      <c r="H377" s="690"/>
      <c r="I377" s="690"/>
      <c r="J377" s="690"/>
      <c r="K377" s="690"/>
      <c r="L377" s="682"/>
      <c r="M377" s="682"/>
      <c r="N377" s="317"/>
    </row>
    <row r="378" spans="5:14">
      <c r="E378" s="580"/>
      <c r="F378" s="580"/>
      <c r="G378" s="580"/>
      <c r="H378" s="580"/>
      <c r="I378" s="580"/>
      <c r="J378" s="580"/>
      <c r="K378" s="580"/>
      <c r="L378" s="682"/>
      <c r="M378" s="682"/>
      <c r="N378" s="317"/>
    </row>
    <row r="379" spans="5:14">
      <c r="E379" s="540"/>
      <c r="F379" s="540"/>
      <c r="G379" s="540"/>
      <c r="H379" s="540"/>
      <c r="I379" s="540"/>
      <c r="J379" s="540"/>
      <c r="K379" s="540"/>
      <c r="L379" s="682"/>
      <c r="M379" s="682"/>
      <c r="N379" s="317"/>
    </row>
    <row r="380" spans="5:14">
      <c r="E380" s="540"/>
      <c r="F380" s="540"/>
      <c r="G380" s="540"/>
      <c r="H380" s="540"/>
      <c r="I380" s="540"/>
      <c r="J380" s="540"/>
      <c r="K380" s="540"/>
      <c r="L380" s="682"/>
      <c r="M380" s="682"/>
      <c r="N380" s="317"/>
    </row>
    <row r="381" spans="5:14">
      <c r="E381" s="540"/>
      <c r="F381" s="540"/>
      <c r="G381" s="540"/>
      <c r="H381" s="540"/>
      <c r="I381" s="540"/>
      <c r="J381" s="540"/>
      <c r="K381" s="540"/>
      <c r="L381" s="682"/>
      <c r="M381" s="682"/>
      <c r="N381" s="317"/>
    </row>
    <row r="382" spans="5:14">
      <c r="E382" s="580"/>
      <c r="F382" s="580"/>
      <c r="G382" s="580"/>
      <c r="H382" s="580"/>
      <c r="I382" s="580"/>
      <c r="J382" s="580"/>
      <c r="K382" s="580"/>
      <c r="L382" s="682"/>
      <c r="M382" s="682"/>
      <c r="N382" s="317"/>
    </row>
    <row r="383" spans="5:14">
      <c r="E383" s="580"/>
      <c r="F383" s="580"/>
      <c r="G383" s="580"/>
      <c r="H383" s="580"/>
      <c r="I383" s="580"/>
      <c r="J383" s="580"/>
      <c r="K383" s="580"/>
      <c r="L383" s="682"/>
      <c r="M383" s="682"/>
      <c r="N383" s="317"/>
    </row>
    <row r="384" spans="5:14">
      <c r="E384" s="580"/>
      <c r="F384" s="580"/>
      <c r="G384" s="580"/>
      <c r="H384" s="580"/>
      <c r="I384" s="580"/>
      <c r="J384" s="580"/>
      <c r="K384" s="580"/>
      <c r="L384" s="682"/>
      <c r="M384" s="682"/>
      <c r="N384" s="317"/>
    </row>
    <row r="385" spans="5:14">
      <c r="E385" s="567"/>
      <c r="F385" s="567"/>
      <c r="G385" s="567"/>
      <c r="H385" s="567"/>
      <c r="I385" s="567"/>
      <c r="J385" s="567"/>
      <c r="K385" s="567"/>
      <c r="L385" s="682"/>
      <c r="M385" s="682"/>
      <c r="N385" s="317"/>
    </row>
    <row r="386" spans="5:14">
      <c r="E386" s="567"/>
      <c r="F386" s="567"/>
      <c r="G386" s="567"/>
      <c r="H386" s="567"/>
      <c r="I386" s="567"/>
      <c r="J386" s="567"/>
      <c r="K386" s="567"/>
      <c r="L386" s="682"/>
      <c r="M386" s="682"/>
      <c r="N386" s="317"/>
    </row>
    <row r="387" spans="5:14">
      <c r="E387" s="567"/>
      <c r="F387" s="567"/>
      <c r="G387" s="567"/>
      <c r="H387" s="567"/>
      <c r="I387" s="567"/>
      <c r="J387" s="567"/>
      <c r="K387" s="567"/>
      <c r="L387" s="682"/>
      <c r="M387" s="682"/>
      <c r="N387" s="317"/>
    </row>
    <row r="388" spans="5:14">
      <c r="E388" s="567"/>
      <c r="F388" s="567"/>
      <c r="G388" s="567"/>
      <c r="H388" s="567"/>
      <c r="I388" s="567"/>
      <c r="J388" s="567"/>
      <c r="K388" s="567"/>
      <c r="L388" s="682"/>
      <c r="M388" s="682"/>
      <c r="N388" s="317"/>
    </row>
    <row r="389" spans="5:14">
      <c r="E389" s="567"/>
      <c r="F389" s="567"/>
      <c r="G389" s="567"/>
      <c r="H389" s="567"/>
      <c r="I389" s="567"/>
      <c r="J389" s="567"/>
      <c r="K389" s="567"/>
      <c r="L389" s="682"/>
      <c r="M389" s="682"/>
      <c r="N389" s="317"/>
    </row>
    <row r="390" spans="5:14">
      <c r="E390" s="567"/>
      <c r="F390" s="567"/>
      <c r="G390" s="567"/>
      <c r="H390" s="567"/>
      <c r="I390" s="567"/>
      <c r="J390" s="567"/>
      <c r="K390" s="567"/>
      <c r="L390" s="682"/>
      <c r="M390" s="682"/>
      <c r="N390" s="317"/>
    </row>
    <row r="391" spans="5:14">
      <c r="E391" s="567"/>
      <c r="F391" s="567"/>
      <c r="G391" s="567"/>
      <c r="H391" s="567"/>
      <c r="I391" s="567"/>
      <c r="J391" s="567"/>
      <c r="K391" s="567"/>
      <c r="L391" s="682"/>
      <c r="M391" s="682"/>
      <c r="N391" s="317"/>
    </row>
    <row r="392" spans="5:14" ht="16.5">
      <c r="E392" s="568"/>
      <c r="F392" s="568"/>
      <c r="G392" s="568"/>
      <c r="H392" s="568"/>
      <c r="I392" s="568"/>
      <c r="J392" s="568"/>
      <c r="K392" s="568"/>
      <c r="L392" s="682"/>
      <c r="M392" s="682"/>
      <c r="N392" s="317"/>
    </row>
    <row r="393" spans="5:14" ht="16.5">
      <c r="E393" s="568"/>
      <c r="F393" s="568"/>
      <c r="G393" s="568"/>
      <c r="H393" s="568"/>
      <c r="I393" s="568"/>
      <c r="J393" s="568"/>
      <c r="K393" s="568"/>
      <c r="L393" s="682"/>
      <c r="M393" s="682"/>
      <c r="N393" s="317"/>
    </row>
    <row r="394" spans="5:14">
      <c r="E394" s="569"/>
      <c r="F394" s="569"/>
      <c r="G394" s="569"/>
      <c r="H394" s="569"/>
      <c r="I394" s="569"/>
      <c r="J394" s="569"/>
      <c r="K394" s="569"/>
      <c r="L394" s="682"/>
      <c r="M394" s="682"/>
      <c r="N394" s="317"/>
    </row>
    <row r="395" spans="5:14" ht="16.5">
      <c r="E395" s="567"/>
      <c r="F395" s="567"/>
      <c r="G395" s="567"/>
      <c r="H395" s="567"/>
      <c r="I395" s="567"/>
      <c r="J395" s="568"/>
      <c r="K395" s="568"/>
      <c r="L395" s="682"/>
      <c r="M395" s="682"/>
      <c r="N395" s="317"/>
    </row>
    <row r="396" spans="5:14" ht="16.5">
      <c r="E396" s="568"/>
      <c r="F396" s="568"/>
      <c r="G396" s="568"/>
      <c r="H396" s="568"/>
      <c r="I396" s="568"/>
      <c r="J396" s="568"/>
      <c r="K396" s="568"/>
      <c r="L396" s="682"/>
      <c r="M396" s="682"/>
      <c r="N396" s="317"/>
    </row>
    <row r="397" spans="5:14">
      <c r="E397" s="567"/>
      <c r="F397" s="567"/>
      <c r="G397" s="567"/>
      <c r="H397" s="567"/>
      <c r="I397" s="567"/>
      <c r="J397" s="567"/>
      <c r="K397" s="567"/>
      <c r="L397" s="682"/>
      <c r="M397" s="682"/>
      <c r="N397" s="317"/>
    </row>
    <row r="398" spans="5:14" ht="16.5">
      <c r="E398" s="568"/>
      <c r="F398" s="568"/>
      <c r="G398" s="568"/>
      <c r="H398" s="568"/>
      <c r="I398" s="568"/>
      <c r="J398" s="568"/>
      <c r="K398" s="568"/>
      <c r="L398" s="682"/>
      <c r="M398" s="682"/>
      <c r="N398" s="317"/>
    </row>
    <row r="399" spans="5:14" ht="16.5">
      <c r="E399" s="570"/>
      <c r="F399" s="570"/>
      <c r="G399" s="570"/>
      <c r="H399" s="570"/>
      <c r="I399" s="570"/>
      <c r="J399" s="570"/>
      <c r="K399" s="570"/>
      <c r="L399" s="682"/>
      <c r="M399" s="682"/>
      <c r="N399" s="317"/>
    </row>
    <row r="400" spans="5:14">
      <c r="E400" s="682"/>
      <c r="F400" s="682"/>
      <c r="G400" s="682"/>
      <c r="H400" s="682"/>
      <c r="I400" s="682"/>
      <c r="J400" s="682"/>
      <c r="K400" s="682"/>
      <c r="L400" s="682"/>
      <c r="M400" s="682"/>
      <c r="N400" s="317"/>
    </row>
    <row r="401" spans="5:14">
      <c r="E401" s="691"/>
      <c r="F401" s="691"/>
      <c r="G401" s="691"/>
      <c r="H401" s="691"/>
      <c r="I401" s="691"/>
      <c r="J401" s="691"/>
      <c r="K401" s="691"/>
      <c r="L401" s="682"/>
      <c r="M401" s="682"/>
      <c r="N401" s="317"/>
    </row>
    <row r="402" spans="5:14">
      <c r="E402" s="691"/>
      <c r="F402" s="691"/>
      <c r="G402" s="691"/>
      <c r="H402" s="691"/>
      <c r="I402" s="691"/>
      <c r="J402" s="691"/>
      <c r="K402" s="691"/>
      <c r="L402" s="682"/>
      <c r="M402" s="682"/>
      <c r="N402" s="317"/>
    </row>
    <row r="403" spans="5:14">
      <c r="E403" s="691"/>
      <c r="F403" s="691"/>
      <c r="G403" s="691"/>
      <c r="H403" s="691"/>
      <c r="I403" s="691"/>
      <c r="J403" s="691"/>
      <c r="K403" s="691"/>
      <c r="L403" s="682"/>
      <c r="M403" s="682"/>
      <c r="N403" s="317"/>
    </row>
    <row r="404" spans="5:14">
      <c r="E404" s="691"/>
      <c r="F404" s="691"/>
      <c r="G404" s="691"/>
      <c r="H404" s="691"/>
      <c r="I404" s="691"/>
      <c r="J404" s="691"/>
      <c r="K404" s="691"/>
      <c r="L404" s="682"/>
      <c r="M404" s="682"/>
      <c r="N404" s="317"/>
    </row>
    <row r="405" spans="5:14">
      <c r="E405" s="691"/>
      <c r="F405" s="691"/>
      <c r="G405" s="691"/>
      <c r="H405" s="691"/>
      <c r="I405" s="691"/>
      <c r="J405" s="691"/>
      <c r="K405" s="691"/>
      <c r="L405" s="682"/>
      <c r="M405" s="682"/>
      <c r="N405" s="317"/>
    </row>
    <row r="406" spans="5:14">
      <c r="E406" s="691"/>
      <c r="F406" s="691"/>
      <c r="G406" s="691"/>
      <c r="H406" s="691"/>
      <c r="I406" s="691"/>
      <c r="J406" s="691"/>
      <c r="K406" s="691"/>
      <c r="L406" s="682"/>
      <c r="M406" s="682"/>
      <c r="N406" s="317"/>
    </row>
    <row r="407" spans="5:14">
      <c r="E407" s="691"/>
      <c r="F407" s="691"/>
      <c r="G407" s="691"/>
      <c r="H407" s="691"/>
      <c r="I407" s="691"/>
      <c r="J407" s="691"/>
      <c r="K407" s="691"/>
      <c r="L407" s="682"/>
      <c r="M407" s="682"/>
      <c r="N407" s="317"/>
    </row>
    <row r="408" spans="5:14">
      <c r="E408" s="691"/>
      <c r="F408" s="691"/>
      <c r="G408" s="691"/>
      <c r="H408" s="691"/>
      <c r="I408" s="691"/>
      <c r="J408" s="691"/>
      <c r="K408" s="691"/>
      <c r="L408" s="682"/>
      <c r="M408" s="682"/>
      <c r="N408" s="317"/>
    </row>
    <row r="409" spans="5:14">
      <c r="E409" s="691"/>
      <c r="F409" s="691"/>
      <c r="G409" s="691"/>
      <c r="H409" s="691"/>
      <c r="I409" s="691"/>
      <c r="J409" s="691"/>
      <c r="K409" s="691"/>
      <c r="L409" s="682"/>
      <c r="M409" s="682"/>
      <c r="N409" s="317"/>
    </row>
    <row r="410" spans="5:14">
      <c r="E410" s="691"/>
      <c r="F410" s="691"/>
      <c r="G410" s="691"/>
      <c r="H410" s="691"/>
      <c r="I410" s="691"/>
      <c r="J410" s="691"/>
      <c r="K410" s="691"/>
      <c r="L410" s="682"/>
      <c r="M410" s="682"/>
      <c r="N410" s="317"/>
    </row>
    <row r="411" spans="5:14">
      <c r="E411" s="691"/>
      <c r="F411" s="691"/>
      <c r="G411" s="691"/>
      <c r="H411" s="691"/>
      <c r="I411" s="691"/>
      <c r="J411" s="691"/>
      <c r="K411" s="691"/>
      <c r="L411" s="682"/>
      <c r="M411" s="682"/>
      <c r="N411" s="317"/>
    </row>
    <row r="412" spans="5:14">
      <c r="E412" s="691"/>
      <c r="F412" s="691"/>
      <c r="G412" s="691"/>
      <c r="H412" s="691"/>
      <c r="I412" s="691"/>
      <c r="J412" s="691"/>
      <c r="K412" s="691"/>
      <c r="L412" s="682"/>
      <c r="M412" s="682"/>
      <c r="N412" s="317"/>
    </row>
    <row r="413" spans="5:14">
      <c r="E413" s="691"/>
      <c r="F413" s="691"/>
      <c r="G413" s="691"/>
      <c r="H413" s="691"/>
      <c r="I413" s="691"/>
      <c r="J413" s="691"/>
      <c r="K413" s="691"/>
      <c r="L413" s="682"/>
      <c r="M413" s="682"/>
      <c r="N413" s="317"/>
    </row>
    <row r="414" spans="5:14">
      <c r="E414" s="691"/>
      <c r="F414" s="691"/>
      <c r="G414" s="691"/>
      <c r="H414" s="691"/>
      <c r="I414" s="691"/>
      <c r="J414" s="691"/>
      <c r="K414" s="691"/>
      <c r="L414" s="682"/>
      <c r="M414" s="682"/>
      <c r="N414" s="317"/>
    </row>
    <row r="415" spans="5:14">
      <c r="E415" s="691"/>
      <c r="F415" s="691"/>
      <c r="G415" s="691"/>
      <c r="H415" s="691"/>
      <c r="I415" s="691"/>
      <c r="J415" s="691"/>
      <c r="K415" s="691"/>
      <c r="L415" s="682"/>
      <c r="M415" s="682"/>
      <c r="N415" s="317"/>
    </row>
    <row r="416" spans="5:14">
      <c r="E416" s="691"/>
      <c r="F416" s="691"/>
      <c r="G416" s="691"/>
      <c r="H416" s="691"/>
      <c r="I416" s="691"/>
      <c r="J416" s="691"/>
      <c r="K416" s="691"/>
      <c r="L416" s="682"/>
      <c r="M416" s="682"/>
      <c r="N416" s="317"/>
    </row>
    <row r="417" spans="5:14">
      <c r="E417" s="691"/>
      <c r="F417" s="691"/>
      <c r="G417" s="691"/>
      <c r="H417" s="691"/>
      <c r="I417" s="691"/>
      <c r="J417" s="691"/>
      <c r="K417" s="691"/>
      <c r="L417" s="682"/>
      <c r="M417" s="682"/>
      <c r="N417" s="317"/>
    </row>
    <row r="418" spans="5:14">
      <c r="E418" s="691"/>
      <c r="F418" s="691"/>
      <c r="G418" s="691"/>
      <c r="H418" s="691"/>
      <c r="I418" s="691"/>
      <c r="J418" s="691"/>
      <c r="K418" s="691"/>
      <c r="L418" s="682"/>
      <c r="M418" s="682"/>
      <c r="N418" s="317"/>
    </row>
    <row r="419" spans="5:14">
      <c r="E419" s="691"/>
      <c r="F419" s="691"/>
      <c r="G419" s="691"/>
      <c r="H419" s="691"/>
      <c r="I419" s="691"/>
      <c r="J419" s="691"/>
      <c r="K419" s="691"/>
      <c r="L419" s="682"/>
      <c r="M419" s="682"/>
      <c r="N419" s="317"/>
    </row>
    <row r="420" spans="5:14">
      <c r="E420" s="691"/>
      <c r="F420" s="691"/>
      <c r="G420" s="691"/>
      <c r="H420" s="691"/>
      <c r="I420" s="691"/>
      <c r="J420" s="691"/>
      <c r="K420" s="691"/>
      <c r="L420" s="682"/>
      <c r="M420" s="682"/>
      <c r="N420" s="317"/>
    </row>
    <row r="421" spans="5:14">
      <c r="E421" s="691"/>
      <c r="F421" s="691"/>
      <c r="G421" s="691"/>
      <c r="H421" s="691"/>
      <c r="I421" s="691"/>
      <c r="J421" s="691"/>
      <c r="K421" s="691"/>
      <c r="L421" s="682"/>
      <c r="M421" s="682"/>
      <c r="N421" s="317"/>
    </row>
    <row r="422" spans="5:14">
      <c r="E422" s="691"/>
      <c r="F422" s="691"/>
      <c r="G422" s="691"/>
      <c r="H422" s="691"/>
      <c r="I422" s="691"/>
      <c r="J422" s="691"/>
      <c r="K422" s="691"/>
      <c r="L422" s="682"/>
      <c r="M422" s="682"/>
      <c r="N422" s="317"/>
    </row>
    <row r="423" spans="5:14">
      <c r="E423" s="691"/>
      <c r="F423" s="691"/>
      <c r="G423" s="691"/>
      <c r="H423" s="691"/>
      <c r="I423" s="691"/>
      <c r="J423" s="691"/>
      <c r="K423" s="691"/>
      <c r="L423" s="682"/>
      <c r="M423" s="682"/>
      <c r="N423" s="317"/>
    </row>
    <row r="424" spans="5:14">
      <c r="E424" s="691"/>
      <c r="F424" s="691"/>
      <c r="G424" s="691"/>
      <c r="H424" s="691"/>
      <c r="I424" s="691"/>
      <c r="J424" s="691"/>
      <c r="K424" s="691"/>
      <c r="L424" s="682"/>
      <c r="M424" s="682"/>
      <c r="N424" s="317"/>
    </row>
    <row r="425" spans="5:14">
      <c r="E425" s="691"/>
      <c r="F425" s="691"/>
      <c r="G425" s="691"/>
      <c r="H425" s="691"/>
      <c r="I425" s="691"/>
      <c r="J425" s="691"/>
      <c r="K425" s="691"/>
      <c r="L425" s="682"/>
      <c r="M425" s="682"/>
      <c r="N425" s="317"/>
    </row>
    <row r="426" spans="5:14">
      <c r="E426" s="691"/>
      <c r="F426" s="691"/>
      <c r="G426" s="691"/>
      <c r="H426" s="691"/>
      <c r="I426" s="691"/>
      <c r="J426" s="691"/>
      <c r="K426" s="691"/>
      <c r="L426" s="682"/>
      <c r="M426" s="682"/>
      <c r="N426" s="317"/>
    </row>
    <row r="427" spans="5:14">
      <c r="E427" s="691"/>
      <c r="F427" s="691"/>
      <c r="G427" s="691"/>
      <c r="H427" s="691"/>
      <c r="I427" s="691"/>
      <c r="J427" s="691"/>
      <c r="K427" s="691"/>
      <c r="L427" s="682"/>
      <c r="M427" s="682"/>
      <c r="N427" s="317"/>
    </row>
    <row r="428" spans="5:14">
      <c r="E428" s="691"/>
      <c r="F428" s="691"/>
      <c r="G428" s="691"/>
      <c r="H428" s="691"/>
      <c r="I428" s="691"/>
      <c r="J428" s="691"/>
      <c r="K428" s="691"/>
      <c r="L428" s="682"/>
      <c r="M428" s="682"/>
      <c r="N428" s="317"/>
    </row>
    <row r="429" spans="5:14">
      <c r="E429" s="691"/>
      <c r="F429" s="691"/>
      <c r="G429" s="691"/>
      <c r="H429" s="691"/>
      <c r="I429" s="691"/>
      <c r="J429" s="691"/>
      <c r="K429" s="691"/>
      <c r="L429" s="682"/>
      <c r="M429" s="682"/>
      <c r="N429" s="317"/>
    </row>
    <row r="430" spans="5:14">
      <c r="E430" s="691"/>
      <c r="F430" s="691"/>
      <c r="G430" s="691"/>
      <c r="H430" s="691"/>
      <c r="I430" s="691"/>
      <c r="J430" s="691"/>
      <c r="K430" s="691"/>
      <c r="L430" s="682"/>
      <c r="M430" s="682"/>
      <c r="N430" s="317"/>
    </row>
    <row r="431" spans="5:14">
      <c r="E431" s="691"/>
      <c r="F431" s="691"/>
      <c r="G431" s="691"/>
      <c r="H431" s="691"/>
      <c r="I431" s="691"/>
      <c r="J431" s="691"/>
      <c r="K431" s="691"/>
      <c r="L431" s="682"/>
      <c r="M431" s="682"/>
      <c r="N431" s="317"/>
    </row>
    <row r="432" spans="5:14">
      <c r="E432" s="691"/>
      <c r="F432" s="691"/>
      <c r="G432" s="691"/>
      <c r="H432" s="691"/>
      <c r="I432" s="691"/>
      <c r="J432" s="691"/>
      <c r="K432" s="691"/>
      <c r="L432" s="682"/>
      <c r="M432" s="682"/>
      <c r="N432" s="317"/>
    </row>
    <row r="433" spans="5:14">
      <c r="E433" s="691"/>
      <c r="F433" s="691"/>
      <c r="G433" s="691"/>
      <c r="H433" s="691"/>
      <c r="I433" s="691"/>
      <c r="J433" s="691"/>
      <c r="K433" s="691"/>
      <c r="L433" s="682"/>
      <c r="M433" s="682"/>
      <c r="N433" s="317"/>
    </row>
    <row r="434" spans="5:14">
      <c r="E434" s="691"/>
      <c r="F434" s="691"/>
      <c r="G434" s="691"/>
      <c r="H434" s="691"/>
      <c r="I434" s="691"/>
      <c r="J434" s="691"/>
      <c r="K434" s="691"/>
      <c r="L434" s="682"/>
      <c r="M434" s="682"/>
      <c r="N434" s="317"/>
    </row>
    <row r="435" spans="5:14">
      <c r="E435" s="691"/>
      <c r="F435" s="691"/>
      <c r="G435" s="691"/>
      <c r="H435" s="691"/>
      <c r="I435" s="691"/>
      <c r="J435" s="691"/>
      <c r="K435" s="691"/>
      <c r="L435" s="682"/>
      <c r="M435" s="682"/>
      <c r="N435" s="317"/>
    </row>
    <row r="436" spans="5:14">
      <c r="E436" s="691"/>
      <c r="F436" s="691"/>
      <c r="G436" s="691"/>
      <c r="H436" s="691"/>
      <c r="I436" s="691"/>
      <c r="J436" s="691"/>
      <c r="K436" s="691"/>
      <c r="L436" s="682"/>
      <c r="M436" s="682"/>
      <c r="N436" s="317"/>
    </row>
    <row r="437" spans="5:14">
      <c r="E437" s="691"/>
      <c r="F437" s="691"/>
      <c r="G437" s="691"/>
      <c r="H437" s="691"/>
      <c r="I437" s="691"/>
      <c r="J437" s="691"/>
      <c r="K437" s="691"/>
      <c r="L437" s="682"/>
      <c r="M437" s="682"/>
      <c r="N437" s="317"/>
    </row>
    <row r="438" spans="5:14">
      <c r="E438" s="691"/>
      <c r="F438" s="691"/>
      <c r="G438" s="691"/>
      <c r="H438" s="691"/>
      <c r="I438" s="691"/>
      <c r="J438" s="691"/>
      <c r="K438" s="691"/>
      <c r="L438" s="682"/>
      <c r="M438" s="682"/>
      <c r="N438" s="317"/>
    </row>
    <row r="439" spans="5:14">
      <c r="E439" s="691"/>
      <c r="F439" s="691"/>
      <c r="G439" s="691"/>
      <c r="H439" s="691"/>
      <c r="I439" s="691"/>
      <c r="J439" s="691"/>
      <c r="K439" s="691"/>
      <c r="L439" s="682"/>
      <c r="M439" s="682"/>
      <c r="N439" s="317"/>
    </row>
    <row r="440" spans="5:14">
      <c r="E440" s="691"/>
      <c r="F440" s="691"/>
      <c r="G440" s="691"/>
      <c r="H440" s="691"/>
      <c r="I440" s="691"/>
      <c r="J440" s="691"/>
      <c r="K440" s="691"/>
      <c r="L440" s="682"/>
      <c r="M440" s="682"/>
      <c r="N440" s="317"/>
    </row>
    <row r="441" spans="5:14">
      <c r="E441" s="691"/>
      <c r="F441" s="691"/>
      <c r="G441" s="691"/>
      <c r="H441" s="691"/>
      <c r="I441" s="691"/>
      <c r="J441" s="691"/>
      <c r="K441" s="691"/>
      <c r="L441" s="682"/>
      <c r="M441" s="682"/>
      <c r="N441" s="317"/>
    </row>
    <row r="442" spans="5:14">
      <c r="E442" s="691"/>
      <c r="F442" s="691"/>
      <c r="G442" s="691"/>
      <c r="H442" s="691"/>
      <c r="I442" s="691"/>
      <c r="J442" s="691"/>
      <c r="K442" s="691"/>
      <c r="L442" s="682"/>
      <c r="M442" s="682"/>
      <c r="N442" s="317"/>
    </row>
    <row r="443" spans="5:14">
      <c r="E443" s="691"/>
      <c r="F443" s="691"/>
      <c r="G443" s="691"/>
      <c r="H443" s="691"/>
      <c r="I443" s="691"/>
      <c r="J443" s="691"/>
      <c r="K443" s="691"/>
      <c r="L443" s="682"/>
      <c r="M443" s="682"/>
      <c r="N443" s="317"/>
    </row>
    <row r="444" spans="5:14">
      <c r="E444" s="691"/>
      <c r="F444" s="691"/>
      <c r="G444" s="691"/>
      <c r="H444" s="691"/>
      <c r="I444" s="691"/>
      <c r="J444" s="691"/>
      <c r="K444" s="691"/>
      <c r="L444" s="682"/>
      <c r="M444" s="682"/>
      <c r="N444" s="317"/>
    </row>
    <row r="445" spans="5:14">
      <c r="E445" s="691"/>
      <c r="F445" s="691"/>
      <c r="G445" s="691"/>
      <c r="H445" s="691"/>
      <c r="I445" s="691"/>
      <c r="J445" s="691"/>
      <c r="K445" s="691"/>
      <c r="L445" s="682"/>
      <c r="M445" s="682"/>
      <c r="N445" s="317"/>
    </row>
    <row r="446" spans="5:14">
      <c r="E446" s="691"/>
      <c r="F446" s="691"/>
      <c r="G446" s="691"/>
      <c r="H446" s="691"/>
      <c r="I446" s="691"/>
      <c r="J446" s="691"/>
      <c r="K446" s="691"/>
      <c r="L446" s="682"/>
      <c r="M446" s="682"/>
      <c r="N446" s="317"/>
    </row>
    <row r="447" spans="5:14">
      <c r="E447" s="691"/>
      <c r="F447" s="691"/>
      <c r="G447" s="691"/>
      <c r="H447" s="691"/>
      <c r="I447" s="691"/>
      <c r="J447" s="691"/>
      <c r="K447" s="691"/>
      <c r="L447" s="682"/>
      <c r="M447" s="682"/>
      <c r="N447" s="317"/>
    </row>
    <row r="448" spans="5:14">
      <c r="E448" s="691"/>
      <c r="F448" s="691"/>
      <c r="G448" s="691"/>
      <c r="H448" s="691"/>
      <c r="I448" s="691"/>
      <c r="J448" s="691"/>
      <c r="K448" s="691"/>
      <c r="L448" s="682"/>
      <c r="M448" s="682"/>
      <c r="N448" s="317"/>
    </row>
    <row r="449" spans="5:14">
      <c r="E449" s="691"/>
      <c r="F449" s="691"/>
      <c r="G449" s="691"/>
      <c r="H449" s="691"/>
      <c r="I449" s="691"/>
      <c r="J449" s="691"/>
      <c r="K449" s="691"/>
      <c r="L449" s="682"/>
      <c r="M449" s="682"/>
      <c r="N449" s="317"/>
    </row>
    <row r="450" spans="5:14">
      <c r="E450" s="691"/>
      <c r="F450" s="691"/>
      <c r="G450" s="691"/>
      <c r="H450" s="691"/>
      <c r="I450" s="691"/>
      <c r="J450" s="691"/>
      <c r="K450" s="691"/>
      <c r="L450" s="682"/>
      <c r="M450" s="682"/>
      <c r="N450" s="317"/>
    </row>
    <row r="451" spans="5:14">
      <c r="E451" s="691"/>
      <c r="F451" s="691"/>
      <c r="G451" s="691"/>
      <c r="H451" s="691"/>
      <c r="I451" s="691"/>
      <c r="J451" s="691"/>
      <c r="K451" s="691"/>
      <c r="L451" s="682"/>
      <c r="M451" s="682"/>
      <c r="N451" s="317"/>
    </row>
    <row r="452" spans="5:14">
      <c r="E452" s="691"/>
      <c r="F452" s="691"/>
      <c r="G452" s="691"/>
      <c r="H452" s="691"/>
      <c r="I452" s="691"/>
      <c r="J452" s="691"/>
      <c r="K452" s="691"/>
      <c r="L452" s="682"/>
      <c r="M452" s="682"/>
      <c r="N452" s="317"/>
    </row>
    <row r="453" spans="5:14">
      <c r="E453" s="691"/>
      <c r="F453" s="691"/>
      <c r="G453" s="691"/>
      <c r="H453" s="691"/>
      <c r="I453" s="691"/>
      <c r="J453" s="691"/>
      <c r="K453" s="691"/>
      <c r="L453" s="682"/>
      <c r="M453" s="682"/>
      <c r="N453" s="317"/>
    </row>
    <row r="454" spans="5:14">
      <c r="E454" s="691"/>
      <c r="F454" s="691"/>
      <c r="G454" s="691"/>
      <c r="H454" s="691"/>
      <c r="I454" s="691"/>
      <c r="J454" s="691"/>
      <c r="K454" s="691"/>
      <c r="L454" s="682"/>
      <c r="M454" s="682"/>
      <c r="N454" s="317"/>
    </row>
    <row r="455" spans="5:14">
      <c r="E455" s="691"/>
      <c r="F455" s="691"/>
      <c r="G455" s="691"/>
      <c r="H455" s="691"/>
      <c r="I455" s="691"/>
      <c r="J455" s="691"/>
      <c r="K455" s="691"/>
      <c r="L455" s="682"/>
      <c r="M455" s="682"/>
      <c r="N455" s="317"/>
    </row>
    <row r="456" spans="5:14">
      <c r="E456" s="691"/>
      <c r="F456" s="691"/>
      <c r="G456" s="691"/>
      <c r="H456" s="691"/>
      <c r="I456" s="691"/>
      <c r="J456" s="691"/>
      <c r="K456" s="691"/>
      <c r="L456" s="682"/>
      <c r="M456" s="682"/>
      <c r="N456" s="317"/>
    </row>
    <row r="457" spans="5:14">
      <c r="E457" s="691"/>
      <c r="F457" s="691"/>
      <c r="G457" s="691"/>
      <c r="H457" s="691"/>
      <c r="I457" s="691"/>
      <c r="J457" s="691"/>
      <c r="K457" s="691"/>
      <c r="L457" s="682"/>
      <c r="M457" s="682"/>
      <c r="N457" s="317"/>
    </row>
    <row r="458" spans="5:14">
      <c r="E458" s="691"/>
      <c r="F458" s="691"/>
      <c r="G458" s="691"/>
      <c r="H458" s="691"/>
      <c r="I458" s="691"/>
      <c r="J458" s="691"/>
      <c r="K458" s="691"/>
      <c r="L458" s="682"/>
      <c r="M458" s="682"/>
      <c r="N458" s="317"/>
    </row>
    <row r="459" spans="5:14">
      <c r="E459" s="691"/>
      <c r="F459" s="691"/>
      <c r="G459" s="691"/>
      <c r="H459" s="691"/>
      <c r="I459" s="691"/>
      <c r="J459" s="691"/>
      <c r="K459" s="691"/>
      <c r="L459" s="682"/>
      <c r="M459" s="682"/>
      <c r="N459" s="317"/>
    </row>
    <row r="460" spans="5:14">
      <c r="E460" s="691"/>
      <c r="F460" s="691"/>
      <c r="G460" s="691"/>
      <c r="H460" s="691"/>
      <c r="I460" s="691"/>
      <c r="J460" s="691"/>
      <c r="K460" s="691"/>
      <c r="L460" s="682"/>
      <c r="M460" s="682"/>
      <c r="N460" s="317"/>
    </row>
    <row r="461" spans="5:14">
      <c r="E461" s="691"/>
      <c r="F461" s="691"/>
      <c r="G461" s="691"/>
      <c r="H461" s="691"/>
      <c r="I461" s="691"/>
      <c r="J461" s="691"/>
      <c r="K461" s="691"/>
      <c r="L461" s="682"/>
      <c r="M461" s="682"/>
      <c r="N461" s="317"/>
    </row>
    <row r="462" spans="5:14">
      <c r="E462" s="691"/>
      <c r="F462" s="691"/>
      <c r="G462" s="691"/>
      <c r="H462" s="691"/>
      <c r="I462" s="691"/>
      <c r="J462" s="691"/>
      <c r="K462" s="691"/>
      <c r="L462" s="682"/>
      <c r="M462" s="682"/>
      <c r="N462" s="317"/>
    </row>
    <row r="463" spans="5:14">
      <c r="E463" s="691"/>
      <c r="F463" s="691"/>
      <c r="G463" s="691"/>
      <c r="H463" s="691"/>
      <c r="I463" s="691"/>
      <c r="J463" s="691"/>
      <c r="K463" s="691"/>
      <c r="L463" s="682"/>
      <c r="M463" s="682"/>
      <c r="N463" s="317"/>
    </row>
    <row r="464" spans="5:14">
      <c r="E464" s="691"/>
      <c r="F464" s="691"/>
      <c r="G464" s="691"/>
      <c r="H464" s="691"/>
      <c r="I464" s="691"/>
      <c r="J464" s="691"/>
      <c r="K464" s="691"/>
      <c r="L464" s="682"/>
      <c r="M464" s="682"/>
      <c r="N464" s="317"/>
    </row>
    <row r="465" spans="5:14">
      <c r="E465" s="691"/>
      <c r="F465" s="691"/>
      <c r="G465" s="691"/>
      <c r="H465" s="691"/>
      <c r="I465" s="691"/>
      <c r="J465" s="691"/>
      <c r="K465" s="691"/>
      <c r="L465" s="682"/>
      <c r="M465" s="682"/>
      <c r="N465" s="317"/>
    </row>
    <row r="466" spans="5:14">
      <c r="E466" s="691"/>
      <c r="F466" s="691"/>
      <c r="G466" s="691"/>
      <c r="H466" s="691"/>
      <c r="I466" s="691"/>
      <c r="J466" s="691"/>
      <c r="K466" s="691"/>
      <c r="L466" s="682"/>
      <c r="M466" s="682"/>
      <c r="N466" s="317"/>
    </row>
    <row r="467" spans="5:14">
      <c r="E467" s="691"/>
      <c r="F467" s="691"/>
      <c r="G467" s="691"/>
      <c r="H467" s="691"/>
      <c r="I467" s="691"/>
      <c r="J467" s="691"/>
      <c r="K467" s="691"/>
      <c r="L467" s="682"/>
      <c r="M467" s="682"/>
      <c r="N467" s="317"/>
    </row>
    <row r="468" spans="5:14">
      <c r="E468" s="691"/>
      <c r="F468" s="691"/>
      <c r="G468" s="691"/>
      <c r="H468" s="691"/>
      <c r="I468" s="691"/>
      <c r="J468" s="691"/>
      <c r="K468" s="691"/>
      <c r="L468" s="682"/>
      <c r="M468" s="682"/>
      <c r="N468" s="317"/>
    </row>
    <row r="469" spans="5:14">
      <c r="E469" s="691"/>
      <c r="F469" s="691"/>
      <c r="G469" s="691"/>
      <c r="H469" s="691"/>
      <c r="I469" s="691"/>
      <c r="J469" s="691"/>
      <c r="K469" s="691"/>
      <c r="L469" s="682"/>
      <c r="M469" s="682"/>
      <c r="N469" s="317"/>
    </row>
    <row r="470" spans="5:14">
      <c r="E470" s="691"/>
      <c r="F470" s="691"/>
      <c r="G470" s="691"/>
      <c r="H470" s="691"/>
      <c r="I470" s="691"/>
      <c r="J470" s="691"/>
      <c r="K470" s="691"/>
      <c r="L470" s="682"/>
      <c r="M470" s="682"/>
      <c r="N470" s="317"/>
    </row>
    <row r="471" spans="5:14">
      <c r="E471" s="691"/>
      <c r="F471" s="691"/>
      <c r="G471" s="691"/>
      <c r="H471" s="691"/>
      <c r="I471" s="691"/>
      <c r="J471" s="691"/>
      <c r="K471" s="691"/>
      <c r="L471" s="682"/>
      <c r="M471" s="682"/>
      <c r="N471" s="317"/>
    </row>
    <row r="472" spans="5:14">
      <c r="E472" s="691"/>
      <c r="F472" s="691"/>
      <c r="G472" s="691"/>
      <c r="H472" s="691"/>
      <c r="I472" s="691"/>
      <c r="J472" s="691"/>
      <c r="K472" s="691"/>
      <c r="L472" s="682"/>
      <c r="M472" s="682"/>
      <c r="N472" s="317"/>
    </row>
    <row r="473" spans="5:14">
      <c r="E473" s="691"/>
      <c r="F473" s="691"/>
      <c r="G473" s="691"/>
      <c r="H473" s="691"/>
      <c r="I473" s="691"/>
      <c r="J473" s="691"/>
      <c r="K473" s="691"/>
      <c r="L473" s="682"/>
      <c r="M473" s="682"/>
      <c r="N473" s="317"/>
    </row>
    <row r="474" spans="5:14">
      <c r="E474" s="691"/>
      <c r="F474" s="691"/>
      <c r="G474" s="691"/>
      <c r="H474" s="691"/>
      <c r="I474" s="691"/>
      <c r="J474" s="691"/>
      <c r="K474" s="691"/>
      <c r="L474" s="682"/>
      <c r="M474" s="682"/>
      <c r="N474" s="317"/>
    </row>
    <row r="475" spans="5:14">
      <c r="E475" s="691"/>
      <c r="F475" s="691"/>
      <c r="G475" s="691"/>
      <c r="H475" s="691"/>
      <c r="I475" s="691"/>
      <c r="J475" s="691"/>
      <c r="K475" s="691"/>
      <c r="L475" s="682"/>
      <c r="M475" s="682"/>
      <c r="N475" s="317"/>
    </row>
    <row r="476" spans="5:14">
      <c r="E476" s="691"/>
      <c r="F476" s="691"/>
      <c r="G476" s="691"/>
      <c r="H476" s="691"/>
      <c r="I476" s="691"/>
      <c r="J476" s="691"/>
      <c r="K476" s="691"/>
      <c r="L476" s="682"/>
      <c r="M476" s="682"/>
      <c r="N476" s="317"/>
    </row>
    <row r="477" spans="5:14">
      <c r="E477" s="691"/>
      <c r="F477" s="691"/>
      <c r="G477" s="691"/>
      <c r="H477" s="691"/>
      <c r="I477" s="691"/>
      <c r="J477" s="691"/>
      <c r="K477" s="691"/>
      <c r="L477" s="682"/>
      <c r="M477" s="682"/>
      <c r="N477" s="317"/>
    </row>
    <row r="478" spans="5:14">
      <c r="E478" s="691"/>
      <c r="F478" s="691"/>
      <c r="G478" s="691"/>
      <c r="H478" s="691"/>
      <c r="I478" s="691"/>
      <c r="J478" s="691"/>
      <c r="K478" s="691"/>
      <c r="L478" s="682"/>
      <c r="M478" s="682"/>
      <c r="N478" s="317"/>
    </row>
    <row r="479" spans="5:14">
      <c r="E479" s="691"/>
      <c r="F479" s="691"/>
      <c r="G479" s="691"/>
      <c r="H479" s="691"/>
      <c r="I479" s="691"/>
      <c r="J479" s="691"/>
      <c r="K479" s="691"/>
      <c r="L479" s="682"/>
      <c r="M479" s="682"/>
      <c r="N479" s="317"/>
    </row>
    <row r="480" spans="5:14">
      <c r="E480" s="691"/>
      <c r="F480" s="691"/>
      <c r="G480" s="691"/>
      <c r="H480" s="691"/>
      <c r="I480" s="691"/>
      <c r="J480" s="691"/>
      <c r="K480" s="691"/>
      <c r="L480" s="682"/>
      <c r="M480" s="682"/>
      <c r="N480" s="317"/>
    </row>
    <row r="481" spans="5:14">
      <c r="E481" s="691"/>
      <c r="F481" s="691"/>
      <c r="G481" s="691"/>
      <c r="H481" s="691"/>
      <c r="I481" s="691"/>
      <c r="J481" s="691"/>
      <c r="K481" s="691"/>
      <c r="L481" s="682"/>
      <c r="M481" s="682"/>
      <c r="N481" s="317"/>
    </row>
    <row r="482" spans="5:14">
      <c r="E482" s="691"/>
      <c r="F482" s="691"/>
      <c r="G482" s="691"/>
      <c r="H482" s="691"/>
      <c r="I482" s="691"/>
      <c r="J482" s="691"/>
      <c r="K482" s="691"/>
      <c r="L482" s="682"/>
      <c r="M482" s="682"/>
      <c r="N482" s="317"/>
    </row>
    <row r="483" spans="5:14">
      <c r="E483" s="691"/>
      <c r="F483" s="691"/>
      <c r="G483" s="691"/>
      <c r="H483" s="691"/>
      <c r="I483" s="691"/>
      <c r="J483" s="691"/>
      <c r="K483" s="691"/>
      <c r="L483" s="682"/>
      <c r="M483" s="682"/>
      <c r="N483" s="317"/>
    </row>
    <row r="484" spans="5:14">
      <c r="E484" s="691"/>
      <c r="F484" s="691"/>
      <c r="G484" s="691"/>
      <c r="H484" s="691"/>
      <c r="I484" s="691"/>
      <c r="J484" s="691"/>
      <c r="K484" s="691"/>
      <c r="L484" s="682"/>
      <c r="M484" s="682"/>
      <c r="N484" s="317"/>
    </row>
    <row r="485" spans="5:14">
      <c r="E485" s="691"/>
      <c r="F485" s="691"/>
      <c r="G485" s="691"/>
      <c r="H485" s="691"/>
      <c r="I485" s="691"/>
      <c r="J485" s="691"/>
      <c r="K485" s="691"/>
      <c r="L485" s="682"/>
      <c r="M485" s="682"/>
      <c r="N485" s="317"/>
    </row>
    <row r="486" spans="5:14">
      <c r="E486" s="691"/>
      <c r="F486" s="691"/>
      <c r="G486" s="691"/>
      <c r="H486" s="691"/>
      <c r="I486" s="691"/>
      <c r="J486" s="691"/>
      <c r="K486" s="691"/>
      <c r="L486" s="682"/>
      <c r="M486" s="682"/>
      <c r="N486" s="317"/>
    </row>
    <row r="487" spans="5:14">
      <c r="E487" s="691"/>
      <c r="F487" s="691"/>
      <c r="G487" s="691"/>
      <c r="H487" s="691"/>
      <c r="I487" s="691"/>
      <c r="J487" s="691"/>
      <c r="K487" s="691"/>
      <c r="L487" s="682"/>
      <c r="M487" s="682"/>
      <c r="N487" s="317"/>
    </row>
    <row r="488" spans="5:14">
      <c r="E488" s="691"/>
      <c r="F488" s="691"/>
      <c r="G488" s="691"/>
      <c r="H488" s="691"/>
      <c r="I488" s="691"/>
      <c r="J488" s="691"/>
      <c r="K488" s="691"/>
      <c r="L488" s="682"/>
      <c r="M488" s="682"/>
      <c r="N488" s="317"/>
    </row>
    <row r="489" spans="5:14">
      <c r="E489" s="691"/>
      <c r="F489" s="691"/>
      <c r="G489" s="691"/>
      <c r="H489" s="691"/>
      <c r="I489" s="691"/>
      <c r="J489" s="691"/>
      <c r="K489" s="691"/>
      <c r="L489" s="682"/>
      <c r="M489" s="682"/>
      <c r="N489" s="317"/>
    </row>
    <row r="490" spans="5:14">
      <c r="E490" s="691"/>
      <c r="F490" s="691"/>
      <c r="G490" s="691"/>
      <c r="H490" s="691"/>
      <c r="I490" s="691"/>
      <c r="J490" s="691"/>
      <c r="K490" s="691"/>
      <c r="L490" s="682"/>
      <c r="M490" s="682"/>
      <c r="N490" s="317"/>
    </row>
    <row r="491" spans="5:14">
      <c r="E491" s="691"/>
      <c r="F491" s="691"/>
      <c r="G491" s="691"/>
      <c r="H491" s="691"/>
      <c r="I491" s="691"/>
      <c r="J491" s="691"/>
      <c r="K491" s="691"/>
      <c r="L491" s="682"/>
      <c r="M491" s="682"/>
      <c r="N491" s="317"/>
    </row>
    <row r="492" spans="5:14">
      <c r="E492" s="691"/>
      <c r="F492" s="691"/>
      <c r="G492" s="691"/>
      <c r="H492" s="691"/>
      <c r="I492" s="691"/>
      <c r="J492" s="691"/>
      <c r="K492" s="691"/>
      <c r="L492" s="682"/>
      <c r="M492" s="682"/>
      <c r="N492" s="317"/>
    </row>
    <row r="493" spans="5:14">
      <c r="E493" s="691"/>
      <c r="F493" s="691"/>
      <c r="G493" s="691"/>
      <c r="H493" s="691"/>
      <c r="I493" s="691"/>
      <c r="J493" s="691"/>
      <c r="K493" s="691"/>
      <c r="L493" s="682"/>
      <c r="M493" s="682"/>
      <c r="N493" s="317"/>
    </row>
    <row r="494" spans="5:14">
      <c r="E494" s="691"/>
      <c r="F494" s="691"/>
      <c r="G494" s="691"/>
      <c r="H494" s="691"/>
      <c r="I494" s="691"/>
      <c r="J494" s="691"/>
      <c r="K494" s="691"/>
      <c r="L494" s="682"/>
      <c r="M494" s="682"/>
      <c r="N494" s="317"/>
    </row>
    <row r="495" spans="5:14">
      <c r="E495" s="691"/>
      <c r="F495" s="691"/>
      <c r="G495" s="691"/>
      <c r="H495" s="691"/>
      <c r="I495" s="691"/>
      <c r="J495" s="691"/>
      <c r="K495" s="691"/>
      <c r="L495" s="682"/>
      <c r="M495" s="682"/>
      <c r="N495" s="317"/>
    </row>
    <row r="496" spans="5:14">
      <c r="E496" s="691"/>
      <c r="F496" s="691"/>
      <c r="G496" s="691"/>
      <c r="H496" s="691"/>
      <c r="I496" s="691"/>
      <c r="J496" s="691"/>
      <c r="K496" s="691"/>
      <c r="L496" s="682"/>
      <c r="M496" s="682"/>
      <c r="N496" s="317"/>
    </row>
    <row r="497" spans="5:14">
      <c r="E497" s="691"/>
      <c r="F497" s="691"/>
      <c r="G497" s="691"/>
      <c r="H497" s="691"/>
      <c r="I497" s="691"/>
      <c r="J497" s="691"/>
      <c r="K497" s="691"/>
      <c r="L497" s="682"/>
      <c r="M497" s="682"/>
      <c r="N497" s="317"/>
    </row>
    <row r="498" spans="5:14">
      <c r="E498" s="691"/>
      <c r="F498" s="691"/>
      <c r="G498" s="691"/>
      <c r="H498" s="691"/>
      <c r="I498" s="691"/>
      <c r="J498" s="691"/>
      <c r="K498" s="691"/>
      <c r="L498" s="682"/>
      <c r="M498" s="682"/>
      <c r="N498" s="317"/>
    </row>
    <row r="499" spans="5:14">
      <c r="E499" s="691"/>
      <c r="F499" s="691"/>
      <c r="G499" s="691"/>
      <c r="H499" s="691"/>
      <c r="I499" s="691"/>
      <c r="J499" s="691"/>
      <c r="K499" s="691"/>
      <c r="L499" s="682"/>
      <c r="M499" s="682"/>
      <c r="N499" s="317"/>
    </row>
    <row r="500" spans="5:14">
      <c r="E500" s="691"/>
      <c r="F500" s="691"/>
      <c r="G500" s="691"/>
      <c r="H500" s="691"/>
      <c r="I500" s="691"/>
      <c r="J500" s="691"/>
      <c r="K500" s="691"/>
      <c r="L500" s="682"/>
      <c r="M500" s="682"/>
      <c r="N500" s="317"/>
    </row>
    <row r="501" spans="5:14">
      <c r="E501" s="691"/>
      <c r="F501" s="691"/>
      <c r="G501" s="691"/>
      <c r="H501" s="691"/>
      <c r="I501" s="691"/>
      <c r="J501" s="691"/>
      <c r="K501" s="691"/>
      <c r="L501" s="682"/>
      <c r="M501" s="682"/>
      <c r="N501" s="317"/>
    </row>
    <row r="502" spans="5:14">
      <c r="E502" s="691"/>
      <c r="F502" s="691"/>
      <c r="G502" s="691"/>
      <c r="H502" s="691"/>
      <c r="I502" s="691"/>
      <c r="J502" s="691"/>
      <c r="K502" s="691"/>
      <c r="L502" s="682"/>
      <c r="M502" s="682"/>
      <c r="N502" s="317"/>
    </row>
    <row r="503" spans="5:14">
      <c r="E503" s="691"/>
      <c r="F503" s="691"/>
      <c r="G503" s="691"/>
      <c r="H503" s="691"/>
      <c r="I503" s="691"/>
      <c r="J503" s="691"/>
      <c r="K503" s="691"/>
      <c r="L503" s="682"/>
      <c r="M503" s="682"/>
      <c r="N503" s="317"/>
    </row>
    <row r="504" spans="5:14">
      <c r="E504" s="691"/>
      <c r="F504" s="691"/>
      <c r="G504" s="691"/>
      <c r="H504" s="691"/>
      <c r="I504" s="691"/>
      <c r="J504" s="691"/>
      <c r="K504" s="691"/>
      <c r="L504" s="682"/>
      <c r="M504" s="682"/>
      <c r="N504" s="317"/>
    </row>
    <row r="505" spans="5:14">
      <c r="E505" s="691"/>
      <c r="F505" s="691"/>
      <c r="G505" s="691"/>
      <c r="H505" s="691"/>
      <c r="I505" s="691"/>
      <c r="J505" s="691"/>
      <c r="K505" s="691"/>
      <c r="L505" s="682"/>
      <c r="M505" s="682"/>
      <c r="N505" s="317"/>
    </row>
    <row r="506" spans="5:14">
      <c r="E506" s="691"/>
      <c r="F506" s="691"/>
      <c r="G506" s="691"/>
      <c r="H506" s="691"/>
      <c r="I506" s="691"/>
      <c r="J506" s="691"/>
      <c r="K506" s="691"/>
      <c r="L506" s="682"/>
      <c r="M506" s="682"/>
      <c r="N506" s="317"/>
    </row>
    <row r="507" spans="5:14">
      <c r="E507" s="691"/>
      <c r="F507" s="691"/>
      <c r="G507" s="691"/>
      <c r="H507" s="691"/>
      <c r="I507" s="691"/>
      <c r="J507" s="691"/>
      <c r="K507" s="691"/>
      <c r="L507" s="682"/>
      <c r="M507" s="682"/>
      <c r="N507" s="317"/>
    </row>
    <row r="508" spans="5:14">
      <c r="E508" s="691"/>
      <c r="F508" s="691"/>
      <c r="G508" s="691"/>
      <c r="H508" s="691"/>
      <c r="I508" s="691"/>
      <c r="J508" s="691"/>
      <c r="K508" s="691"/>
      <c r="L508" s="682"/>
      <c r="M508" s="682"/>
      <c r="N508" s="317"/>
    </row>
    <row r="509" spans="5:14">
      <c r="E509" s="691"/>
      <c r="F509" s="691"/>
      <c r="G509" s="691"/>
      <c r="H509" s="691"/>
      <c r="I509" s="691"/>
      <c r="J509" s="691"/>
      <c r="K509" s="691"/>
      <c r="L509" s="682"/>
      <c r="M509" s="682"/>
      <c r="N509" s="317"/>
    </row>
    <row r="510" spans="5:14">
      <c r="E510" s="691"/>
      <c r="F510" s="691"/>
      <c r="G510" s="691"/>
      <c r="H510" s="691"/>
      <c r="I510" s="691"/>
      <c r="J510" s="691"/>
      <c r="K510" s="691"/>
      <c r="L510" s="682"/>
      <c r="M510" s="682"/>
      <c r="N510" s="317"/>
    </row>
    <row r="511" spans="5:14">
      <c r="E511" s="691"/>
      <c r="F511" s="691"/>
      <c r="G511" s="691"/>
      <c r="H511" s="691"/>
      <c r="I511" s="691"/>
      <c r="J511" s="691"/>
      <c r="K511" s="691"/>
      <c r="L511" s="682"/>
      <c r="M511" s="682"/>
      <c r="N511" s="317"/>
    </row>
    <row r="512" spans="5:14">
      <c r="E512" s="691"/>
      <c r="F512" s="691"/>
      <c r="G512" s="691"/>
      <c r="H512" s="691"/>
      <c r="I512" s="691"/>
      <c r="J512" s="691"/>
      <c r="K512" s="691"/>
      <c r="L512" s="682"/>
      <c r="M512" s="682"/>
      <c r="N512" s="317"/>
    </row>
    <row r="513" spans="5:14">
      <c r="E513" s="691"/>
      <c r="F513" s="691"/>
      <c r="G513" s="691"/>
      <c r="H513" s="691"/>
      <c r="I513" s="691"/>
      <c r="J513" s="691"/>
      <c r="K513" s="691"/>
      <c r="L513" s="682"/>
      <c r="M513" s="682"/>
      <c r="N513" s="317"/>
    </row>
    <row r="514" spans="5:14">
      <c r="E514" s="691"/>
      <c r="F514" s="691"/>
      <c r="G514" s="691"/>
      <c r="H514" s="691"/>
      <c r="I514" s="691"/>
      <c r="J514" s="691"/>
      <c r="K514" s="691"/>
      <c r="L514" s="682"/>
      <c r="M514" s="682"/>
      <c r="N514" s="317"/>
    </row>
    <row r="515" spans="5:14">
      <c r="E515" s="691"/>
      <c r="F515" s="691"/>
      <c r="G515" s="691"/>
      <c r="H515" s="691"/>
      <c r="I515" s="691"/>
      <c r="J515" s="691"/>
      <c r="K515" s="691"/>
      <c r="L515" s="682"/>
      <c r="M515" s="682"/>
      <c r="N515" s="317"/>
    </row>
    <row r="516" spans="5:14">
      <c r="E516" s="691"/>
      <c r="F516" s="691"/>
      <c r="G516" s="691"/>
      <c r="H516" s="691"/>
      <c r="I516" s="691"/>
      <c r="J516" s="691"/>
      <c r="K516" s="691"/>
      <c r="L516" s="682"/>
      <c r="M516" s="682"/>
      <c r="N516" s="317"/>
    </row>
    <row r="517" spans="5:14">
      <c r="E517" s="691"/>
      <c r="F517" s="691"/>
      <c r="G517" s="691"/>
      <c r="H517" s="691"/>
      <c r="I517" s="691"/>
      <c r="J517" s="691"/>
      <c r="K517" s="691"/>
      <c r="L517" s="682"/>
      <c r="M517" s="682"/>
      <c r="N517" s="317"/>
    </row>
    <row r="518" spans="5:14">
      <c r="E518" s="691"/>
      <c r="F518" s="691"/>
      <c r="G518" s="691"/>
      <c r="H518" s="691"/>
      <c r="I518" s="691"/>
      <c r="J518" s="691"/>
      <c r="K518" s="691"/>
      <c r="L518" s="682"/>
      <c r="M518" s="682"/>
      <c r="N518" s="317"/>
    </row>
    <row r="519" spans="5:14">
      <c r="E519" s="691"/>
      <c r="F519" s="691"/>
      <c r="G519" s="691"/>
      <c r="H519" s="691"/>
      <c r="I519" s="691"/>
      <c r="J519" s="691"/>
      <c r="K519" s="691"/>
      <c r="L519" s="682"/>
      <c r="M519" s="682"/>
      <c r="N519" s="317"/>
    </row>
    <row r="520" spans="5:14">
      <c r="E520" s="691"/>
      <c r="F520" s="691"/>
      <c r="G520" s="691"/>
      <c r="H520" s="691"/>
      <c r="I520" s="691"/>
      <c r="J520" s="691"/>
      <c r="K520" s="691"/>
      <c r="L520" s="682"/>
      <c r="M520" s="682"/>
      <c r="N520" s="317"/>
    </row>
    <row r="521" spans="5:14">
      <c r="E521" s="691"/>
      <c r="F521" s="691"/>
      <c r="G521" s="691"/>
      <c r="H521" s="691"/>
      <c r="I521" s="691"/>
      <c r="J521" s="691"/>
      <c r="K521" s="691"/>
      <c r="L521" s="682"/>
      <c r="M521" s="682"/>
      <c r="N521" s="317"/>
    </row>
    <row r="522" spans="5:14">
      <c r="E522" s="691"/>
      <c r="F522" s="691"/>
      <c r="G522" s="691"/>
      <c r="H522" s="691"/>
      <c r="I522" s="691"/>
      <c r="J522" s="691"/>
      <c r="K522" s="691"/>
      <c r="L522" s="682"/>
      <c r="M522" s="682"/>
      <c r="N522" s="317"/>
    </row>
    <row r="523" spans="5:14">
      <c r="E523" s="691"/>
      <c r="F523" s="691"/>
      <c r="G523" s="691"/>
      <c r="H523" s="691"/>
      <c r="I523" s="691"/>
      <c r="J523" s="691"/>
      <c r="K523" s="691"/>
      <c r="L523" s="682"/>
      <c r="M523" s="682"/>
      <c r="N523" s="317"/>
    </row>
    <row r="524" spans="5:14">
      <c r="E524" s="691"/>
      <c r="F524" s="691"/>
      <c r="G524" s="691"/>
      <c r="H524" s="691"/>
      <c r="I524" s="691"/>
      <c r="J524" s="691"/>
      <c r="K524" s="691"/>
      <c r="L524" s="682"/>
      <c r="M524" s="682"/>
      <c r="N524" s="317"/>
    </row>
    <row r="525" spans="5:14">
      <c r="E525" s="691"/>
      <c r="F525" s="691"/>
      <c r="G525" s="691"/>
      <c r="H525" s="691"/>
      <c r="I525" s="691"/>
      <c r="J525" s="691"/>
      <c r="K525" s="691"/>
      <c r="L525" s="682"/>
      <c r="M525" s="682"/>
      <c r="N525" s="317"/>
    </row>
    <row r="526" spans="5:14">
      <c r="E526" s="691"/>
      <c r="F526" s="691"/>
      <c r="G526" s="691"/>
      <c r="H526" s="691"/>
      <c r="I526" s="691"/>
      <c r="J526" s="691"/>
      <c r="K526" s="691"/>
      <c r="L526" s="682"/>
      <c r="M526" s="682"/>
      <c r="N526" s="317"/>
    </row>
    <row r="527" spans="5:14">
      <c r="E527" s="691"/>
      <c r="F527" s="691"/>
      <c r="G527" s="691"/>
      <c r="H527" s="691"/>
      <c r="I527" s="691"/>
      <c r="J527" s="691"/>
      <c r="K527" s="691"/>
      <c r="L527" s="682"/>
      <c r="M527" s="682"/>
      <c r="N527" s="317"/>
    </row>
    <row r="528" spans="5:14">
      <c r="E528" s="691"/>
      <c r="F528" s="691"/>
      <c r="G528" s="691"/>
      <c r="H528" s="691"/>
      <c r="I528" s="691"/>
      <c r="J528" s="691"/>
      <c r="K528" s="691"/>
      <c r="L528" s="682"/>
      <c r="M528" s="682"/>
      <c r="N528" s="317"/>
    </row>
    <row r="529" spans="5:14">
      <c r="E529" s="691"/>
      <c r="F529" s="691"/>
      <c r="G529" s="691"/>
      <c r="H529" s="691"/>
      <c r="I529" s="691"/>
      <c r="J529" s="691"/>
      <c r="K529" s="691"/>
      <c r="L529" s="682"/>
      <c r="M529" s="682"/>
      <c r="N529" s="317"/>
    </row>
    <row r="530" spans="5:14">
      <c r="E530" s="691"/>
      <c r="F530" s="691"/>
      <c r="G530" s="691"/>
      <c r="H530" s="691"/>
      <c r="I530" s="691"/>
      <c r="J530" s="691"/>
      <c r="K530" s="691"/>
      <c r="L530" s="682"/>
      <c r="M530" s="682"/>
      <c r="N530" s="317"/>
    </row>
    <row r="531" spans="5:14">
      <c r="E531" s="691"/>
      <c r="F531" s="691"/>
      <c r="G531" s="691"/>
      <c r="H531" s="691"/>
      <c r="I531" s="691"/>
      <c r="J531" s="691"/>
      <c r="K531" s="691"/>
      <c r="L531" s="682"/>
      <c r="M531" s="682"/>
      <c r="N531" s="317"/>
    </row>
    <row r="532" spans="5:14">
      <c r="E532" s="691"/>
      <c r="F532" s="691"/>
      <c r="G532" s="691"/>
      <c r="H532" s="691"/>
      <c r="I532" s="691"/>
      <c r="J532" s="691"/>
      <c r="K532" s="691"/>
      <c r="L532" s="682"/>
      <c r="M532" s="682"/>
      <c r="N532" s="317"/>
    </row>
    <row r="533" spans="5:14">
      <c r="E533" s="691"/>
      <c r="F533" s="691"/>
      <c r="G533" s="691"/>
      <c r="H533" s="691"/>
      <c r="I533" s="691"/>
      <c r="J533" s="691"/>
      <c r="K533" s="691"/>
      <c r="L533" s="682"/>
      <c r="M533" s="682"/>
      <c r="N533" s="317"/>
    </row>
    <row r="534" spans="5:14">
      <c r="E534" s="691"/>
      <c r="F534" s="691"/>
      <c r="G534" s="691"/>
      <c r="H534" s="691"/>
      <c r="I534" s="691"/>
      <c r="J534" s="691"/>
      <c r="K534" s="691"/>
      <c r="L534" s="682"/>
      <c r="M534" s="682"/>
      <c r="N534" s="317"/>
    </row>
    <row r="535" spans="5:14">
      <c r="E535" s="691"/>
      <c r="F535" s="691"/>
      <c r="G535" s="691"/>
      <c r="H535" s="691"/>
      <c r="I535" s="691"/>
      <c r="J535" s="691"/>
      <c r="K535" s="691"/>
      <c r="L535" s="682"/>
      <c r="M535" s="682"/>
      <c r="N535" s="317"/>
    </row>
    <row r="536" spans="5:14">
      <c r="E536" s="691"/>
      <c r="F536" s="691"/>
      <c r="G536" s="691"/>
      <c r="H536" s="691"/>
      <c r="I536" s="691"/>
      <c r="J536" s="691"/>
      <c r="K536" s="691"/>
      <c r="L536" s="682"/>
      <c r="M536" s="682"/>
      <c r="N536" s="317"/>
    </row>
    <row r="537" spans="5:14">
      <c r="E537" s="691"/>
      <c r="F537" s="691"/>
      <c r="G537" s="691"/>
      <c r="H537" s="691"/>
      <c r="I537" s="691"/>
      <c r="J537" s="691"/>
      <c r="K537" s="691"/>
      <c r="L537" s="682"/>
      <c r="M537" s="682"/>
      <c r="N537" s="317"/>
    </row>
    <row r="538" spans="5:14">
      <c r="E538" s="691"/>
      <c r="F538" s="691"/>
      <c r="G538" s="691"/>
      <c r="H538" s="691"/>
      <c r="I538" s="691"/>
      <c r="J538" s="691"/>
      <c r="K538" s="691"/>
      <c r="L538" s="682"/>
      <c r="M538" s="682"/>
      <c r="N538" s="317"/>
    </row>
    <row r="539" spans="5:14">
      <c r="E539" s="691"/>
      <c r="F539" s="691"/>
      <c r="G539" s="691"/>
      <c r="H539" s="691"/>
      <c r="I539" s="691"/>
      <c r="J539" s="691"/>
      <c r="K539" s="691"/>
      <c r="L539" s="682"/>
      <c r="M539" s="682"/>
      <c r="N539" s="317"/>
    </row>
    <row r="540" spans="5:14">
      <c r="E540" s="691"/>
      <c r="F540" s="691"/>
      <c r="G540" s="691"/>
      <c r="H540" s="691"/>
      <c r="I540" s="691"/>
      <c r="J540" s="691"/>
      <c r="K540" s="691"/>
      <c r="L540" s="682"/>
      <c r="M540" s="682"/>
      <c r="N540" s="317"/>
    </row>
    <row r="541" spans="5:14">
      <c r="E541" s="691"/>
      <c r="F541" s="691"/>
      <c r="G541" s="691"/>
      <c r="H541" s="691"/>
      <c r="I541" s="691"/>
      <c r="J541" s="691"/>
      <c r="K541" s="691"/>
      <c r="L541" s="682"/>
      <c r="M541" s="682"/>
      <c r="N541" s="317"/>
    </row>
    <row r="542" spans="5:14">
      <c r="E542" s="691"/>
      <c r="F542" s="691"/>
      <c r="G542" s="691"/>
      <c r="H542" s="691"/>
      <c r="I542" s="691"/>
      <c r="J542" s="691"/>
      <c r="K542" s="691"/>
      <c r="L542" s="682"/>
      <c r="M542" s="682"/>
      <c r="N542" s="317"/>
    </row>
    <row r="543" spans="5:14">
      <c r="E543" s="691"/>
      <c r="F543" s="691"/>
      <c r="G543" s="691"/>
      <c r="H543" s="691"/>
      <c r="I543" s="691"/>
      <c r="J543" s="691"/>
      <c r="K543" s="691"/>
      <c r="L543" s="682"/>
      <c r="M543" s="682"/>
      <c r="N543" s="317"/>
    </row>
    <row r="544" spans="5:14">
      <c r="E544" s="691"/>
      <c r="F544" s="691"/>
      <c r="G544" s="691"/>
      <c r="H544" s="691"/>
      <c r="I544" s="691"/>
      <c r="J544" s="691"/>
      <c r="K544" s="691"/>
      <c r="L544" s="682"/>
      <c r="M544" s="682"/>
      <c r="N544" s="317"/>
    </row>
    <row r="545" spans="5:14">
      <c r="E545" s="691"/>
      <c r="F545" s="691"/>
      <c r="G545" s="691"/>
      <c r="H545" s="691"/>
      <c r="I545" s="691"/>
      <c r="J545" s="691"/>
      <c r="K545" s="691"/>
      <c r="L545" s="682"/>
      <c r="M545" s="682"/>
      <c r="N545" s="317"/>
    </row>
    <row r="546" spans="5:14">
      <c r="E546" s="691"/>
      <c r="F546" s="691"/>
      <c r="G546" s="691"/>
      <c r="H546" s="691"/>
      <c r="I546" s="691"/>
      <c r="J546" s="691"/>
      <c r="K546" s="691"/>
      <c r="L546" s="682"/>
      <c r="M546" s="682"/>
      <c r="N546" s="317"/>
    </row>
    <row r="547" spans="5:14">
      <c r="E547" s="691"/>
      <c r="F547" s="691"/>
      <c r="G547" s="691"/>
      <c r="H547" s="691"/>
      <c r="I547" s="691"/>
      <c r="J547" s="691"/>
      <c r="K547" s="691"/>
      <c r="L547" s="682"/>
      <c r="M547" s="682"/>
      <c r="N547" s="317"/>
    </row>
    <row r="548" spans="5:14">
      <c r="E548" s="691"/>
      <c r="F548" s="691"/>
      <c r="G548" s="691"/>
      <c r="H548" s="691"/>
      <c r="I548" s="691"/>
      <c r="J548" s="691"/>
      <c r="K548" s="691"/>
      <c r="L548" s="682"/>
      <c r="M548" s="682"/>
      <c r="N548" s="317"/>
    </row>
    <row r="549" spans="5:14">
      <c r="E549" s="691"/>
      <c r="F549" s="691"/>
      <c r="G549" s="691"/>
      <c r="H549" s="691"/>
      <c r="I549" s="691"/>
      <c r="J549" s="691"/>
      <c r="K549" s="691"/>
      <c r="L549" s="682"/>
      <c r="M549" s="682"/>
      <c r="N549" s="317"/>
    </row>
    <row r="550" spans="5:14">
      <c r="E550" s="691"/>
      <c r="F550" s="691"/>
      <c r="G550" s="691"/>
      <c r="H550" s="691"/>
      <c r="I550" s="691"/>
      <c r="J550" s="691"/>
      <c r="K550" s="691"/>
      <c r="L550" s="682"/>
      <c r="M550" s="682"/>
      <c r="N550" s="317"/>
    </row>
    <row r="551" spans="5:14">
      <c r="E551" s="691"/>
      <c r="F551" s="691"/>
      <c r="G551" s="691"/>
      <c r="H551" s="691"/>
      <c r="I551" s="691"/>
      <c r="J551" s="691"/>
      <c r="K551" s="691"/>
      <c r="L551" s="682"/>
      <c r="M551" s="682"/>
      <c r="N551" s="317"/>
    </row>
    <row r="552" spans="5:14">
      <c r="E552" s="691"/>
      <c r="F552" s="691"/>
      <c r="G552" s="691"/>
      <c r="H552" s="691"/>
      <c r="I552" s="691"/>
      <c r="J552" s="691"/>
      <c r="K552" s="691"/>
      <c r="L552" s="682"/>
      <c r="M552" s="682"/>
      <c r="N552" s="317"/>
    </row>
    <row r="553" spans="5:14">
      <c r="E553" s="691"/>
      <c r="F553" s="691"/>
      <c r="G553" s="691"/>
      <c r="H553" s="691"/>
      <c r="I553" s="691"/>
      <c r="J553" s="691"/>
      <c r="K553" s="691"/>
      <c r="L553" s="682"/>
      <c r="M553" s="682"/>
      <c r="N553" s="317"/>
    </row>
    <row r="554" spans="5:14">
      <c r="E554" s="691"/>
      <c r="F554" s="691"/>
      <c r="G554" s="691"/>
      <c r="H554" s="691"/>
      <c r="I554" s="691"/>
      <c r="J554" s="691"/>
      <c r="K554" s="691"/>
      <c r="L554" s="682"/>
      <c r="M554" s="682"/>
      <c r="N554" s="317"/>
    </row>
    <row r="555" spans="5:14">
      <c r="E555" s="691"/>
      <c r="F555" s="691"/>
      <c r="G555" s="691"/>
      <c r="H555" s="691"/>
      <c r="I555" s="691"/>
      <c r="J555" s="691"/>
      <c r="K555" s="691"/>
      <c r="L555" s="682"/>
      <c r="M555" s="682"/>
      <c r="N555" s="317"/>
    </row>
    <row r="556" spans="5:14">
      <c r="E556" s="691"/>
      <c r="F556" s="691"/>
      <c r="G556" s="691"/>
      <c r="H556" s="691"/>
      <c r="I556" s="691"/>
      <c r="J556" s="691"/>
      <c r="K556" s="691"/>
      <c r="L556" s="682"/>
      <c r="M556" s="682"/>
      <c r="N556" s="317"/>
    </row>
    <row r="557" spans="5:14">
      <c r="E557" s="691"/>
      <c r="F557" s="691"/>
      <c r="G557" s="691"/>
      <c r="H557" s="691"/>
      <c r="I557" s="691"/>
      <c r="J557" s="691"/>
      <c r="K557" s="691"/>
      <c r="L557" s="682"/>
      <c r="M557" s="682"/>
      <c r="N557" s="317"/>
    </row>
    <row r="558" spans="5:14">
      <c r="E558" s="691"/>
      <c r="F558" s="691"/>
      <c r="G558" s="691"/>
      <c r="H558" s="691"/>
      <c r="I558" s="691"/>
      <c r="J558" s="691"/>
      <c r="K558" s="691"/>
      <c r="L558" s="682"/>
      <c r="M558" s="682"/>
      <c r="N558" s="317"/>
    </row>
    <row r="559" spans="5:14">
      <c r="E559" s="691"/>
      <c r="F559" s="691"/>
      <c r="G559" s="691"/>
      <c r="H559" s="691"/>
      <c r="I559" s="691"/>
      <c r="J559" s="691"/>
      <c r="K559" s="691"/>
      <c r="L559" s="682"/>
      <c r="M559" s="682"/>
      <c r="N559" s="317"/>
    </row>
    <row r="560" spans="5:14">
      <c r="E560" s="691"/>
      <c r="F560" s="691"/>
      <c r="G560" s="691"/>
      <c r="H560" s="691"/>
      <c r="I560" s="691"/>
      <c r="J560" s="691"/>
      <c r="K560" s="691"/>
      <c r="L560" s="682"/>
      <c r="M560" s="682"/>
      <c r="N560" s="317"/>
    </row>
    <row r="561" spans="5:14">
      <c r="E561" s="691"/>
      <c r="F561" s="691"/>
      <c r="G561" s="691"/>
      <c r="H561" s="691"/>
      <c r="I561" s="691"/>
      <c r="J561" s="691"/>
      <c r="K561" s="691"/>
      <c r="L561" s="682"/>
      <c r="M561" s="682"/>
      <c r="N561" s="317"/>
    </row>
    <row r="562" spans="5:14">
      <c r="E562" s="691"/>
      <c r="F562" s="691"/>
      <c r="G562" s="691"/>
      <c r="H562" s="691"/>
      <c r="I562" s="691"/>
      <c r="J562" s="691"/>
      <c r="K562" s="691"/>
      <c r="L562" s="682"/>
      <c r="M562" s="682"/>
      <c r="N562" s="317"/>
    </row>
    <row r="563" spans="5:14">
      <c r="E563" s="691"/>
      <c r="F563" s="691"/>
      <c r="G563" s="691"/>
      <c r="H563" s="691"/>
      <c r="I563" s="691"/>
      <c r="J563" s="691"/>
      <c r="K563" s="691"/>
      <c r="L563" s="682"/>
      <c r="M563" s="682"/>
      <c r="N563" s="317"/>
    </row>
    <row r="564" spans="5:14">
      <c r="E564" s="691"/>
      <c r="F564" s="691"/>
      <c r="G564" s="691"/>
      <c r="H564" s="691"/>
      <c r="I564" s="691"/>
      <c r="J564" s="691"/>
      <c r="K564" s="691"/>
      <c r="L564" s="682"/>
      <c r="M564" s="682"/>
      <c r="N564" s="317"/>
    </row>
    <row r="565" spans="5:14">
      <c r="E565" s="691"/>
      <c r="F565" s="691"/>
      <c r="G565" s="691"/>
      <c r="H565" s="691"/>
      <c r="I565" s="691"/>
      <c r="J565" s="691"/>
      <c r="K565" s="691"/>
      <c r="L565" s="682"/>
      <c r="M565" s="682"/>
      <c r="N565" s="317"/>
    </row>
    <row r="566" spans="5:14">
      <c r="E566" s="691"/>
      <c r="F566" s="691"/>
      <c r="G566" s="691"/>
      <c r="H566" s="691"/>
      <c r="I566" s="691"/>
      <c r="J566" s="691"/>
      <c r="K566" s="691"/>
      <c r="L566" s="682"/>
      <c r="M566" s="682"/>
      <c r="N566" s="317"/>
    </row>
    <row r="567" spans="5:14">
      <c r="E567" s="691"/>
      <c r="F567" s="691"/>
      <c r="G567" s="691"/>
      <c r="H567" s="691"/>
      <c r="I567" s="691"/>
      <c r="J567" s="691"/>
      <c r="K567" s="691"/>
      <c r="L567" s="682"/>
      <c r="M567" s="682"/>
      <c r="N567" s="317"/>
    </row>
    <row r="568" spans="5:14">
      <c r="E568" s="691"/>
      <c r="F568" s="691"/>
      <c r="G568" s="691"/>
      <c r="H568" s="691"/>
      <c r="I568" s="691"/>
      <c r="J568" s="691"/>
      <c r="K568" s="691"/>
      <c r="L568" s="682"/>
      <c r="M568" s="682"/>
      <c r="N568" s="317"/>
    </row>
    <row r="569" spans="5:14">
      <c r="E569" s="691"/>
      <c r="F569" s="691"/>
      <c r="G569" s="691"/>
      <c r="H569" s="691"/>
      <c r="I569" s="691"/>
      <c r="J569" s="691"/>
      <c r="K569" s="691"/>
      <c r="L569" s="682"/>
      <c r="M569" s="682"/>
      <c r="N569" s="317"/>
    </row>
    <row r="570" spans="5:14">
      <c r="E570" s="691"/>
      <c r="F570" s="691"/>
      <c r="G570" s="691"/>
      <c r="H570" s="691"/>
      <c r="I570" s="691"/>
      <c r="J570" s="691"/>
      <c r="K570" s="691"/>
      <c r="L570" s="682"/>
      <c r="M570" s="682"/>
      <c r="N570" s="317"/>
    </row>
    <row r="571" spans="5:14">
      <c r="E571" s="691"/>
      <c r="F571" s="691"/>
      <c r="G571" s="691"/>
      <c r="H571" s="691"/>
      <c r="I571" s="691"/>
      <c r="J571" s="691"/>
      <c r="K571" s="691"/>
      <c r="L571" s="682"/>
      <c r="M571" s="682"/>
      <c r="N571" s="317"/>
    </row>
    <row r="572" spans="5:14">
      <c r="E572" s="691"/>
      <c r="F572" s="691"/>
      <c r="G572" s="691"/>
      <c r="H572" s="691"/>
      <c r="I572" s="691"/>
      <c r="J572" s="691"/>
      <c r="K572" s="691"/>
      <c r="L572" s="682"/>
      <c r="M572" s="682"/>
      <c r="N572" s="317"/>
    </row>
    <row r="573" spans="5:14">
      <c r="E573" s="691"/>
      <c r="F573" s="691"/>
      <c r="G573" s="691"/>
      <c r="H573" s="691"/>
      <c r="I573" s="691"/>
      <c r="J573" s="691"/>
      <c r="K573" s="691"/>
      <c r="L573" s="682"/>
      <c r="M573" s="682"/>
      <c r="N573" s="317"/>
    </row>
    <row r="574" spans="5:14">
      <c r="E574" s="691"/>
      <c r="F574" s="691"/>
      <c r="G574" s="691"/>
      <c r="H574" s="691"/>
      <c r="I574" s="691"/>
      <c r="J574" s="691"/>
      <c r="K574" s="691"/>
      <c r="L574" s="682"/>
      <c r="M574" s="682"/>
      <c r="N574" s="317"/>
    </row>
    <row r="575" spans="5:14">
      <c r="E575" s="691"/>
      <c r="F575" s="691"/>
      <c r="G575" s="691"/>
      <c r="H575" s="691"/>
      <c r="I575" s="691"/>
      <c r="J575" s="691"/>
      <c r="K575" s="691"/>
      <c r="L575" s="682"/>
      <c r="M575" s="682"/>
      <c r="N575" s="317"/>
    </row>
    <row r="576" spans="5:14">
      <c r="E576" s="691"/>
      <c r="F576" s="691"/>
      <c r="G576" s="691"/>
      <c r="H576" s="691"/>
      <c r="I576" s="691"/>
      <c r="J576" s="691"/>
      <c r="K576" s="691"/>
      <c r="L576" s="682"/>
      <c r="M576" s="682"/>
      <c r="N576" s="317"/>
    </row>
    <row r="577" spans="5:14">
      <c r="E577" s="691"/>
      <c r="F577" s="691"/>
      <c r="G577" s="691"/>
      <c r="H577" s="691"/>
      <c r="I577" s="691"/>
      <c r="J577" s="691"/>
      <c r="K577" s="691"/>
      <c r="L577" s="682"/>
      <c r="M577" s="682"/>
      <c r="N577" s="317"/>
    </row>
    <row r="578" spans="5:14">
      <c r="E578" s="691"/>
      <c r="F578" s="691"/>
      <c r="G578" s="691"/>
      <c r="H578" s="691"/>
      <c r="I578" s="691"/>
      <c r="J578" s="691"/>
      <c r="K578" s="691"/>
      <c r="L578" s="682"/>
      <c r="M578" s="682"/>
      <c r="N578" s="317"/>
    </row>
    <row r="579" spans="5:14">
      <c r="E579" s="691"/>
      <c r="F579" s="691"/>
      <c r="G579" s="691"/>
      <c r="H579" s="691"/>
      <c r="I579" s="691"/>
      <c r="J579" s="691"/>
      <c r="K579" s="691"/>
      <c r="L579" s="682"/>
      <c r="M579" s="682"/>
      <c r="N579" s="317"/>
    </row>
    <row r="580" spans="5:14">
      <c r="E580" s="691"/>
      <c r="F580" s="691"/>
      <c r="G580" s="691"/>
      <c r="H580" s="691"/>
      <c r="I580" s="691"/>
      <c r="J580" s="691"/>
      <c r="K580" s="691"/>
      <c r="L580" s="682"/>
      <c r="M580" s="682"/>
      <c r="N580" s="317"/>
    </row>
    <row r="581" spans="5:14">
      <c r="E581" s="691"/>
      <c r="F581" s="691"/>
      <c r="G581" s="691"/>
      <c r="H581" s="691"/>
      <c r="I581" s="691"/>
      <c r="J581" s="691"/>
      <c r="K581" s="691"/>
      <c r="L581" s="682"/>
      <c r="M581" s="682"/>
      <c r="N581" s="317"/>
    </row>
    <row r="582" spans="5:14">
      <c r="E582" s="691"/>
      <c r="F582" s="691"/>
      <c r="G582" s="691"/>
      <c r="H582" s="691"/>
      <c r="I582" s="691"/>
      <c r="J582" s="691"/>
      <c r="K582" s="691"/>
      <c r="L582" s="682"/>
      <c r="M582" s="682"/>
      <c r="N582" s="317"/>
    </row>
    <row r="583" spans="5:14">
      <c r="E583" s="691"/>
      <c r="F583" s="691"/>
      <c r="G583" s="691"/>
      <c r="H583" s="691"/>
      <c r="I583" s="691"/>
      <c r="J583" s="691"/>
      <c r="K583" s="691"/>
      <c r="L583" s="682"/>
      <c r="M583" s="682"/>
      <c r="N583" s="317"/>
    </row>
    <row r="584" spans="5:14">
      <c r="E584" s="691"/>
      <c r="F584" s="691"/>
      <c r="G584" s="691"/>
      <c r="H584" s="691"/>
      <c r="I584" s="691"/>
      <c r="J584" s="691"/>
      <c r="K584" s="691"/>
      <c r="L584" s="682"/>
      <c r="M584" s="682"/>
      <c r="N584" s="317"/>
    </row>
    <row r="585" spans="5:14">
      <c r="E585" s="691"/>
      <c r="F585" s="691"/>
      <c r="G585" s="691"/>
      <c r="H585" s="691"/>
      <c r="I585" s="691"/>
      <c r="J585" s="691"/>
      <c r="K585" s="691"/>
      <c r="L585" s="682"/>
      <c r="M585" s="682"/>
      <c r="N585" s="317"/>
    </row>
    <row r="586" spans="5:14">
      <c r="E586" s="691"/>
      <c r="F586" s="691"/>
      <c r="G586" s="691"/>
      <c r="H586" s="691"/>
      <c r="I586" s="691"/>
      <c r="J586" s="691"/>
      <c r="K586" s="691"/>
      <c r="L586" s="682"/>
      <c r="M586" s="682"/>
      <c r="N586" s="317"/>
    </row>
    <row r="587" spans="5:14">
      <c r="E587" s="691"/>
      <c r="F587" s="691"/>
      <c r="G587" s="691"/>
      <c r="H587" s="691"/>
      <c r="I587" s="691"/>
      <c r="J587" s="691"/>
      <c r="K587" s="691"/>
      <c r="L587" s="682"/>
      <c r="M587" s="682"/>
      <c r="N587" s="317"/>
    </row>
    <row r="588" spans="5:14">
      <c r="E588" s="691"/>
      <c r="F588" s="691"/>
      <c r="G588" s="691"/>
      <c r="H588" s="691"/>
      <c r="I588" s="691"/>
      <c r="J588" s="691"/>
      <c r="K588" s="691"/>
      <c r="L588" s="682"/>
      <c r="M588" s="682"/>
      <c r="N588" s="317"/>
    </row>
    <row r="589" spans="5:14">
      <c r="E589" s="691"/>
      <c r="F589" s="691"/>
      <c r="G589" s="691"/>
      <c r="H589" s="691"/>
      <c r="I589" s="691"/>
      <c r="J589" s="691"/>
      <c r="K589" s="691"/>
      <c r="L589" s="682"/>
      <c r="M589" s="682"/>
      <c r="N589" s="317"/>
    </row>
    <row r="590" spans="5:14">
      <c r="E590" s="691"/>
      <c r="F590" s="691"/>
      <c r="G590" s="691"/>
      <c r="H590" s="691"/>
      <c r="I590" s="691"/>
      <c r="J590" s="691"/>
      <c r="K590" s="691"/>
      <c r="L590" s="682"/>
      <c r="M590" s="682"/>
      <c r="N590" s="317"/>
    </row>
    <row r="591" spans="5:14">
      <c r="E591" s="691"/>
      <c r="F591" s="691"/>
      <c r="G591" s="691"/>
      <c r="H591" s="691"/>
      <c r="I591" s="691"/>
      <c r="J591" s="691"/>
      <c r="K591" s="691"/>
      <c r="L591" s="682"/>
      <c r="M591" s="682"/>
      <c r="N591" s="317"/>
    </row>
    <row r="592" spans="5:14">
      <c r="E592" s="691"/>
      <c r="F592" s="691"/>
      <c r="G592" s="691"/>
      <c r="H592" s="691"/>
      <c r="I592" s="691"/>
      <c r="J592" s="691"/>
      <c r="K592" s="691"/>
      <c r="L592" s="682"/>
      <c r="M592" s="682"/>
      <c r="N592" s="317"/>
    </row>
    <row r="593" spans="5:14">
      <c r="E593" s="691"/>
      <c r="F593" s="691"/>
      <c r="G593" s="691"/>
      <c r="H593" s="691"/>
      <c r="I593" s="691"/>
      <c r="J593" s="691"/>
      <c r="K593" s="691"/>
      <c r="L593" s="682"/>
      <c r="M593" s="682"/>
      <c r="N593" s="317"/>
    </row>
    <row r="594" spans="5:14">
      <c r="E594" s="691"/>
      <c r="F594" s="691"/>
      <c r="G594" s="691"/>
      <c r="H594" s="691"/>
      <c r="I594" s="691"/>
      <c r="J594" s="691"/>
      <c r="K594" s="691"/>
      <c r="L594" s="682"/>
      <c r="M594" s="682"/>
      <c r="N594" s="317"/>
    </row>
    <row r="595" spans="5:14">
      <c r="E595" s="691"/>
      <c r="F595" s="691"/>
      <c r="G595" s="691"/>
      <c r="H595" s="691"/>
      <c r="I595" s="691"/>
      <c r="J595" s="691"/>
      <c r="K595" s="691"/>
      <c r="L595" s="682"/>
      <c r="M595" s="682"/>
      <c r="N595" s="317"/>
    </row>
    <row r="596" spans="5:14">
      <c r="E596" s="691"/>
      <c r="F596" s="691"/>
      <c r="G596" s="691"/>
      <c r="H596" s="691"/>
      <c r="I596" s="691"/>
      <c r="J596" s="691"/>
      <c r="K596" s="691"/>
      <c r="L596" s="682"/>
      <c r="M596" s="682"/>
      <c r="N596" s="317"/>
    </row>
    <row r="597" spans="5:14">
      <c r="E597" s="691"/>
      <c r="F597" s="691"/>
      <c r="G597" s="691"/>
      <c r="H597" s="691"/>
      <c r="I597" s="691"/>
      <c r="J597" s="691"/>
      <c r="K597" s="691"/>
      <c r="L597" s="682"/>
      <c r="M597" s="682"/>
      <c r="N597" s="317"/>
    </row>
    <row r="598" spans="5:14">
      <c r="E598" s="691"/>
      <c r="F598" s="691"/>
      <c r="G598" s="691"/>
      <c r="H598" s="691"/>
      <c r="I598" s="691"/>
      <c r="J598" s="691"/>
      <c r="K598" s="691"/>
      <c r="L598" s="682"/>
      <c r="M598" s="682"/>
      <c r="N598" s="317"/>
    </row>
    <row r="599" spans="5:14">
      <c r="E599" s="691"/>
      <c r="F599" s="691"/>
      <c r="G599" s="691"/>
      <c r="H599" s="691"/>
      <c r="I599" s="691"/>
      <c r="J599" s="691"/>
      <c r="K599" s="691"/>
      <c r="L599" s="682"/>
      <c r="M599" s="682"/>
      <c r="N599" s="317"/>
    </row>
    <row r="600" spans="5:14">
      <c r="E600" s="691"/>
      <c r="F600" s="691"/>
      <c r="G600" s="691"/>
      <c r="H600" s="691"/>
      <c r="I600" s="691"/>
      <c r="J600" s="691"/>
      <c r="K600" s="691"/>
      <c r="L600" s="682"/>
      <c r="M600" s="682"/>
      <c r="N600" s="317"/>
    </row>
    <row r="601" spans="5:14">
      <c r="E601" s="691"/>
      <c r="F601" s="691"/>
      <c r="G601" s="691"/>
      <c r="H601" s="691"/>
      <c r="I601" s="691"/>
      <c r="J601" s="691"/>
      <c r="K601" s="691"/>
      <c r="L601" s="682"/>
      <c r="M601" s="682"/>
      <c r="N601" s="317"/>
    </row>
    <row r="602" spans="5:14">
      <c r="E602" s="691"/>
      <c r="F602" s="691"/>
      <c r="G602" s="691"/>
      <c r="H602" s="691"/>
      <c r="I602" s="691"/>
      <c r="J602" s="691"/>
      <c r="K602" s="691"/>
      <c r="L602" s="682"/>
      <c r="M602" s="682"/>
      <c r="N602" s="317"/>
    </row>
    <row r="603" spans="5:14">
      <c r="E603" s="691"/>
      <c r="F603" s="691"/>
      <c r="G603" s="691"/>
      <c r="H603" s="691"/>
      <c r="I603" s="691"/>
      <c r="J603" s="691"/>
      <c r="K603" s="691"/>
      <c r="L603" s="682"/>
      <c r="M603" s="682"/>
      <c r="N603" s="317"/>
    </row>
    <row r="604" spans="5:14">
      <c r="E604" s="691"/>
      <c r="F604" s="691"/>
      <c r="G604" s="691"/>
      <c r="H604" s="691"/>
      <c r="I604" s="691"/>
      <c r="J604" s="691"/>
      <c r="K604" s="691"/>
      <c r="L604" s="682"/>
      <c r="M604" s="682"/>
      <c r="N604" s="317"/>
    </row>
    <row r="605" spans="5:14">
      <c r="E605" s="691"/>
      <c r="F605" s="691"/>
      <c r="G605" s="691"/>
      <c r="H605" s="691"/>
      <c r="I605" s="691"/>
      <c r="J605" s="691"/>
      <c r="K605" s="691"/>
      <c r="L605" s="682"/>
      <c r="M605" s="682"/>
      <c r="N605" s="317"/>
    </row>
    <row r="606" spans="5:14">
      <c r="E606" s="691"/>
      <c r="F606" s="691"/>
      <c r="G606" s="691"/>
      <c r="H606" s="691"/>
      <c r="I606" s="691"/>
      <c r="J606" s="691"/>
      <c r="K606" s="691"/>
      <c r="L606" s="682"/>
      <c r="M606" s="682"/>
      <c r="N606" s="317"/>
    </row>
    <row r="607" spans="5:14">
      <c r="E607" s="691"/>
      <c r="F607" s="691"/>
      <c r="G607" s="691"/>
      <c r="H607" s="691"/>
      <c r="I607" s="691"/>
      <c r="J607" s="691"/>
      <c r="K607" s="691"/>
      <c r="L607" s="682"/>
      <c r="M607" s="682"/>
      <c r="N607" s="317"/>
    </row>
    <row r="608" spans="5:14">
      <c r="E608" s="691"/>
      <c r="F608" s="691"/>
      <c r="G608" s="691"/>
      <c r="H608" s="691"/>
      <c r="I608" s="691"/>
      <c r="J608" s="691"/>
      <c r="K608" s="691"/>
      <c r="L608" s="682"/>
      <c r="M608" s="682"/>
      <c r="N608" s="317"/>
    </row>
    <row r="609" spans="5:14">
      <c r="E609" s="691"/>
      <c r="F609" s="691"/>
      <c r="G609" s="691"/>
      <c r="H609" s="691"/>
      <c r="I609" s="691"/>
      <c r="J609" s="691"/>
      <c r="K609" s="691"/>
      <c r="L609" s="682"/>
      <c r="M609" s="682"/>
      <c r="N609" s="317"/>
    </row>
    <row r="610" spans="5:14">
      <c r="E610" s="691"/>
      <c r="F610" s="691"/>
      <c r="G610" s="691"/>
      <c r="H610" s="691"/>
      <c r="I610" s="691"/>
      <c r="J610" s="691"/>
      <c r="K610" s="691"/>
      <c r="L610" s="682"/>
      <c r="M610" s="682"/>
      <c r="N610" s="317"/>
    </row>
    <row r="611" spans="5:14">
      <c r="E611" s="691"/>
      <c r="F611" s="691"/>
      <c r="G611" s="691"/>
      <c r="H611" s="691"/>
      <c r="I611" s="691"/>
      <c r="J611" s="691"/>
      <c r="K611" s="691"/>
      <c r="L611" s="682"/>
      <c r="M611" s="682"/>
      <c r="N611" s="317"/>
    </row>
    <row r="612" spans="5:14">
      <c r="E612" s="691"/>
      <c r="F612" s="691"/>
      <c r="G612" s="691"/>
      <c r="H612" s="691"/>
      <c r="I612" s="691"/>
      <c r="J612" s="691"/>
      <c r="K612" s="691"/>
      <c r="L612" s="682"/>
      <c r="M612" s="682"/>
      <c r="N612" s="317"/>
    </row>
    <row r="613" spans="5:14">
      <c r="E613" s="691"/>
      <c r="F613" s="691"/>
      <c r="G613" s="691"/>
      <c r="H613" s="691"/>
      <c r="I613" s="691"/>
      <c r="J613" s="691"/>
      <c r="K613" s="691"/>
      <c r="L613" s="682"/>
      <c r="M613" s="682"/>
      <c r="N613" s="317"/>
    </row>
    <row r="614" spans="5:14">
      <c r="E614" s="691"/>
      <c r="F614" s="691"/>
      <c r="G614" s="691"/>
      <c r="H614" s="691"/>
      <c r="I614" s="691"/>
      <c r="J614" s="691"/>
      <c r="K614" s="691"/>
      <c r="L614" s="682"/>
      <c r="M614" s="682"/>
      <c r="N614" s="317"/>
    </row>
    <row r="615" spans="5:14">
      <c r="E615" s="691"/>
      <c r="F615" s="691"/>
      <c r="G615" s="691"/>
      <c r="H615" s="691"/>
      <c r="I615" s="691"/>
      <c r="J615" s="691"/>
      <c r="K615" s="691"/>
      <c r="L615" s="682"/>
      <c r="M615" s="682"/>
      <c r="N615" s="317"/>
    </row>
    <row r="616" spans="5:14">
      <c r="E616" s="691"/>
      <c r="F616" s="691"/>
      <c r="G616" s="691"/>
      <c r="H616" s="691"/>
      <c r="I616" s="691"/>
      <c r="J616" s="691"/>
      <c r="K616" s="691"/>
      <c r="L616" s="682"/>
      <c r="M616" s="682"/>
      <c r="N616" s="317"/>
    </row>
    <row r="617" spans="5:14">
      <c r="E617" s="691"/>
      <c r="F617" s="691"/>
      <c r="G617" s="691"/>
      <c r="H617" s="691"/>
      <c r="I617" s="691"/>
      <c r="J617" s="691"/>
      <c r="K617" s="691"/>
      <c r="L617" s="682"/>
      <c r="M617" s="682"/>
      <c r="N617" s="317"/>
    </row>
    <row r="618" spans="5:14">
      <c r="E618" s="691"/>
      <c r="F618" s="691"/>
      <c r="G618" s="691"/>
      <c r="H618" s="691"/>
      <c r="I618" s="691"/>
      <c r="J618" s="691"/>
      <c r="K618" s="691"/>
      <c r="L618" s="682"/>
      <c r="M618" s="682"/>
      <c r="N618" s="317"/>
    </row>
    <row r="619" spans="5:14">
      <c r="E619" s="691"/>
      <c r="F619" s="691"/>
      <c r="G619" s="691"/>
      <c r="H619" s="691"/>
      <c r="I619" s="691"/>
      <c r="J619" s="691"/>
      <c r="K619" s="691"/>
      <c r="L619" s="682"/>
      <c r="M619" s="682"/>
      <c r="N619" s="317"/>
    </row>
    <row r="620" spans="5:14">
      <c r="E620" s="691"/>
      <c r="F620" s="691"/>
      <c r="G620" s="691"/>
      <c r="H620" s="691"/>
      <c r="I620" s="691"/>
      <c r="J620" s="691"/>
      <c r="K620" s="691"/>
      <c r="L620" s="682"/>
      <c r="M620" s="682"/>
      <c r="N620" s="317"/>
    </row>
    <row r="621" spans="5:14">
      <c r="E621" s="691"/>
      <c r="F621" s="691"/>
      <c r="G621" s="691"/>
      <c r="H621" s="691"/>
      <c r="I621" s="691"/>
      <c r="J621" s="691"/>
      <c r="K621" s="691"/>
      <c r="L621" s="682"/>
      <c r="M621" s="682"/>
      <c r="N621" s="317"/>
    </row>
    <row r="622" spans="5:14">
      <c r="E622" s="691"/>
      <c r="F622" s="691"/>
      <c r="G622" s="691"/>
      <c r="H622" s="691"/>
      <c r="I622" s="691"/>
      <c r="J622" s="691"/>
      <c r="K622" s="691"/>
      <c r="L622" s="682"/>
      <c r="M622" s="682"/>
      <c r="N622" s="317"/>
    </row>
    <row r="623" spans="5:14">
      <c r="E623" s="691"/>
      <c r="F623" s="691"/>
      <c r="G623" s="691"/>
      <c r="H623" s="691"/>
      <c r="I623" s="691"/>
      <c r="J623" s="691"/>
      <c r="K623" s="691"/>
      <c r="L623" s="682"/>
      <c r="M623" s="682"/>
      <c r="N623" s="317"/>
    </row>
    <row r="624" spans="5:14">
      <c r="E624" s="691"/>
      <c r="F624" s="691"/>
      <c r="G624" s="691"/>
      <c r="H624" s="691"/>
      <c r="I624" s="691"/>
      <c r="J624" s="691"/>
      <c r="K624" s="691"/>
      <c r="L624" s="682"/>
      <c r="M624" s="682"/>
      <c r="N624" s="317"/>
    </row>
    <row r="625" spans="5:14">
      <c r="E625" s="691"/>
      <c r="F625" s="691"/>
      <c r="G625" s="691"/>
      <c r="H625" s="691"/>
      <c r="I625" s="691"/>
      <c r="J625" s="691"/>
      <c r="K625" s="691"/>
      <c r="L625" s="682"/>
      <c r="M625" s="682"/>
      <c r="N625" s="317"/>
    </row>
    <row r="626" spans="5:14">
      <c r="E626" s="691"/>
      <c r="F626" s="691"/>
      <c r="G626" s="691"/>
      <c r="H626" s="691"/>
      <c r="I626" s="691"/>
      <c r="J626" s="691"/>
      <c r="K626" s="691"/>
      <c r="L626" s="682"/>
      <c r="M626" s="682"/>
      <c r="N626" s="317"/>
    </row>
    <row r="627" spans="5:14">
      <c r="E627" s="691"/>
      <c r="F627" s="691"/>
      <c r="G627" s="691"/>
      <c r="H627" s="691"/>
      <c r="I627" s="691"/>
      <c r="J627" s="691"/>
      <c r="K627" s="691"/>
      <c r="L627" s="682"/>
      <c r="M627" s="682"/>
      <c r="N627" s="317"/>
    </row>
    <row r="628" spans="5:14">
      <c r="E628" s="691"/>
      <c r="F628" s="691"/>
      <c r="G628" s="691"/>
      <c r="H628" s="691"/>
      <c r="I628" s="691"/>
      <c r="J628" s="691"/>
      <c r="K628" s="691"/>
      <c r="L628" s="682"/>
      <c r="M628" s="682"/>
      <c r="N628" s="317"/>
    </row>
    <row r="629" spans="5:14">
      <c r="E629" s="691"/>
      <c r="F629" s="691"/>
      <c r="G629" s="691"/>
      <c r="H629" s="691"/>
      <c r="I629" s="691"/>
      <c r="J629" s="691"/>
      <c r="K629" s="691"/>
      <c r="L629" s="682"/>
      <c r="M629" s="682"/>
      <c r="N629" s="317"/>
    </row>
    <row r="630" spans="5:14">
      <c r="E630" s="691"/>
      <c r="F630" s="691"/>
      <c r="G630" s="691"/>
      <c r="H630" s="691"/>
      <c r="I630" s="691"/>
      <c r="J630" s="691"/>
      <c r="K630" s="691"/>
      <c r="L630" s="682"/>
      <c r="M630" s="682"/>
      <c r="N630" s="317"/>
    </row>
    <row r="631" spans="5:14">
      <c r="E631" s="691"/>
      <c r="F631" s="691"/>
      <c r="G631" s="691"/>
      <c r="H631" s="691"/>
      <c r="I631" s="691"/>
      <c r="J631" s="691"/>
      <c r="K631" s="691"/>
      <c r="L631" s="682"/>
      <c r="M631" s="682"/>
      <c r="N631" s="317"/>
    </row>
    <row r="632" spans="5:14">
      <c r="E632" s="691"/>
      <c r="F632" s="691"/>
      <c r="G632" s="691"/>
      <c r="H632" s="691"/>
      <c r="I632" s="691"/>
      <c r="J632" s="691"/>
      <c r="K632" s="691"/>
      <c r="L632" s="682"/>
      <c r="M632" s="682"/>
      <c r="N632" s="317"/>
    </row>
    <row r="633" spans="5:14">
      <c r="E633" s="691"/>
      <c r="F633" s="691"/>
      <c r="G633" s="691"/>
      <c r="H633" s="691"/>
      <c r="I633" s="691"/>
      <c r="J633" s="691"/>
      <c r="K633" s="691"/>
      <c r="L633" s="682"/>
      <c r="M633" s="682"/>
      <c r="N633" s="317"/>
    </row>
    <row r="634" spans="5:14">
      <c r="E634" s="691"/>
      <c r="F634" s="691"/>
      <c r="G634" s="691"/>
      <c r="H634" s="691"/>
      <c r="I634" s="691"/>
      <c r="J634" s="691"/>
      <c r="K634" s="691"/>
      <c r="L634" s="682"/>
      <c r="M634" s="682"/>
      <c r="N634" s="317"/>
    </row>
    <row r="635" spans="5:14">
      <c r="E635" s="691"/>
      <c r="F635" s="691"/>
      <c r="G635" s="691"/>
      <c r="H635" s="691"/>
      <c r="I635" s="691"/>
      <c r="J635" s="691"/>
      <c r="K635" s="691"/>
      <c r="L635" s="682"/>
      <c r="M635" s="682"/>
      <c r="N635" s="317"/>
    </row>
    <row r="636" spans="5:14">
      <c r="E636" s="691"/>
      <c r="F636" s="691"/>
      <c r="G636" s="691"/>
      <c r="H636" s="691"/>
      <c r="I636" s="691"/>
      <c r="J636" s="691"/>
      <c r="K636" s="691"/>
      <c r="L636" s="682"/>
      <c r="M636" s="682"/>
      <c r="N636" s="317"/>
    </row>
    <row r="637" spans="5:14">
      <c r="E637" s="691"/>
      <c r="F637" s="691"/>
      <c r="G637" s="691"/>
      <c r="H637" s="691"/>
      <c r="I637" s="691"/>
      <c r="J637" s="691"/>
      <c r="K637" s="691"/>
      <c r="L637" s="682"/>
      <c r="M637" s="682"/>
      <c r="N637" s="317"/>
    </row>
    <row r="638" spans="5:14">
      <c r="E638" s="691"/>
      <c r="F638" s="691"/>
      <c r="G638" s="691"/>
      <c r="H638" s="691"/>
      <c r="I638" s="691"/>
      <c r="J638" s="691"/>
      <c r="K638" s="691"/>
      <c r="L638" s="682"/>
      <c r="M638" s="682"/>
      <c r="N638" s="317"/>
    </row>
    <row r="639" spans="5:14">
      <c r="E639" s="691"/>
      <c r="F639" s="691"/>
      <c r="G639" s="691"/>
      <c r="H639" s="691"/>
      <c r="I639" s="691"/>
      <c r="J639" s="691"/>
      <c r="K639" s="691"/>
      <c r="L639" s="682"/>
      <c r="M639" s="682"/>
      <c r="N639" s="317"/>
    </row>
    <row r="640" spans="5:14">
      <c r="E640" s="674"/>
      <c r="F640" s="674"/>
      <c r="G640" s="674"/>
      <c r="H640" s="674"/>
      <c r="I640" s="674"/>
      <c r="J640" s="674"/>
      <c r="K640" s="674"/>
    </row>
    <row r="641" spans="5:11">
      <c r="E641" s="674"/>
      <c r="F641" s="674"/>
      <c r="G641" s="674"/>
      <c r="H641" s="674"/>
      <c r="I641" s="674"/>
      <c r="J641" s="674"/>
      <c r="K641" s="674"/>
    </row>
    <row r="642" spans="5:11">
      <c r="E642" s="674"/>
      <c r="F642" s="674"/>
      <c r="G642" s="674"/>
      <c r="H642" s="674"/>
      <c r="I642" s="674"/>
      <c r="J642" s="674"/>
      <c r="K642" s="674"/>
    </row>
    <row r="643" spans="5:11">
      <c r="E643" s="674"/>
      <c r="F643" s="674"/>
      <c r="G643" s="674"/>
      <c r="H643" s="674"/>
      <c r="I643" s="674"/>
      <c r="J643" s="674"/>
      <c r="K643" s="674"/>
    </row>
    <row r="644" spans="5:11">
      <c r="E644" s="674"/>
      <c r="F644" s="674"/>
      <c r="G644" s="674"/>
      <c r="H644" s="674"/>
      <c r="I644" s="674"/>
      <c r="J644" s="674"/>
      <c r="K644" s="674"/>
    </row>
    <row r="645" spans="5:11">
      <c r="E645" s="674"/>
      <c r="F645" s="674"/>
      <c r="G645" s="674"/>
      <c r="H645" s="674"/>
      <c r="I645" s="674"/>
      <c r="J645" s="674"/>
      <c r="K645" s="674"/>
    </row>
    <row r="646" spans="5:11">
      <c r="E646" s="674"/>
      <c r="F646" s="674"/>
      <c r="G646" s="674"/>
      <c r="H646" s="674"/>
      <c r="I646" s="674"/>
      <c r="J646" s="674"/>
      <c r="K646" s="674"/>
    </row>
    <row r="647" spans="5:11">
      <c r="E647" s="674"/>
      <c r="F647" s="674"/>
      <c r="G647" s="674"/>
      <c r="H647" s="674"/>
      <c r="I647" s="674"/>
      <c r="J647" s="674"/>
      <c r="K647" s="674"/>
    </row>
    <row r="648" spans="5:11">
      <c r="E648" s="674"/>
      <c r="F648" s="674"/>
      <c r="G648" s="674"/>
      <c r="H648" s="674"/>
      <c r="I648" s="674"/>
      <c r="J648" s="674"/>
      <c r="K648" s="674"/>
    </row>
    <row r="649" spans="5:11">
      <c r="E649" s="674"/>
      <c r="F649" s="674"/>
      <c r="G649" s="674"/>
      <c r="H649" s="674"/>
      <c r="I649" s="674"/>
      <c r="J649" s="674"/>
      <c r="K649" s="674"/>
    </row>
    <row r="650" spans="5:11">
      <c r="E650" s="674"/>
      <c r="F650" s="674"/>
      <c r="G650" s="674"/>
      <c r="H650" s="674"/>
      <c r="I650" s="674"/>
      <c r="J650" s="674"/>
      <c r="K650" s="674"/>
    </row>
    <row r="651" spans="5:11">
      <c r="E651" s="674"/>
      <c r="F651" s="674"/>
      <c r="G651" s="674"/>
      <c r="H651" s="674"/>
      <c r="I651" s="674"/>
      <c r="J651" s="674"/>
      <c r="K651" s="674"/>
    </row>
    <row r="652" spans="5:11">
      <c r="E652" s="674"/>
      <c r="F652" s="674"/>
      <c r="G652" s="674"/>
      <c r="H652" s="674"/>
      <c r="I652" s="674"/>
      <c r="J652" s="674"/>
      <c r="K652" s="674"/>
    </row>
    <row r="653" spans="5:11">
      <c r="E653" s="674"/>
      <c r="F653" s="674"/>
      <c r="G653" s="674"/>
      <c r="H653" s="674"/>
      <c r="I653" s="674"/>
      <c r="J653" s="674"/>
      <c r="K653" s="674"/>
    </row>
    <row r="654" spans="5:11">
      <c r="E654" s="674"/>
      <c r="F654" s="674"/>
      <c r="G654" s="674"/>
      <c r="H654" s="674"/>
      <c r="I654" s="674"/>
      <c r="J654" s="674"/>
      <c r="K654" s="674"/>
    </row>
    <row r="655" spans="5:11">
      <c r="E655" s="674"/>
      <c r="F655" s="674"/>
      <c r="G655" s="674"/>
      <c r="H655" s="674"/>
      <c r="I655" s="674"/>
      <c r="J655" s="674"/>
      <c r="K655" s="674"/>
    </row>
    <row r="656" spans="5:11">
      <c r="E656" s="674"/>
      <c r="F656" s="674"/>
      <c r="G656" s="674"/>
      <c r="H656" s="674"/>
      <c r="I656" s="674"/>
      <c r="J656" s="674"/>
      <c r="K656" s="674"/>
    </row>
    <row r="657" spans="5:11">
      <c r="E657" s="674"/>
      <c r="F657" s="674"/>
      <c r="G657" s="674"/>
      <c r="H657" s="674"/>
      <c r="I657" s="674"/>
      <c r="J657" s="674"/>
      <c r="K657" s="674"/>
    </row>
    <row r="658" spans="5:11">
      <c r="E658" s="674"/>
      <c r="F658" s="674"/>
      <c r="G658" s="674"/>
      <c r="H658" s="674"/>
      <c r="I658" s="674"/>
      <c r="J658" s="674"/>
      <c r="K658" s="674"/>
    </row>
    <row r="659" spans="5:11">
      <c r="E659" s="674"/>
      <c r="F659" s="674"/>
      <c r="G659" s="674"/>
      <c r="H659" s="674"/>
      <c r="I659" s="674"/>
      <c r="J659" s="674"/>
      <c r="K659" s="674"/>
    </row>
    <row r="660" spans="5:11">
      <c r="E660" s="674"/>
      <c r="F660" s="674"/>
      <c r="G660" s="674"/>
      <c r="H660" s="674"/>
      <c r="I660" s="674"/>
      <c r="J660" s="674"/>
      <c r="K660" s="674"/>
    </row>
    <row r="661" spans="5:11">
      <c r="E661" s="674"/>
      <c r="F661" s="674"/>
      <c r="G661" s="674"/>
      <c r="H661" s="674"/>
      <c r="I661" s="674"/>
      <c r="J661" s="674"/>
      <c r="K661" s="674"/>
    </row>
    <row r="662" spans="5:11">
      <c r="E662" s="674"/>
      <c r="F662" s="674"/>
      <c r="G662" s="674"/>
      <c r="H662" s="674"/>
      <c r="I662" s="674"/>
      <c r="J662" s="674"/>
      <c r="K662" s="674"/>
    </row>
    <row r="663" spans="5:11">
      <c r="E663" s="674"/>
      <c r="F663" s="674"/>
      <c r="G663" s="674"/>
      <c r="H663" s="674"/>
      <c r="I663" s="674"/>
      <c r="J663" s="674"/>
      <c r="K663" s="674"/>
    </row>
    <row r="664" spans="5:11">
      <c r="E664" s="674"/>
      <c r="F664" s="674"/>
      <c r="G664" s="674"/>
      <c r="H664" s="674"/>
      <c r="I664" s="674"/>
      <c r="J664" s="674"/>
      <c r="K664" s="674"/>
    </row>
    <row r="665" spans="5:11">
      <c r="E665" s="674"/>
      <c r="F665" s="674"/>
      <c r="G665" s="674"/>
      <c r="H665" s="674"/>
      <c r="I665" s="674"/>
      <c r="J665" s="674"/>
      <c r="K665" s="674"/>
    </row>
    <row r="666" spans="5:11">
      <c r="E666" s="674"/>
      <c r="F666" s="674"/>
      <c r="G666" s="674"/>
      <c r="H666" s="674"/>
      <c r="I666" s="674"/>
      <c r="J666" s="674"/>
      <c r="K666" s="674"/>
    </row>
    <row r="667" spans="5:11">
      <c r="E667" s="674"/>
      <c r="F667" s="674"/>
      <c r="G667" s="674"/>
      <c r="H667" s="674"/>
      <c r="I667" s="674"/>
      <c r="J667" s="674"/>
      <c r="K667" s="674"/>
    </row>
    <row r="668" spans="5:11">
      <c r="E668" s="674"/>
      <c r="F668" s="674"/>
      <c r="G668" s="674"/>
      <c r="H668" s="674"/>
      <c r="I668" s="674"/>
      <c r="J668" s="674"/>
      <c r="K668" s="674"/>
    </row>
    <row r="669" spans="5:11">
      <c r="E669" s="674"/>
      <c r="F669" s="674"/>
      <c r="G669" s="674"/>
      <c r="H669" s="674"/>
      <c r="I669" s="674"/>
      <c r="J669" s="674"/>
      <c r="K669" s="674"/>
    </row>
    <row r="670" spans="5:11">
      <c r="E670" s="674"/>
      <c r="F670" s="674"/>
      <c r="G670" s="674"/>
      <c r="H670" s="674"/>
      <c r="I670" s="674"/>
      <c r="J670" s="674"/>
      <c r="K670" s="674"/>
    </row>
    <row r="671" spans="5:11">
      <c r="E671" s="674"/>
      <c r="F671" s="674"/>
      <c r="G671" s="674"/>
      <c r="H671" s="674"/>
      <c r="I671" s="674"/>
      <c r="J671" s="674"/>
      <c r="K671" s="674"/>
    </row>
    <row r="672" spans="5:11">
      <c r="E672" s="674"/>
      <c r="F672" s="674"/>
      <c r="G672" s="674"/>
      <c r="H672" s="674"/>
      <c r="I672" s="674"/>
      <c r="J672" s="674"/>
      <c r="K672" s="674"/>
    </row>
    <row r="673" spans="5:11">
      <c r="E673" s="674"/>
      <c r="F673" s="674"/>
      <c r="G673" s="674"/>
      <c r="H673" s="674"/>
      <c r="I673" s="674"/>
      <c r="J673" s="674"/>
      <c r="K673" s="674"/>
    </row>
    <row r="674" spans="5:11">
      <c r="E674" s="674"/>
      <c r="F674" s="674"/>
      <c r="G674" s="674"/>
      <c r="H674" s="674"/>
      <c r="I674" s="674"/>
      <c r="J674" s="674"/>
      <c r="K674" s="674"/>
    </row>
    <row r="675" spans="5:11">
      <c r="E675" s="674"/>
      <c r="F675" s="674"/>
      <c r="G675" s="674"/>
      <c r="H675" s="674"/>
      <c r="I675" s="674"/>
      <c r="J675" s="674"/>
      <c r="K675" s="674"/>
    </row>
    <row r="676" spans="5:11">
      <c r="E676" s="674"/>
      <c r="F676" s="674"/>
      <c r="G676" s="674"/>
      <c r="H676" s="674"/>
      <c r="I676" s="674"/>
      <c r="J676" s="674"/>
      <c r="K676" s="674"/>
    </row>
    <row r="677" spans="5:11">
      <c r="E677" s="674"/>
      <c r="F677" s="674"/>
      <c r="G677" s="674"/>
      <c r="H677" s="674"/>
      <c r="I677" s="674"/>
      <c r="J677" s="674"/>
      <c r="K677" s="674"/>
    </row>
    <row r="678" spans="5:11">
      <c r="E678" s="674"/>
      <c r="F678" s="674"/>
      <c r="G678" s="674"/>
      <c r="H678" s="674"/>
      <c r="I678" s="674"/>
      <c r="J678" s="674"/>
      <c r="K678" s="674"/>
    </row>
    <row r="679" spans="5:11">
      <c r="E679" s="674"/>
      <c r="F679" s="674"/>
      <c r="G679" s="674"/>
      <c r="H679" s="674"/>
      <c r="I679" s="674"/>
      <c r="J679" s="674"/>
      <c r="K679" s="674"/>
    </row>
    <row r="680" spans="5:11">
      <c r="E680" s="674"/>
      <c r="F680" s="674"/>
      <c r="G680" s="674"/>
      <c r="H680" s="674"/>
      <c r="I680" s="674"/>
      <c r="J680" s="674"/>
      <c r="K680" s="674"/>
    </row>
    <row r="681" spans="5:11">
      <c r="E681" s="674"/>
      <c r="F681" s="674"/>
      <c r="G681" s="674"/>
      <c r="H681" s="674"/>
      <c r="I681" s="674"/>
      <c r="J681" s="674"/>
      <c r="K681" s="674"/>
    </row>
    <row r="682" spans="5:11">
      <c r="E682" s="674"/>
      <c r="F682" s="674"/>
      <c r="G682" s="674"/>
      <c r="H682" s="674"/>
      <c r="I682" s="674"/>
      <c r="J682" s="674"/>
      <c r="K682" s="674"/>
    </row>
    <row r="683" spans="5:11">
      <c r="E683" s="674"/>
      <c r="F683" s="674"/>
      <c r="G683" s="674"/>
      <c r="H683" s="674"/>
      <c r="I683" s="674"/>
      <c r="J683" s="674"/>
      <c r="K683" s="674"/>
    </row>
    <row r="684" spans="5:11">
      <c r="E684" s="674"/>
      <c r="F684" s="674"/>
      <c r="G684" s="674"/>
      <c r="H684" s="674"/>
      <c r="I684" s="674"/>
      <c r="J684" s="674"/>
      <c r="K684" s="674"/>
    </row>
    <row r="685" spans="5:11">
      <c r="E685" s="674"/>
      <c r="F685" s="674"/>
      <c r="G685" s="674"/>
      <c r="H685" s="674"/>
      <c r="I685" s="674"/>
      <c r="J685" s="674"/>
      <c r="K685" s="674"/>
    </row>
    <row r="686" spans="5:11">
      <c r="E686" s="674"/>
      <c r="F686" s="674"/>
      <c r="G686" s="674"/>
      <c r="H686" s="674"/>
      <c r="I686" s="674"/>
      <c r="J686" s="674"/>
      <c r="K686" s="674"/>
    </row>
    <row r="687" spans="5:11">
      <c r="E687" s="674"/>
      <c r="F687" s="674"/>
      <c r="G687" s="674"/>
      <c r="H687" s="674"/>
      <c r="I687" s="674"/>
      <c r="J687" s="674"/>
      <c r="K687" s="674"/>
    </row>
    <row r="688" spans="5:11">
      <c r="E688" s="674"/>
      <c r="F688" s="674"/>
      <c r="G688" s="674"/>
      <c r="H688" s="674"/>
      <c r="I688" s="674"/>
      <c r="J688" s="674"/>
      <c r="K688" s="674"/>
    </row>
    <row r="689" spans="5:11">
      <c r="E689" s="674"/>
      <c r="F689" s="674"/>
      <c r="G689" s="674"/>
      <c r="H689" s="674"/>
      <c r="I689" s="674"/>
      <c r="J689" s="674"/>
      <c r="K689" s="674"/>
    </row>
    <row r="690" spans="5:11">
      <c r="E690" s="674"/>
      <c r="F690" s="674"/>
      <c r="G690" s="674"/>
      <c r="H690" s="674"/>
      <c r="I690" s="674"/>
      <c r="J690" s="674"/>
      <c r="K690" s="674"/>
    </row>
    <row r="691" spans="5:11">
      <c r="E691" s="674"/>
      <c r="F691" s="674"/>
      <c r="G691" s="674"/>
      <c r="H691" s="674"/>
      <c r="I691" s="674"/>
      <c r="J691" s="674"/>
      <c r="K691" s="674"/>
    </row>
    <row r="692" spans="5:11">
      <c r="E692" s="674"/>
      <c r="F692" s="674"/>
      <c r="G692" s="674"/>
      <c r="H692" s="674"/>
      <c r="I692" s="674"/>
      <c r="J692" s="674"/>
      <c r="K692" s="674"/>
    </row>
    <row r="693" spans="5:11">
      <c r="E693" s="674"/>
      <c r="F693" s="674"/>
      <c r="G693" s="674"/>
      <c r="H693" s="674"/>
      <c r="I693" s="674"/>
      <c r="J693" s="674"/>
      <c r="K693" s="674"/>
    </row>
    <row r="694" spans="5:11">
      <c r="E694" s="674"/>
      <c r="F694" s="674"/>
      <c r="G694" s="674"/>
      <c r="H694" s="674"/>
      <c r="I694" s="674"/>
      <c r="J694" s="674"/>
      <c r="K694" s="674"/>
    </row>
    <row r="695" spans="5:11">
      <c r="E695" s="674"/>
      <c r="F695" s="674"/>
      <c r="G695" s="674"/>
      <c r="H695" s="674"/>
      <c r="I695" s="674"/>
      <c r="J695" s="674"/>
      <c r="K695" s="674"/>
    </row>
    <row r="696" spans="5:11">
      <c r="E696" s="674"/>
      <c r="F696" s="674"/>
      <c r="G696" s="674"/>
      <c r="H696" s="674"/>
      <c r="I696" s="674"/>
      <c r="J696" s="674"/>
      <c r="K696" s="674"/>
    </row>
    <row r="697" spans="5:11">
      <c r="E697" s="674"/>
      <c r="F697" s="674"/>
      <c r="G697" s="674"/>
      <c r="H697" s="674"/>
      <c r="I697" s="674"/>
      <c r="J697" s="674"/>
      <c r="K697" s="674"/>
    </row>
    <row r="698" spans="5:11">
      <c r="E698" s="674"/>
      <c r="F698" s="674"/>
      <c r="G698" s="674"/>
      <c r="H698" s="674"/>
      <c r="I698" s="674"/>
      <c r="J698" s="674"/>
      <c r="K698" s="674"/>
    </row>
    <row r="699" spans="5:11">
      <c r="E699" s="674"/>
      <c r="F699" s="674"/>
      <c r="G699" s="674"/>
      <c r="H699" s="674"/>
      <c r="I699" s="674"/>
      <c r="J699" s="674"/>
      <c r="K699" s="674"/>
    </row>
    <row r="700" spans="5:11">
      <c r="E700" s="674"/>
      <c r="F700" s="674"/>
      <c r="G700" s="674"/>
      <c r="H700" s="674"/>
      <c r="I700" s="674"/>
      <c r="J700" s="674"/>
      <c r="K700" s="674"/>
    </row>
    <row r="701" spans="5:11">
      <c r="E701" s="674"/>
      <c r="F701" s="674"/>
      <c r="G701" s="674"/>
      <c r="H701" s="674"/>
      <c r="I701" s="674"/>
      <c r="J701" s="674"/>
      <c r="K701" s="674"/>
    </row>
    <row r="702" spans="5:11">
      <c r="E702" s="674"/>
      <c r="F702" s="674"/>
      <c r="G702" s="674"/>
      <c r="H702" s="674"/>
      <c r="I702" s="674"/>
      <c r="J702" s="674"/>
      <c r="K702" s="674"/>
    </row>
    <row r="703" spans="5:11">
      <c r="E703" s="674"/>
      <c r="F703" s="674"/>
      <c r="G703" s="674"/>
      <c r="H703" s="674"/>
      <c r="I703" s="674"/>
      <c r="J703" s="674"/>
      <c r="K703" s="674"/>
    </row>
    <row r="704" spans="5:11">
      <c r="E704" s="674"/>
      <c r="F704" s="674"/>
      <c r="G704" s="674"/>
      <c r="H704" s="674"/>
      <c r="I704" s="674"/>
      <c r="J704" s="674"/>
      <c r="K704" s="674"/>
    </row>
    <row r="705" spans="5:11">
      <c r="E705" s="674"/>
      <c r="F705" s="674"/>
      <c r="G705" s="674"/>
      <c r="H705" s="674"/>
      <c r="I705" s="674"/>
      <c r="J705" s="674"/>
      <c r="K705" s="674"/>
    </row>
    <row r="706" spans="5:11">
      <c r="E706" s="674"/>
      <c r="F706" s="674"/>
      <c r="G706" s="674"/>
      <c r="H706" s="674"/>
      <c r="I706" s="674"/>
      <c r="J706" s="674"/>
      <c r="K706" s="674"/>
    </row>
    <row r="707" spans="5:11">
      <c r="E707" s="674"/>
      <c r="F707" s="674"/>
      <c r="G707" s="674"/>
      <c r="H707" s="674"/>
      <c r="I707" s="674"/>
      <c r="J707" s="674"/>
      <c r="K707" s="674"/>
    </row>
    <row r="708" spans="5:11">
      <c r="E708" s="674"/>
      <c r="F708" s="674"/>
      <c r="G708" s="674"/>
      <c r="H708" s="674"/>
      <c r="I708" s="674"/>
      <c r="J708" s="674"/>
      <c r="K708" s="674"/>
    </row>
    <row r="709" spans="5:11">
      <c r="E709" s="674"/>
      <c r="F709" s="674"/>
      <c r="G709" s="674"/>
      <c r="H709" s="674"/>
      <c r="I709" s="674"/>
      <c r="J709" s="674"/>
      <c r="K709" s="674"/>
    </row>
    <row r="710" spans="5:11">
      <c r="E710" s="674"/>
      <c r="F710" s="674"/>
      <c r="G710" s="674"/>
      <c r="H710" s="674"/>
      <c r="I710" s="674"/>
      <c r="J710" s="674"/>
      <c r="K710" s="674"/>
    </row>
    <row r="711" spans="5:11">
      <c r="E711" s="674"/>
      <c r="F711" s="674"/>
      <c r="G711" s="674"/>
      <c r="H711" s="674"/>
      <c r="I711" s="674"/>
      <c r="J711" s="674"/>
      <c r="K711" s="674"/>
    </row>
    <row r="712" spans="5:11">
      <c r="E712" s="674"/>
      <c r="F712" s="674"/>
      <c r="G712" s="674"/>
      <c r="H712" s="674"/>
      <c r="I712" s="674"/>
      <c r="J712" s="674"/>
      <c r="K712" s="674"/>
    </row>
    <row r="713" spans="5:11">
      <c r="E713" s="674"/>
      <c r="F713" s="674"/>
      <c r="G713" s="674"/>
      <c r="H713" s="674"/>
      <c r="I713" s="674"/>
      <c r="J713" s="674"/>
      <c r="K713" s="674"/>
    </row>
    <row r="714" spans="5:11">
      <c r="E714" s="674"/>
      <c r="F714" s="674"/>
      <c r="G714" s="674"/>
      <c r="H714" s="674"/>
      <c r="I714" s="674"/>
      <c r="J714" s="674"/>
      <c r="K714" s="674"/>
    </row>
    <row r="715" spans="5:11">
      <c r="E715" s="674"/>
      <c r="F715" s="674"/>
      <c r="G715" s="674"/>
      <c r="H715" s="674"/>
      <c r="I715" s="674"/>
      <c r="J715" s="674"/>
      <c r="K715" s="674"/>
    </row>
    <row r="716" spans="5:11">
      <c r="E716" s="674"/>
      <c r="F716" s="674"/>
      <c r="G716" s="674"/>
      <c r="H716" s="674"/>
      <c r="I716" s="674"/>
      <c r="J716" s="674"/>
      <c r="K716" s="674"/>
    </row>
    <row r="717" spans="5:11">
      <c r="E717" s="674"/>
      <c r="F717" s="674"/>
      <c r="G717" s="674"/>
      <c r="H717" s="674"/>
      <c r="I717" s="674"/>
      <c r="J717" s="674"/>
      <c r="K717" s="674"/>
    </row>
    <row r="718" spans="5:11">
      <c r="E718" s="674"/>
      <c r="F718" s="674"/>
      <c r="G718" s="674"/>
      <c r="H718" s="674"/>
      <c r="I718" s="674"/>
      <c r="J718" s="674"/>
      <c r="K718" s="674"/>
    </row>
    <row r="719" spans="5:11">
      <c r="E719" s="674"/>
      <c r="F719" s="674"/>
      <c r="G719" s="674"/>
      <c r="H719" s="674"/>
      <c r="I719" s="674"/>
      <c r="J719" s="674"/>
      <c r="K719" s="674"/>
    </row>
    <row r="720" spans="5:11">
      <c r="E720" s="674"/>
      <c r="F720" s="674"/>
      <c r="G720" s="674"/>
      <c r="H720" s="674"/>
      <c r="I720" s="674"/>
      <c r="J720" s="674"/>
      <c r="K720" s="674"/>
    </row>
    <row r="721" spans="5:11">
      <c r="E721" s="674"/>
      <c r="F721" s="674"/>
      <c r="G721" s="674"/>
      <c r="H721" s="674"/>
      <c r="I721" s="674"/>
      <c r="J721" s="674"/>
      <c r="K721" s="674"/>
    </row>
    <row r="722" spans="5:11">
      <c r="E722" s="674"/>
      <c r="F722" s="674"/>
      <c r="G722" s="674"/>
      <c r="H722" s="674"/>
      <c r="I722" s="674"/>
      <c r="J722" s="674"/>
      <c r="K722" s="674"/>
    </row>
    <row r="723" spans="5:11">
      <c r="E723" s="674"/>
      <c r="F723" s="674"/>
      <c r="G723" s="674"/>
      <c r="H723" s="674"/>
      <c r="I723" s="674"/>
      <c r="J723" s="674"/>
      <c r="K723" s="674"/>
    </row>
    <row r="724" spans="5:11">
      <c r="E724" s="674"/>
      <c r="F724" s="674"/>
      <c r="G724" s="674"/>
      <c r="H724" s="674"/>
      <c r="I724" s="674"/>
      <c r="J724" s="674"/>
      <c r="K724" s="674"/>
    </row>
    <row r="725" spans="5:11">
      <c r="E725" s="674"/>
      <c r="F725" s="674"/>
      <c r="G725" s="674"/>
      <c r="H725" s="674"/>
      <c r="I725" s="674"/>
      <c r="J725" s="674"/>
      <c r="K725" s="674"/>
    </row>
    <row r="726" spans="5:11">
      <c r="E726" s="674"/>
      <c r="F726" s="674"/>
      <c r="G726" s="674"/>
      <c r="H726" s="674"/>
      <c r="I726" s="674"/>
      <c r="J726" s="674"/>
      <c r="K726" s="674"/>
    </row>
    <row r="727" spans="5:11">
      <c r="E727" s="674"/>
      <c r="F727" s="674"/>
      <c r="G727" s="674"/>
      <c r="H727" s="674"/>
      <c r="I727" s="674"/>
      <c r="J727" s="674"/>
      <c r="K727" s="674"/>
    </row>
    <row r="728" spans="5:11">
      <c r="E728" s="674"/>
      <c r="F728" s="674"/>
      <c r="G728" s="674"/>
      <c r="H728" s="674"/>
      <c r="I728" s="674"/>
      <c r="J728" s="674"/>
      <c r="K728" s="674"/>
    </row>
    <row r="729" spans="5:11">
      <c r="E729" s="674"/>
      <c r="F729" s="674"/>
      <c r="G729" s="674"/>
      <c r="H729" s="674"/>
      <c r="I729" s="674"/>
      <c r="J729" s="674"/>
      <c r="K729" s="674"/>
    </row>
    <row r="730" spans="5:11">
      <c r="E730" s="674"/>
      <c r="F730" s="674"/>
      <c r="G730" s="674"/>
      <c r="H730" s="674"/>
      <c r="I730" s="674"/>
      <c r="J730" s="674"/>
      <c r="K730" s="674"/>
    </row>
    <row r="731" spans="5:11">
      <c r="E731" s="674"/>
      <c r="F731" s="674"/>
      <c r="G731" s="674"/>
      <c r="H731" s="674"/>
      <c r="I731" s="674"/>
      <c r="J731" s="674"/>
      <c r="K731" s="674"/>
    </row>
    <row r="732" spans="5:11">
      <c r="E732" s="674"/>
      <c r="F732" s="674"/>
      <c r="G732" s="674"/>
      <c r="H732" s="674"/>
      <c r="I732" s="674"/>
      <c r="J732" s="674"/>
      <c r="K732" s="674"/>
    </row>
    <row r="733" spans="5:11">
      <c r="E733" s="674"/>
      <c r="F733" s="674"/>
      <c r="G733" s="674"/>
      <c r="H733" s="674"/>
      <c r="I733" s="674"/>
      <c r="J733" s="674"/>
      <c r="K733" s="674"/>
    </row>
    <row r="734" spans="5:11">
      <c r="E734" s="674"/>
      <c r="F734" s="674"/>
      <c r="G734" s="674"/>
      <c r="H734" s="674"/>
      <c r="I734" s="674"/>
      <c r="J734" s="674"/>
      <c r="K734" s="674"/>
    </row>
    <row r="735" spans="5:11">
      <c r="E735" s="674"/>
      <c r="F735" s="674"/>
      <c r="G735" s="674"/>
      <c r="H735" s="674"/>
      <c r="I735" s="674"/>
      <c r="J735" s="674"/>
      <c r="K735" s="674"/>
    </row>
    <row r="736" spans="5:11">
      <c r="E736" s="674"/>
      <c r="F736" s="674"/>
      <c r="G736" s="674"/>
      <c r="H736" s="674"/>
      <c r="I736" s="674"/>
      <c r="J736" s="674"/>
      <c r="K736" s="674"/>
    </row>
    <row r="737" spans="5:11">
      <c r="E737" s="674"/>
      <c r="F737" s="674"/>
      <c r="G737" s="674"/>
      <c r="H737" s="674"/>
      <c r="I737" s="674"/>
      <c r="J737" s="674"/>
      <c r="K737" s="674"/>
    </row>
    <row r="738" spans="5:11">
      <c r="E738" s="674"/>
      <c r="F738" s="674"/>
      <c r="G738" s="674"/>
      <c r="H738" s="674"/>
      <c r="I738" s="674"/>
      <c r="J738" s="674"/>
      <c r="K738" s="674"/>
    </row>
    <row r="739" spans="5:11">
      <c r="E739" s="674"/>
      <c r="F739" s="674"/>
      <c r="G739" s="674"/>
      <c r="H739" s="674"/>
      <c r="I739" s="674"/>
      <c r="J739" s="674"/>
      <c r="K739" s="674"/>
    </row>
    <row r="740" spans="5:11">
      <c r="E740" s="674"/>
      <c r="F740" s="674"/>
      <c r="G740" s="674"/>
      <c r="H740" s="674"/>
      <c r="I740" s="674"/>
      <c r="J740" s="674"/>
      <c r="K740" s="674"/>
    </row>
    <row r="741" spans="5:11">
      <c r="E741" s="674"/>
      <c r="F741" s="674"/>
      <c r="G741" s="674"/>
      <c r="H741" s="674"/>
      <c r="I741" s="674"/>
      <c r="J741" s="674"/>
      <c r="K741" s="674"/>
    </row>
    <row r="742" spans="5:11">
      <c r="E742" s="674"/>
      <c r="F742" s="674"/>
      <c r="G742" s="674"/>
      <c r="H742" s="674"/>
      <c r="I742" s="674"/>
      <c r="J742" s="674"/>
      <c r="K742" s="674"/>
    </row>
    <row r="743" spans="5:11">
      <c r="E743" s="674"/>
      <c r="F743" s="674"/>
      <c r="G743" s="674"/>
      <c r="H743" s="674"/>
      <c r="I743" s="674"/>
      <c r="J743" s="674"/>
      <c r="K743" s="674"/>
    </row>
    <row r="744" spans="5:11">
      <c r="E744" s="674"/>
      <c r="F744" s="674"/>
      <c r="G744" s="674"/>
      <c r="H744" s="674"/>
      <c r="I744" s="674"/>
      <c r="J744" s="674"/>
      <c r="K744" s="674"/>
    </row>
    <row r="745" spans="5:11">
      <c r="E745" s="674"/>
      <c r="F745" s="674"/>
      <c r="G745" s="674"/>
      <c r="H745" s="674"/>
      <c r="I745" s="674"/>
      <c r="J745" s="674"/>
      <c r="K745" s="674"/>
    </row>
    <row r="746" spans="5:11">
      <c r="E746" s="674"/>
      <c r="F746" s="674"/>
      <c r="G746" s="674"/>
      <c r="H746" s="674"/>
      <c r="I746" s="674"/>
      <c r="J746" s="674"/>
      <c r="K746" s="674"/>
    </row>
    <row r="747" spans="5:11">
      <c r="E747" s="674"/>
      <c r="F747" s="674"/>
      <c r="G747" s="674"/>
      <c r="H747" s="674"/>
      <c r="I747" s="674"/>
      <c r="J747" s="674"/>
      <c r="K747" s="674"/>
    </row>
    <row r="748" spans="5:11">
      <c r="E748" s="674"/>
      <c r="F748" s="674"/>
      <c r="G748" s="674"/>
      <c r="H748" s="674"/>
      <c r="I748" s="674"/>
      <c r="J748" s="674"/>
      <c r="K748" s="674"/>
    </row>
    <row r="749" spans="5:11">
      <c r="E749" s="674"/>
      <c r="F749" s="674"/>
      <c r="G749" s="674"/>
      <c r="H749" s="674"/>
      <c r="I749" s="674"/>
      <c r="J749" s="674"/>
      <c r="K749" s="674"/>
    </row>
    <row r="750" spans="5:11">
      <c r="E750" s="674"/>
      <c r="F750" s="674"/>
      <c r="G750" s="674"/>
      <c r="H750" s="674"/>
      <c r="I750" s="674"/>
      <c r="J750" s="674"/>
      <c r="K750" s="674"/>
    </row>
    <row r="751" spans="5:11">
      <c r="E751" s="674"/>
      <c r="F751" s="674"/>
      <c r="G751" s="674"/>
      <c r="H751" s="674"/>
      <c r="I751" s="674"/>
      <c r="J751" s="674"/>
      <c r="K751" s="674"/>
    </row>
    <row r="752" spans="5:11">
      <c r="E752" s="674"/>
      <c r="F752" s="674"/>
      <c r="G752" s="674"/>
      <c r="H752" s="674"/>
      <c r="I752" s="674"/>
      <c r="J752" s="674"/>
      <c r="K752" s="674"/>
    </row>
    <row r="753" spans="5:11">
      <c r="E753" s="674"/>
      <c r="F753" s="674"/>
      <c r="G753" s="674"/>
      <c r="H753" s="674"/>
      <c r="I753" s="674"/>
      <c r="J753" s="674"/>
      <c r="K753" s="674"/>
    </row>
    <row r="754" spans="5:11">
      <c r="E754" s="674"/>
      <c r="F754" s="674"/>
      <c r="G754" s="674"/>
      <c r="H754" s="674"/>
      <c r="I754" s="674"/>
      <c r="J754" s="674"/>
      <c r="K754" s="674"/>
    </row>
    <row r="755" spans="5:11">
      <c r="E755" s="674"/>
      <c r="F755" s="674"/>
      <c r="G755" s="674"/>
      <c r="H755" s="674"/>
      <c r="I755" s="674"/>
      <c r="J755" s="674"/>
      <c r="K755" s="674"/>
    </row>
    <row r="756" spans="5:11">
      <c r="E756" s="674"/>
      <c r="F756" s="674"/>
      <c r="G756" s="674"/>
      <c r="H756" s="674"/>
      <c r="I756" s="674"/>
      <c r="J756" s="674"/>
      <c r="K756" s="674"/>
    </row>
    <row r="757" spans="5:11">
      <c r="E757" s="674"/>
      <c r="F757" s="674"/>
      <c r="G757" s="674"/>
      <c r="H757" s="674"/>
      <c r="I757" s="674"/>
      <c r="J757" s="674"/>
      <c r="K757" s="674"/>
    </row>
    <row r="758" spans="5:11">
      <c r="E758" s="674"/>
      <c r="F758" s="674"/>
      <c r="G758" s="674"/>
      <c r="H758" s="674"/>
      <c r="I758" s="674"/>
      <c r="J758" s="674"/>
      <c r="K758" s="674"/>
    </row>
    <row r="759" spans="5:11">
      <c r="E759" s="674"/>
      <c r="F759" s="674"/>
      <c r="G759" s="674"/>
      <c r="H759" s="674"/>
      <c r="I759" s="674"/>
      <c r="J759" s="674"/>
      <c r="K759" s="674"/>
    </row>
    <row r="760" spans="5:11">
      <c r="E760" s="674"/>
      <c r="F760" s="674"/>
      <c r="G760" s="674"/>
      <c r="H760" s="674"/>
      <c r="I760" s="674"/>
      <c r="J760" s="674"/>
      <c r="K760" s="674"/>
    </row>
    <row r="761" spans="5:11">
      <c r="E761" s="674"/>
      <c r="F761" s="674"/>
      <c r="G761" s="674"/>
      <c r="H761" s="674"/>
      <c r="I761" s="674"/>
      <c r="J761" s="674"/>
      <c r="K761" s="674"/>
    </row>
    <row r="762" spans="5:11">
      <c r="E762" s="674"/>
      <c r="F762" s="674"/>
      <c r="G762" s="674"/>
      <c r="H762" s="674"/>
      <c r="I762" s="674"/>
      <c r="J762" s="674"/>
      <c r="K762" s="674"/>
    </row>
    <row r="763" spans="5:11">
      <c r="E763" s="674"/>
      <c r="F763" s="674"/>
      <c r="G763" s="674"/>
      <c r="H763" s="674"/>
      <c r="I763" s="674"/>
      <c r="J763" s="674"/>
      <c r="K763" s="674"/>
    </row>
    <row r="764" spans="5:11">
      <c r="E764" s="674"/>
      <c r="F764" s="674"/>
      <c r="G764" s="674"/>
      <c r="H764" s="674"/>
      <c r="I764" s="674"/>
      <c r="J764" s="674"/>
      <c r="K764" s="674"/>
    </row>
    <row r="765" spans="5:11">
      <c r="E765" s="674"/>
      <c r="F765" s="674"/>
      <c r="G765" s="674"/>
      <c r="H765" s="674"/>
      <c r="I765" s="674"/>
      <c r="J765" s="674"/>
      <c r="K765" s="674"/>
    </row>
    <row r="766" spans="5:11">
      <c r="E766" s="674"/>
      <c r="F766" s="674"/>
      <c r="G766" s="674"/>
      <c r="H766" s="674"/>
      <c r="I766" s="674"/>
      <c r="J766" s="674"/>
      <c r="K766" s="674"/>
    </row>
    <row r="767" spans="5:11">
      <c r="E767" s="674"/>
      <c r="F767" s="674"/>
      <c r="G767" s="674"/>
      <c r="H767" s="674"/>
      <c r="I767" s="674"/>
      <c r="J767" s="674"/>
      <c r="K767" s="674"/>
    </row>
    <row r="768" spans="5:11">
      <c r="E768" s="674"/>
      <c r="F768" s="674"/>
      <c r="G768" s="674"/>
      <c r="H768" s="674"/>
      <c r="I768" s="674"/>
      <c r="J768" s="674"/>
      <c r="K768" s="674"/>
    </row>
    <row r="769" spans="5:11">
      <c r="E769" s="674"/>
      <c r="F769" s="674"/>
      <c r="G769" s="674"/>
      <c r="H769" s="674"/>
      <c r="I769" s="674"/>
      <c r="J769" s="674"/>
      <c r="K769" s="674"/>
    </row>
    <row r="770" spans="5:11">
      <c r="E770" s="674"/>
      <c r="F770" s="674"/>
      <c r="G770" s="674"/>
      <c r="H770" s="674"/>
      <c r="I770" s="674"/>
      <c r="J770" s="674"/>
      <c r="K770" s="674"/>
    </row>
    <row r="771" spans="5:11">
      <c r="E771" s="674"/>
      <c r="F771" s="674"/>
      <c r="G771" s="674"/>
      <c r="H771" s="674"/>
      <c r="I771" s="674"/>
      <c r="J771" s="674"/>
      <c r="K771" s="674"/>
    </row>
    <row r="772" spans="5:11">
      <c r="E772" s="674"/>
      <c r="F772" s="674"/>
      <c r="G772" s="674"/>
      <c r="H772" s="674"/>
      <c r="I772" s="674"/>
      <c r="J772" s="674"/>
      <c r="K772" s="674"/>
    </row>
    <row r="773" spans="5:11">
      <c r="E773" s="674"/>
      <c r="F773" s="674"/>
      <c r="G773" s="674"/>
      <c r="H773" s="674"/>
      <c r="I773" s="674"/>
      <c r="J773" s="674"/>
      <c r="K773" s="674"/>
    </row>
    <row r="774" spans="5:11">
      <c r="E774" s="674"/>
      <c r="F774" s="674"/>
      <c r="G774" s="674"/>
      <c r="H774" s="674"/>
      <c r="I774" s="674"/>
      <c r="J774" s="674"/>
      <c r="K774" s="674"/>
    </row>
    <row r="775" spans="5:11">
      <c r="E775" s="674"/>
      <c r="F775" s="674"/>
      <c r="G775" s="674"/>
      <c r="H775" s="674"/>
      <c r="I775" s="674"/>
      <c r="J775" s="674"/>
      <c r="K775" s="674"/>
    </row>
    <row r="776" spans="5:11">
      <c r="E776" s="674"/>
      <c r="F776" s="674"/>
      <c r="G776" s="674"/>
      <c r="H776" s="674"/>
      <c r="I776" s="674"/>
      <c r="J776" s="674"/>
      <c r="K776" s="674"/>
    </row>
    <row r="777" spans="5:11">
      <c r="E777" s="674"/>
      <c r="F777" s="674"/>
      <c r="G777" s="674"/>
      <c r="H777" s="674"/>
      <c r="I777" s="674"/>
      <c r="J777" s="674"/>
      <c r="K777" s="674"/>
    </row>
    <row r="778" spans="5:11">
      <c r="E778" s="674"/>
      <c r="F778" s="674"/>
      <c r="G778" s="674"/>
      <c r="H778" s="674"/>
      <c r="I778" s="674"/>
      <c r="J778" s="674"/>
      <c r="K778" s="674"/>
    </row>
    <row r="779" spans="5:11">
      <c r="E779" s="674"/>
      <c r="F779" s="674"/>
      <c r="G779" s="674"/>
      <c r="H779" s="674"/>
      <c r="I779" s="674"/>
      <c r="J779" s="674"/>
      <c r="K779" s="674"/>
    </row>
    <row r="780" spans="5:11">
      <c r="E780" s="674"/>
      <c r="F780" s="674"/>
      <c r="G780" s="674"/>
      <c r="H780" s="674"/>
      <c r="I780" s="674"/>
      <c r="J780" s="674"/>
      <c r="K780" s="674"/>
    </row>
    <row r="781" spans="5:11">
      <c r="E781" s="674"/>
      <c r="F781" s="674"/>
      <c r="G781" s="674"/>
      <c r="H781" s="674"/>
      <c r="I781" s="674"/>
      <c r="J781" s="674"/>
      <c r="K781" s="674"/>
    </row>
    <row r="782" spans="5:11">
      <c r="E782" s="674"/>
      <c r="F782" s="674"/>
      <c r="G782" s="674"/>
      <c r="H782" s="674"/>
      <c r="I782" s="674"/>
      <c r="J782" s="674"/>
      <c r="K782" s="674"/>
    </row>
    <row r="783" spans="5:11">
      <c r="E783" s="674"/>
      <c r="F783" s="674"/>
      <c r="G783" s="674"/>
      <c r="H783" s="674"/>
      <c r="I783" s="674"/>
      <c r="J783" s="674"/>
      <c r="K783" s="674"/>
    </row>
    <row r="784" spans="5:11">
      <c r="E784" s="674"/>
      <c r="F784" s="674"/>
      <c r="G784" s="674"/>
      <c r="H784" s="674"/>
      <c r="I784" s="674"/>
      <c r="J784" s="674"/>
      <c r="K784" s="674"/>
    </row>
    <row r="785" spans="5:11">
      <c r="E785" s="674"/>
      <c r="F785" s="674"/>
      <c r="G785" s="674"/>
      <c r="H785" s="674"/>
      <c r="I785" s="674"/>
      <c r="J785" s="674"/>
      <c r="K785" s="674"/>
    </row>
    <row r="786" spans="5:11">
      <c r="E786" s="674"/>
      <c r="F786" s="674"/>
      <c r="G786" s="674"/>
      <c r="H786" s="674"/>
      <c r="I786" s="674"/>
      <c r="J786" s="674"/>
      <c r="K786" s="674"/>
    </row>
    <row r="787" spans="5:11">
      <c r="E787" s="674"/>
      <c r="F787" s="674"/>
      <c r="G787" s="674"/>
      <c r="H787" s="674"/>
      <c r="I787" s="674"/>
      <c r="J787" s="674"/>
      <c r="K787" s="674"/>
    </row>
    <row r="788" spans="5:11">
      <c r="E788" s="674"/>
      <c r="F788" s="674"/>
      <c r="G788" s="674"/>
      <c r="H788" s="674"/>
      <c r="I788" s="674"/>
      <c r="J788" s="674"/>
      <c r="K788" s="674"/>
    </row>
    <row r="789" spans="5:11">
      <c r="E789" s="674"/>
      <c r="F789" s="674"/>
      <c r="G789" s="674"/>
      <c r="H789" s="674"/>
      <c r="I789" s="674"/>
      <c r="J789" s="674"/>
      <c r="K789" s="674"/>
    </row>
    <row r="790" spans="5:11">
      <c r="E790" s="674"/>
      <c r="F790" s="674"/>
      <c r="G790" s="674"/>
      <c r="H790" s="674"/>
      <c r="I790" s="674"/>
      <c r="J790" s="674"/>
      <c r="K790" s="674"/>
    </row>
    <row r="791" spans="5:11">
      <c r="E791" s="674"/>
      <c r="F791" s="674"/>
      <c r="G791" s="674"/>
      <c r="H791" s="674"/>
      <c r="I791" s="674"/>
      <c r="J791" s="674"/>
      <c r="K791" s="674"/>
    </row>
    <row r="792" spans="5:11">
      <c r="E792" s="674"/>
      <c r="F792" s="674"/>
      <c r="G792" s="674"/>
      <c r="H792" s="674"/>
      <c r="I792" s="674"/>
      <c r="J792" s="674"/>
      <c r="K792" s="674"/>
    </row>
    <row r="793" spans="5:11">
      <c r="E793" s="674"/>
      <c r="F793" s="674"/>
      <c r="G793" s="674"/>
      <c r="H793" s="674"/>
      <c r="I793" s="674"/>
      <c r="J793" s="674"/>
      <c r="K793" s="674"/>
    </row>
    <row r="794" spans="5:11">
      <c r="E794" s="674"/>
      <c r="F794" s="674"/>
      <c r="G794" s="674"/>
      <c r="H794" s="674"/>
      <c r="I794" s="674"/>
      <c r="J794" s="674"/>
      <c r="K794" s="674"/>
    </row>
    <row r="795" spans="5:11">
      <c r="E795" s="674"/>
      <c r="F795" s="674"/>
      <c r="G795" s="674"/>
      <c r="H795" s="674"/>
      <c r="I795" s="674"/>
      <c r="J795" s="674"/>
      <c r="K795" s="674"/>
    </row>
    <row r="796" spans="5:11">
      <c r="E796" s="674"/>
      <c r="F796" s="674"/>
      <c r="G796" s="674"/>
      <c r="H796" s="674"/>
      <c r="I796" s="674"/>
      <c r="J796" s="674"/>
      <c r="K796" s="674"/>
    </row>
    <row r="797" spans="5:11">
      <c r="E797" s="674"/>
      <c r="F797" s="674"/>
      <c r="G797" s="674"/>
      <c r="H797" s="674"/>
      <c r="I797" s="674"/>
      <c r="J797" s="674"/>
      <c r="K797" s="674"/>
    </row>
    <row r="798" spans="5:11">
      <c r="E798" s="674"/>
      <c r="F798" s="674"/>
      <c r="G798" s="674"/>
      <c r="H798" s="674"/>
      <c r="I798" s="674"/>
      <c r="J798" s="674"/>
      <c r="K798" s="674"/>
    </row>
    <row r="799" spans="5:11">
      <c r="E799" s="674"/>
      <c r="F799" s="674"/>
      <c r="G799" s="674"/>
      <c r="H799" s="674"/>
      <c r="I799" s="674"/>
      <c r="J799" s="674"/>
      <c r="K799" s="674"/>
    </row>
    <row r="800" spans="5:11">
      <c r="E800" s="674"/>
      <c r="F800" s="674"/>
      <c r="G800" s="674"/>
      <c r="H800" s="674"/>
      <c r="I800" s="674"/>
      <c r="J800" s="674"/>
      <c r="K800" s="674"/>
    </row>
    <row r="801" spans="5:11">
      <c r="E801" s="674"/>
      <c r="F801" s="674"/>
      <c r="G801" s="674"/>
      <c r="H801" s="674"/>
      <c r="I801" s="674"/>
      <c r="J801" s="674"/>
      <c r="K801" s="674"/>
    </row>
    <row r="802" spans="5:11">
      <c r="E802" s="674"/>
      <c r="F802" s="674"/>
      <c r="G802" s="674"/>
      <c r="H802" s="674"/>
      <c r="I802" s="674"/>
      <c r="J802" s="674"/>
      <c r="K802" s="674"/>
    </row>
    <row r="803" spans="5:11">
      <c r="E803" s="674"/>
      <c r="F803" s="674"/>
      <c r="G803" s="674"/>
      <c r="H803" s="674"/>
      <c r="I803" s="674"/>
      <c r="J803" s="674"/>
      <c r="K803" s="674"/>
    </row>
    <row r="804" spans="5:11">
      <c r="E804" s="674"/>
      <c r="F804" s="674"/>
      <c r="G804" s="674"/>
      <c r="H804" s="674"/>
      <c r="I804" s="674"/>
      <c r="J804" s="674"/>
      <c r="K804" s="674"/>
    </row>
    <row r="805" spans="5:11">
      <c r="E805" s="674"/>
      <c r="F805" s="674"/>
      <c r="G805" s="674"/>
      <c r="H805" s="674"/>
      <c r="I805" s="674"/>
      <c r="J805" s="674"/>
      <c r="K805" s="674"/>
    </row>
    <row r="806" spans="5:11">
      <c r="E806" s="674"/>
      <c r="F806" s="674"/>
      <c r="G806" s="674"/>
      <c r="H806" s="674"/>
      <c r="I806" s="674"/>
      <c r="J806" s="674"/>
      <c r="K806" s="674"/>
    </row>
    <row r="807" spans="5:11">
      <c r="E807" s="674"/>
      <c r="F807" s="674"/>
      <c r="G807" s="674"/>
      <c r="H807" s="674"/>
      <c r="I807" s="674"/>
      <c r="J807" s="674"/>
      <c r="K807" s="674"/>
    </row>
    <row r="808" spans="5:11">
      <c r="E808" s="674"/>
      <c r="F808" s="674"/>
      <c r="G808" s="674"/>
      <c r="H808" s="674"/>
      <c r="I808" s="674"/>
      <c r="J808" s="674"/>
      <c r="K808" s="674"/>
    </row>
    <row r="809" spans="5:11">
      <c r="E809" s="674"/>
      <c r="F809" s="674"/>
      <c r="G809" s="674"/>
      <c r="H809" s="674"/>
      <c r="I809" s="674"/>
      <c r="J809" s="674"/>
      <c r="K809" s="674"/>
    </row>
    <row r="810" spans="5:11">
      <c r="E810" s="674"/>
      <c r="F810" s="674"/>
      <c r="G810" s="674"/>
      <c r="H810" s="674"/>
      <c r="I810" s="674"/>
      <c r="J810" s="674"/>
      <c r="K810" s="674"/>
    </row>
    <row r="811" spans="5:11">
      <c r="E811" s="674"/>
      <c r="F811" s="674"/>
      <c r="G811" s="674"/>
      <c r="H811" s="674"/>
      <c r="I811" s="674"/>
      <c r="J811" s="674"/>
      <c r="K811" s="674"/>
    </row>
    <row r="812" spans="5:11">
      <c r="E812" s="674"/>
      <c r="F812" s="674"/>
      <c r="G812" s="674"/>
      <c r="H812" s="674"/>
      <c r="I812" s="674"/>
      <c r="J812" s="674"/>
      <c r="K812" s="674"/>
    </row>
    <row r="813" spans="5:11">
      <c r="E813" s="674"/>
      <c r="F813" s="674"/>
      <c r="G813" s="674"/>
      <c r="H813" s="674"/>
      <c r="I813" s="674"/>
      <c r="J813" s="674"/>
      <c r="K813" s="674"/>
    </row>
    <row r="814" spans="5:11">
      <c r="E814" s="674"/>
      <c r="F814" s="674"/>
      <c r="G814" s="674"/>
      <c r="H814" s="674"/>
      <c r="I814" s="674"/>
      <c r="J814" s="674"/>
      <c r="K814" s="674"/>
    </row>
    <row r="815" spans="5:11">
      <c r="E815" s="674"/>
      <c r="F815" s="674"/>
      <c r="G815" s="674"/>
      <c r="H815" s="674"/>
      <c r="I815" s="674"/>
      <c r="J815" s="674"/>
      <c r="K815" s="674"/>
    </row>
    <row r="816" spans="5:11">
      <c r="E816" s="674"/>
      <c r="F816" s="674"/>
      <c r="G816" s="674"/>
      <c r="H816" s="674"/>
      <c r="I816" s="674"/>
      <c r="J816" s="674"/>
      <c r="K816" s="674"/>
    </row>
    <row r="817" spans="5:11">
      <c r="E817" s="674"/>
      <c r="F817" s="674"/>
      <c r="G817" s="674"/>
      <c r="H817" s="674"/>
      <c r="I817" s="674"/>
      <c r="J817" s="674"/>
      <c r="K817" s="674"/>
    </row>
    <row r="818" spans="5:11">
      <c r="E818" s="674"/>
      <c r="F818" s="674"/>
      <c r="G818" s="674"/>
      <c r="H818" s="674"/>
      <c r="I818" s="674"/>
      <c r="J818" s="674"/>
      <c r="K818" s="674"/>
    </row>
    <row r="819" spans="5:11">
      <c r="E819" s="674"/>
      <c r="F819" s="674"/>
      <c r="G819" s="674"/>
      <c r="H819" s="674"/>
      <c r="I819" s="674"/>
      <c r="J819" s="674"/>
      <c r="K819" s="674"/>
    </row>
    <row r="820" spans="5:11">
      <c r="E820" s="674"/>
      <c r="F820" s="674"/>
      <c r="G820" s="674"/>
      <c r="H820" s="674"/>
      <c r="I820" s="674"/>
      <c r="J820" s="674"/>
      <c r="K820" s="674"/>
    </row>
    <row r="821" spans="5:11">
      <c r="E821" s="674"/>
      <c r="F821" s="674"/>
      <c r="G821" s="674"/>
      <c r="H821" s="674"/>
      <c r="I821" s="674"/>
      <c r="J821" s="674"/>
      <c r="K821" s="674"/>
    </row>
    <row r="822" spans="5:11">
      <c r="E822" s="674"/>
      <c r="F822" s="674"/>
      <c r="G822" s="674"/>
      <c r="H822" s="674"/>
      <c r="I822" s="674"/>
      <c r="J822" s="674"/>
      <c r="K822" s="674"/>
    </row>
    <row r="823" spans="5:11">
      <c r="E823" s="674"/>
      <c r="F823" s="674"/>
      <c r="G823" s="674"/>
      <c r="H823" s="674"/>
      <c r="I823" s="674"/>
      <c r="J823" s="674"/>
      <c r="K823" s="674"/>
    </row>
    <row r="824" spans="5:11">
      <c r="E824" s="674"/>
      <c r="F824" s="674"/>
      <c r="G824" s="674"/>
      <c r="H824" s="674"/>
      <c r="I824" s="674"/>
      <c r="J824" s="674"/>
      <c r="K824" s="674"/>
    </row>
    <row r="825" spans="5:11">
      <c r="E825" s="674"/>
      <c r="F825" s="674"/>
      <c r="G825" s="674"/>
      <c r="H825" s="674"/>
      <c r="I825" s="674"/>
      <c r="J825" s="674"/>
      <c r="K825" s="674"/>
    </row>
    <row r="826" spans="5:11">
      <c r="E826" s="674"/>
      <c r="F826" s="674"/>
      <c r="G826" s="674"/>
      <c r="H826" s="674"/>
      <c r="I826" s="674"/>
      <c r="J826" s="674"/>
      <c r="K826" s="674"/>
    </row>
    <row r="827" spans="5:11">
      <c r="E827" s="674"/>
      <c r="F827" s="674"/>
      <c r="G827" s="674"/>
      <c r="H827" s="674"/>
      <c r="I827" s="674"/>
      <c r="J827" s="674"/>
      <c r="K827" s="674"/>
    </row>
    <row r="828" spans="5:11">
      <c r="E828" s="674"/>
      <c r="F828" s="674"/>
      <c r="G828" s="674"/>
      <c r="H828" s="674"/>
      <c r="I828" s="674"/>
      <c r="J828" s="674"/>
      <c r="K828" s="674"/>
    </row>
    <row r="829" spans="5:11">
      <c r="E829" s="674"/>
      <c r="F829" s="674"/>
      <c r="G829" s="674"/>
      <c r="H829" s="674"/>
      <c r="I829" s="674"/>
      <c r="J829" s="674"/>
      <c r="K829" s="674"/>
    </row>
    <row r="830" spans="5:11">
      <c r="E830" s="674"/>
      <c r="F830" s="674"/>
      <c r="G830" s="674"/>
      <c r="H830" s="674"/>
      <c r="I830" s="674"/>
      <c r="J830" s="674"/>
      <c r="K830" s="674"/>
    </row>
    <row r="831" spans="5:11">
      <c r="E831" s="674"/>
      <c r="F831" s="674"/>
      <c r="G831" s="674"/>
      <c r="H831" s="674"/>
      <c r="I831" s="674"/>
      <c r="J831" s="674"/>
      <c r="K831" s="674"/>
    </row>
    <row r="832" spans="5:11">
      <c r="E832" s="674"/>
      <c r="F832" s="674"/>
      <c r="G832" s="674"/>
      <c r="H832" s="674"/>
      <c r="I832" s="674"/>
      <c r="J832" s="674"/>
      <c r="K832" s="674"/>
    </row>
    <row r="833" spans="5:11">
      <c r="E833" s="674"/>
      <c r="F833" s="674"/>
      <c r="G833" s="674"/>
      <c r="H833" s="674"/>
      <c r="I833" s="674"/>
      <c r="J833" s="674"/>
      <c r="K833" s="674"/>
    </row>
    <row r="834" spans="5:11">
      <c r="E834" s="674"/>
      <c r="F834" s="674"/>
      <c r="G834" s="674"/>
      <c r="H834" s="674"/>
      <c r="I834" s="674"/>
      <c r="J834" s="674"/>
      <c r="K834" s="674"/>
    </row>
    <row r="835" spans="5:11">
      <c r="E835" s="674"/>
      <c r="F835" s="674"/>
      <c r="G835" s="674"/>
      <c r="H835" s="674"/>
      <c r="I835" s="674"/>
      <c r="J835" s="674"/>
      <c r="K835" s="674"/>
    </row>
    <row r="836" spans="5:11">
      <c r="E836" s="674"/>
      <c r="F836" s="674"/>
      <c r="G836" s="674"/>
      <c r="H836" s="674"/>
      <c r="I836" s="674"/>
      <c r="J836" s="674"/>
      <c r="K836" s="674"/>
    </row>
    <row r="837" spans="5:11">
      <c r="E837" s="674"/>
      <c r="F837" s="674"/>
      <c r="G837" s="674"/>
      <c r="H837" s="674"/>
      <c r="I837" s="674"/>
      <c r="J837" s="674"/>
      <c r="K837" s="674"/>
    </row>
    <row r="838" spans="5:11">
      <c r="E838" s="674"/>
      <c r="F838" s="674"/>
      <c r="G838" s="674"/>
      <c r="H838" s="674"/>
      <c r="I838" s="674"/>
      <c r="J838" s="674"/>
      <c r="K838" s="674"/>
    </row>
    <row r="839" spans="5:11">
      <c r="E839" s="674"/>
      <c r="F839" s="674"/>
      <c r="G839" s="674"/>
      <c r="H839" s="674"/>
      <c r="I839" s="674"/>
      <c r="J839" s="674"/>
      <c r="K839" s="674"/>
    </row>
    <row r="840" spans="5:11">
      <c r="E840" s="674"/>
      <c r="F840" s="674"/>
      <c r="G840" s="674"/>
      <c r="H840" s="674"/>
      <c r="I840" s="674"/>
      <c r="J840" s="674"/>
      <c r="K840" s="674"/>
    </row>
    <row r="841" spans="5:11">
      <c r="E841" s="674"/>
      <c r="F841" s="674"/>
      <c r="G841" s="674"/>
      <c r="H841" s="674"/>
      <c r="I841" s="674"/>
      <c r="J841" s="674"/>
      <c r="K841" s="674"/>
    </row>
    <row r="842" spans="5:11">
      <c r="E842" s="674"/>
      <c r="F842" s="674"/>
      <c r="G842" s="674"/>
      <c r="H842" s="674"/>
      <c r="I842" s="674"/>
      <c r="J842" s="674"/>
      <c r="K842" s="674"/>
    </row>
    <row r="843" spans="5:11">
      <c r="E843" s="674"/>
      <c r="F843" s="674"/>
      <c r="G843" s="674"/>
      <c r="H843" s="674"/>
      <c r="I843" s="674"/>
      <c r="J843" s="674"/>
      <c r="K843" s="674"/>
    </row>
    <row r="844" spans="5:11">
      <c r="E844" s="674"/>
      <c r="F844" s="674"/>
      <c r="G844" s="674"/>
      <c r="H844" s="674"/>
      <c r="I844" s="674"/>
      <c r="J844" s="674"/>
      <c r="K844" s="674"/>
    </row>
    <row r="845" spans="5:11">
      <c r="E845" s="674"/>
      <c r="F845" s="674"/>
      <c r="G845" s="674"/>
      <c r="H845" s="674"/>
      <c r="I845" s="674"/>
      <c r="J845" s="674"/>
      <c r="K845" s="674"/>
    </row>
    <row r="846" spans="5:11">
      <c r="E846" s="674"/>
      <c r="F846" s="674"/>
      <c r="G846" s="674"/>
      <c r="H846" s="674"/>
      <c r="I846" s="674"/>
      <c r="J846" s="674"/>
      <c r="K846" s="674"/>
    </row>
    <row r="847" spans="5:11">
      <c r="E847" s="674"/>
      <c r="F847" s="674"/>
      <c r="G847" s="674"/>
      <c r="H847" s="674"/>
      <c r="I847" s="674"/>
      <c r="J847" s="674"/>
      <c r="K847" s="674"/>
    </row>
    <row r="848" spans="5:11">
      <c r="E848" s="674"/>
      <c r="F848" s="674"/>
      <c r="G848" s="674"/>
      <c r="H848" s="674"/>
      <c r="I848" s="674"/>
      <c r="J848" s="674"/>
      <c r="K848" s="674"/>
    </row>
    <row r="849" spans="5:11">
      <c r="E849" s="674"/>
      <c r="F849" s="674"/>
      <c r="G849" s="674"/>
      <c r="H849" s="674"/>
      <c r="I849" s="674"/>
      <c r="J849" s="674"/>
      <c r="K849" s="674"/>
    </row>
    <row r="850" spans="5:11">
      <c r="E850" s="674"/>
      <c r="F850" s="674"/>
      <c r="G850" s="674"/>
      <c r="H850" s="674"/>
      <c r="I850" s="674"/>
      <c r="J850" s="674"/>
      <c r="K850" s="674"/>
    </row>
    <row r="851" spans="5:11">
      <c r="E851" s="674"/>
      <c r="F851" s="674"/>
      <c r="G851" s="674"/>
      <c r="H851" s="674"/>
      <c r="I851" s="674"/>
      <c r="J851" s="674"/>
      <c r="K851" s="674"/>
    </row>
    <row r="852" spans="5:11">
      <c r="E852" s="674"/>
      <c r="F852" s="674"/>
      <c r="G852" s="674"/>
      <c r="H852" s="674"/>
      <c r="I852" s="674"/>
      <c r="J852" s="674"/>
      <c r="K852" s="674"/>
    </row>
    <row r="853" spans="5:11">
      <c r="E853" s="674"/>
      <c r="F853" s="674"/>
      <c r="G853" s="674"/>
      <c r="H853" s="674"/>
      <c r="I853" s="674"/>
      <c r="J853" s="674"/>
      <c r="K853" s="674"/>
    </row>
    <row r="854" spans="5:11">
      <c r="E854" s="674"/>
      <c r="F854" s="674"/>
      <c r="G854" s="674"/>
      <c r="H854" s="674"/>
      <c r="I854" s="674"/>
      <c r="J854" s="674"/>
      <c r="K854" s="674"/>
    </row>
    <row r="855" spans="5:11">
      <c r="E855" s="674"/>
      <c r="F855" s="674"/>
      <c r="G855" s="674"/>
      <c r="H855" s="674"/>
      <c r="I855" s="674"/>
      <c r="J855" s="674"/>
      <c r="K855" s="674"/>
    </row>
    <row r="856" spans="5:11">
      <c r="E856" s="674"/>
      <c r="F856" s="674"/>
      <c r="G856" s="674"/>
      <c r="H856" s="674"/>
      <c r="I856" s="674"/>
      <c r="J856" s="674"/>
      <c r="K856" s="674"/>
    </row>
    <row r="857" spans="5:11">
      <c r="E857" s="674"/>
      <c r="F857" s="674"/>
      <c r="G857" s="674"/>
      <c r="H857" s="674"/>
      <c r="I857" s="674"/>
      <c r="J857" s="674"/>
      <c r="K857" s="674"/>
    </row>
    <row r="858" spans="5:11">
      <c r="E858" s="674"/>
      <c r="F858" s="674"/>
      <c r="G858" s="674"/>
      <c r="H858" s="674"/>
      <c r="I858" s="674"/>
      <c r="J858" s="674"/>
      <c r="K858" s="674"/>
    </row>
    <row r="859" spans="5:11">
      <c r="E859" s="674"/>
      <c r="F859" s="674"/>
      <c r="G859" s="674"/>
      <c r="H859" s="674"/>
      <c r="I859" s="674"/>
      <c r="J859" s="674"/>
      <c r="K859" s="674"/>
    </row>
    <row r="860" spans="5:11">
      <c r="E860" s="674"/>
      <c r="F860" s="674"/>
      <c r="G860" s="674"/>
      <c r="H860" s="674"/>
      <c r="I860" s="674"/>
      <c r="J860" s="674"/>
      <c r="K860" s="674"/>
    </row>
    <row r="861" spans="5:11">
      <c r="E861" s="674"/>
      <c r="F861" s="674"/>
      <c r="G861" s="674"/>
      <c r="H861" s="674"/>
      <c r="I861" s="674"/>
      <c r="J861" s="674"/>
      <c r="K861" s="674"/>
    </row>
    <row r="862" spans="5:11">
      <c r="E862" s="674"/>
      <c r="F862" s="674"/>
      <c r="G862" s="674"/>
      <c r="H862" s="674"/>
      <c r="I862" s="674"/>
      <c r="J862" s="674"/>
      <c r="K862" s="674"/>
    </row>
    <row r="863" spans="5:11">
      <c r="E863" s="674"/>
      <c r="F863" s="674"/>
      <c r="G863" s="674"/>
      <c r="H863" s="674"/>
      <c r="I863" s="674"/>
      <c r="J863" s="674"/>
      <c r="K863" s="674"/>
    </row>
    <row r="864" spans="5:11">
      <c r="E864" s="674"/>
      <c r="F864" s="674"/>
      <c r="G864" s="674"/>
      <c r="H864" s="674"/>
      <c r="I864" s="674"/>
      <c r="J864" s="674"/>
      <c r="K864" s="674"/>
    </row>
    <row r="865" spans="5:11">
      <c r="E865" s="674"/>
      <c r="F865" s="674"/>
      <c r="G865" s="674"/>
      <c r="H865" s="674"/>
      <c r="I865" s="674"/>
      <c r="J865" s="674"/>
      <c r="K865" s="674"/>
    </row>
    <row r="866" spans="5:11">
      <c r="E866" s="674"/>
      <c r="F866" s="674"/>
      <c r="G866" s="674"/>
      <c r="H866" s="674"/>
      <c r="I866" s="674"/>
      <c r="J866" s="674"/>
      <c r="K866" s="674"/>
    </row>
    <row r="867" spans="5:11">
      <c r="E867" s="674"/>
      <c r="F867" s="674"/>
      <c r="G867" s="674"/>
      <c r="H867" s="674"/>
      <c r="I867" s="674"/>
      <c r="J867" s="674"/>
      <c r="K867" s="674"/>
    </row>
    <row r="868" spans="5:11">
      <c r="E868" s="674"/>
      <c r="F868" s="674"/>
      <c r="G868" s="674"/>
      <c r="H868" s="674"/>
      <c r="I868" s="674"/>
      <c r="J868" s="674"/>
      <c r="K868" s="674"/>
    </row>
    <row r="869" spans="5:11">
      <c r="E869" s="674"/>
      <c r="F869" s="674"/>
      <c r="G869" s="674"/>
      <c r="H869" s="674"/>
      <c r="I869" s="674"/>
      <c r="J869" s="674"/>
      <c r="K869" s="674"/>
    </row>
    <row r="870" spans="5:11">
      <c r="E870" s="674"/>
      <c r="F870" s="674"/>
      <c r="G870" s="674"/>
      <c r="H870" s="674"/>
      <c r="I870" s="674"/>
      <c r="J870" s="674"/>
      <c r="K870" s="674"/>
    </row>
    <row r="871" spans="5:11">
      <c r="E871" s="674"/>
      <c r="F871" s="674"/>
      <c r="G871" s="674"/>
      <c r="H871" s="674"/>
      <c r="I871" s="674"/>
      <c r="J871" s="674"/>
      <c r="K871" s="674"/>
    </row>
    <row r="872" spans="5:11">
      <c r="E872" s="674"/>
      <c r="F872" s="674"/>
      <c r="G872" s="674"/>
      <c r="H872" s="674"/>
      <c r="I872" s="674"/>
      <c r="J872" s="674"/>
      <c r="K872" s="674"/>
    </row>
    <row r="873" spans="5:11">
      <c r="E873" s="674"/>
      <c r="F873" s="674"/>
      <c r="G873" s="674"/>
      <c r="H873" s="674"/>
      <c r="I873" s="674"/>
      <c r="J873" s="674"/>
      <c r="K873" s="674"/>
    </row>
    <row r="874" spans="5:11">
      <c r="E874" s="674"/>
      <c r="F874" s="674"/>
      <c r="G874" s="674"/>
      <c r="H874" s="674"/>
      <c r="I874" s="674"/>
      <c r="J874" s="674"/>
      <c r="K874" s="674"/>
    </row>
    <row r="875" spans="5:11">
      <c r="E875" s="674"/>
      <c r="F875" s="674"/>
      <c r="G875" s="674"/>
      <c r="H875" s="674"/>
      <c r="I875" s="674"/>
      <c r="J875" s="674"/>
      <c r="K875" s="674"/>
    </row>
    <row r="876" spans="5:11">
      <c r="E876" s="674"/>
      <c r="F876" s="674"/>
      <c r="G876" s="674"/>
      <c r="H876" s="674"/>
      <c r="I876" s="674"/>
      <c r="J876" s="674"/>
      <c r="K876" s="674"/>
    </row>
    <row r="877" spans="5:11">
      <c r="E877" s="674"/>
      <c r="F877" s="674"/>
      <c r="G877" s="674"/>
      <c r="H877" s="674"/>
      <c r="I877" s="674"/>
      <c r="J877" s="674"/>
      <c r="K877" s="674"/>
    </row>
    <row r="878" spans="5:11">
      <c r="E878" s="674"/>
      <c r="F878" s="674"/>
      <c r="G878" s="674"/>
      <c r="H878" s="674"/>
      <c r="I878" s="674"/>
      <c r="J878" s="674"/>
      <c r="K878" s="674"/>
    </row>
    <row r="879" spans="5:11">
      <c r="E879" s="674"/>
      <c r="F879" s="674"/>
      <c r="G879" s="674"/>
      <c r="H879" s="674"/>
      <c r="I879" s="674"/>
      <c r="J879" s="674"/>
      <c r="K879" s="674"/>
    </row>
    <row r="880" spans="5:11">
      <c r="E880" s="674"/>
      <c r="F880" s="674"/>
      <c r="G880" s="674"/>
      <c r="H880" s="674"/>
      <c r="I880" s="674"/>
      <c r="J880" s="674"/>
      <c r="K880" s="674"/>
    </row>
    <row r="881" spans="5:11">
      <c r="E881" s="674"/>
      <c r="F881" s="674"/>
      <c r="G881" s="674"/>
      <c r="H881" s="674"/>
      <c r="I881" s="674"/>
      <c r="J881" s="674"/>
      <c r="K881" s="674"/>
    </row>
    <row r="882" spans="5:11">
      <c r="E882" s="674"/>
      <c r="F882" s="674"/>
      <c r="G882" s="674"/>
      <c r="H882" s="674"/>
      <c r="I882" s="674"/>
      <c r="J882" s="674"/>
      <c r="K882" s="674"/>
    </row>
    <row r="883" spans="5:11">
      <c r="E883" s="674"/>
      <c r="F883" s="674"/>
      <c r="G883" s="674"/>
      <c r="H883" s="674"/>
      <c r="I883" s="674"/>
      <c r="J883" s="674"/>
      <c r="K883" s="674"/>
    </row>
    <row r="884" spans="5:11">
      <c r="E884" s="674"/>
      <c r="F884" s="674"/>
      <c r="G884" s="674"/>
      <c r="H884" s="674"/>
      <c r="I884" s="674"/>
      <c r="J884" s="674"/>
      <c r="K884" s="674"/>
    </row>
    <row r="885" spans="5:11">
      <c r="E885" s="674"/>
      <c r="F885" s="674"/>
      <c r="G885" s="674"/>
      <c r="H885" s="674"/>
      <c r="I885" s="674"/>
      <c r="J885" s="674"/>
      <c r="K885" s="674"/>
    </row>
    <row r="886" spans="5:11">
      <c r="E886" s="674"/>
      <c r="F886" s="674"/>
      <c r="G886" s="674"/>
      <c r="H886" s="674"/>
      <c r="I886" s="674"/>
      <c r="J886" s="674"/>
      <c r="K886" s="674"/>
    </row>
    <row r="887" spans="5:11">
      <c r="E887" s="674"/>
      <c r="F887" s="674"/>
      <c r="G887" s="674"/>
      <c r="H887" s="674"/>
      <c r="I887" s="674"/>
      <c r="J887" s="674"/>
      <c r="K887" s="674"/>
    </row>
    <row r="888" spans="5:11">
      <c r="E888" s="674"/>
      <c r="F888" s="674"/>
      <c r="G888" s="674"/>
      <c r="H888" s="674"/>
      <c r="I888" s="674"/>
      <c r="J888" s="674"/>
      <c r="K888" s="674"/>
    </row>
    <row r="889" spans="5:11">
      <c r="E889" s="674"/>
      <c r="F889" s="674"/>
      <c r="G889" s="674"/>
      <c r="H889" s="674"/>
      <c r="I889" s="674"/>
      <c r="J889" s="674"/>
      <c r="K889" s="674"/>
    </row>
    <row r="890" spans="5:11">
      <c r="E890" s="674"/>
      <c r="F890" s="674"/>
      <c r="G890" s="674"/>
      <c r="H890" s="674"/>
      <c r="I890" s="674"/>
      <c r="J890" s="674"/>
      <c r="K890" s="674"/>
    </row>
    <row r="891" spans="5:11">
      <c r="E891" s="674"/>
      <c r="F891" s="674"/>
      <c r="G891" s="674"/>
      <c r="H891" s="674"/>
      <c r="I891" s="674"/>
      <c r="J891" s="674"/>
      <c r="K891" s="674"/>
    </row>
    <row r="892" spans="5:11">
      <c r="E892" s="674"/>
      <c r="F892" s="674"/>
      <c r="G892" s="674"/>
      <c r="H892" s="674"/>
      <c r="I892" s="674"/>
      <c r="J892" s="674"/>
      <c r="K892" s="674"/>
    </row>
    <row r="893" spans="5:11">
      <c r="E893" s="674"/>
      <c r="F893" s="674"/>
      <c r="G893" s="674"/>
      <c r="H893" s="674"/>
      <c r="I893" s="674"/>
      <c r="J893" s="674"/>
      <c r="K893" s="674"/>
    </row>
    <row r="894" spans="5:11">
      <c r="E894" s="674"/>
      <c r="F894" s="674"/>
      <c r="G894" s="674"/>
      <c r="H894" s="674"/>
      <c r="I894" s="674"/>
      <c r="J894" s="674"/>
      <c r="K894" s="674"/>
    </row>
    <row r="895" spans="5:11">
      <c r="E895" s="674"/>
      <c r="F895" s="674"/>
      <c r="G895" s="674"/>
      <c r="H895" s="674"/>
      <c r="I895" s="674"/>
      <c r="J895" s="674"/>
      <c r="K895" s="674"/>
    </row>
    <row r="896" spans="5:11">
      <c r="E896" s="674"/>
      <c r="F896" s="674"/>
      <c r="G896" s="674"/>
      <c r="H896" s="674"/>
      <c r="I896" s="674"/>
      <c r="J896" s="674"/>
      <c r="K896" s="674"/>
    </row>
    <row r="897" spans="5:11">
      <c r="E897" s="674"/>
      <c r="F897" s="674"/>
      <c r="G897" s="674"/>
      <c r="H897" s="674"/>
      <c r="I897" s="674"/>
      <c r="J897" s="674"/>
      <c r="K897" s="674"/>
    </row>
    <row r="898" spans="5:11">
      <c r="E898" s="674"/>
      <c r="F898" s="674"/>
      <c r="G898" s="674"/>
      <c r="H898" s="674"/>
      <c r="I898" s="674"/>
      <c r="J898" s="674"/>
      <c r="K898" s="674"/>
    </row>
    <row r="899" spans="5:11">
      <c r="E899" s="674"/>
      <c r="F899" s="674"/>
      <c r="G899" s="674"/>
      <c r="H899" s="674"/>
      <c r="I899" s="674"/>
      <c r="J899" s="674"/>
      <c r="K899" s="674"/>
    </row>
    <row r="900" spans="5:11">
      <c r="E900" s="674"/>
      <c r="F900" s="674"/>
      <c r="G900" s="674"/>
      <c r="H900" s="674"/>
      <c r="I900" s="674"/>
      <c r="J900" s="674"/>
      <c r="K900" s="674"/>
    </row>
    <row r="901" spans="5:11">
      <c r="E901" s="674"/>
      <c r="F901" s="674"/>
      <c r="G901" s="674"/>
      <c r="H901" s="674"/>
      <c r="I901" s="674"/>
      <c r="J901" s="674"/>
      <c r="K901" s="674"/>
    </row>
    <row r="902" spans="5:11">
      <c r="E902" s="674"/>
      <c r="F902" s="674"/>
      <c r="G902" s="674"/>
      <c r="H902" s="674"/>
      <c r="I902" s="674"/>
      <c r="J902" s="674"/>
      <c r="K902" s="674"/>
    </row>
    <row r="903" spans="5:11">
      <c r="E903" s="674"/>
      <c r="F903" s="674"/>
      <c r="G903" s="674"/>
      <c r="H903" s="674"/>
      <c r="I903" s="674"/>
      <c r="J903" s="674"/>
      <c r="K903" s="674"/>
    </row>
    <row r="904" spans="5:11">
      <c r="E904" s="674"/>
      <c r="F904" s="674"/>
      <c r="G904" s="674"/>
      <c r="H904" s="674"/>
      <c r="I904" s="674"/>
      <c r="J904" s="674"/>
      <c r="K904" s="674"/>
    </row>
    <row r="905" spans="5:11">
      <c r="E905" s="674"/>
      <c r="F905" s="674"/>
      <c r="G905" s="674"/>
      <c r="H905" s="674"/>
      <c r="I905" s="674"/>
      <c r="J905" s="674"/>
      <c r="K905" s="674"/>
    </row>
    <row r="906" spans="5:11">
      <c r="E906" s="674"/>
      <c r="F906" s="674"/>
      <c r="G906" s="674"/>
      <c r="H906" s="674"/>
      <c r="I906" s="674"/>
      <c r="J906" s="674"/>
      <c r="K906" s="674"/>
    </row>
    <row r="907" spans="5:11">
      <c r="E907" s="674"/>
      <c r="F907" s="674"/>
      <c r="G907" s="674"/>
      <c r="H907" s="674"/>
      <c r="I907" s="674"/>
      <c r="J907" s="674"/>
      <c r="K907" s="674"/>
    </row>
    <row r="908" spans="5:11">
      <c r="E908" s="674"/>
      <c r="F908" s="674"/>
      <c r="G908" s="674"/>
      <c r="H908" s="674"/>
      <c r="I908" s="674"/>
      <c r="J908" s="674"/>
      <c r="K908" s="674"/>
    </row>
    <row r="909" spans="5:11">
      <c r="E909" s="674"/>
      <c r="F909" s="674"/>
      <c r="G909" s="674"/>
      <c r="H909" s="674"/>
      <c r="I909" s="674"/>
      <c r="J909" s="674"/>
      <c r="K909" s="674"/>
    </row>
    <row r="910" spans="5:11">
      <c r="E910" s="674"/>
      <c r="F910" s="674"/>
      <c r="G910" s="674"/>
      <c r="H910" s="674"/>
      <c r="I910" s="674"/>
      <c r="J910" s="674"/>
      <c r="K910" s="674"/>
    </row>
    <row r="911" spans="5:11">
      <c r="E911" s="674"/>
      <c r="F911" s="674"/>
      <c r="G911" s="674"/>
      <c r="H911" s="674"/>
      <c r="I911" s="674"/>
      <c r="J911" s="674"/>
      <c r="K911" s="674"/>
    </row>
    <row r="912" spans="5:11">
      <c r="E912" s="674"/>
      <c r="F912" s="674"/>
      <c r="G912" s="674"/>
      <c r="H912" s="674"/>
      <c r="I912" s="674"/>
      <c r="J912" s="674"/>
      <c r="K912" s="674"/>
    </row>
    <row r="913" spans="5:11">
      <c r="E913" s="674"/>
      <c r="F913" s="674"/>
      <c r="G913" s="674"/>
      <c r="H913" s="674"/>
      <c r="I913" s="674"/>
      <c r="J913" s="674"/>
      <c r="K913" s="674"/>
    </row>
    <row r="914" spans="5:11">
      <c r="E914" s="674"/>
      <c r="F914" s="674"/>
      <c r="G914" s="674"/>
      <c r="H914" s="674"/>
      <c r="I914" s="674"/>
      <c r="J914" s="674"/>
      <c r="K914" s="674"/>
    </row>
    <row r="915" spans="5:11">
      <c r="E915" s="674"/>
      <c r="F915" s="674"/>
      <c r="G915" s="674"/>
      <c r="H915" s="674"/>
      <c r="I915" s="674"/>
      <c r="J915" s="674"/>
      <c r="K915" s="674"/>
    </row>
    <row r="916" spans="5:11">
      <c r="E916" s="674"/>
      <c r="F916" s="674"/>
      <c r="G916" s="674"/>
      <c r="H916" s="674"/>
      <c r="I916" s="674"/>
      <c r="J916" s="674"/>
      <c r="K916" s="674"/>
    </row>
    <row r="917" spans="5:11">
      <c r="E917" s="674"/>
      <c r="F917" s="674"/>
      <c r="G917" s="674"/>
      <c r="H917" s="674"/>
      <c r="I917" s="674"/>
      <c r="J917" s="674"/>
      <c r="K917" s="674"/>
    </row>
    <row r="918" spans="5:11">
      <c r="E918" s="674"/>
      <c r="F918" s="674"/>
      <c r="G918" s="674"/>
      <c r="H918" s="674"/>
      <c r="I918" s="674"/>
      <c r="J918" s="674"/>
      <c r="K918" s="674"/>
    </row>
    <row r="919" spans="5:11">
      <c r="E919" s="674"/>
      <c r="F919" s="674"/>
      <c r="G919" s="674"/>
      <c r="H919" s="674"/>
      <c r="I919" s="674"/>
      <c r="J919" s="674"/>
      <c r="K919" s="674"/>
    </row>
    <row r="920" spans="5:11">
      <c r="E920" s="674"/>
      <c r="F920" s="674"/>
      <c r="G920" s="674"/>
      <c r="H920" s="674"/>
      <c r="I920" s="674"/>
      <c r="J920" s="674"/>
      <c r="K920" s="674"/>
    </row>
    <row r="921" spans="5:11">
      <c r="E921" s="674"/>
      <c r="F921" s="674"/>
      <c r="G921" s="674"/>
      <c r="H921" s="674"/>
      <c r="I921" s="674"/>
      <c r="J921" s="674"/>
      <c r="K921" s="674"/>
    </row>
    <row r="922" spans="5:11">
      <c r="E922" s="674"/>
      <c r="F922" s="674"/>
      <c r="G922" s="674"/>
      <c r="H922" s="674"/>
      <c r="I922" s="674"/>
      <c r="J922" s="674"/>
      <c r="K922" s="674"/>
    </row>
    <row r="923" spans="5:11">
      <c r="E923" s="674"/>
      <c r="F923" s="674"/>
      <c r="G923" s="674"/>
      <c r="H923" s="674"/>
      <c r="I923" s="674"/>
      <c r="J923" s="674"/>
      <c r="K923" s="674"/>
    </row>
    <row r="924" spans="5:11">
      <c r="E924" s="674"/>
      <c r="F924" s="674"/>
      <c r="G924" s="674"/>
      <c r="H924" s="674"/>
      <c r="I924" s="674"/>
      <c r="J924" s="674"/>
      <c r="K924" s="674"/>
    </row>
    <row r="925" spans="5:11">
      <c r="E925" s="674"/>
      <c r="F925" s="674"/>
      <c r="G925" s="674"/>
      <c r="H925" s="674"/>
      <c r="I925" s="674"/>
      <c r="J925" s="674"/>
      <c r="K925" s="674"/>
    </row>
    <row r="926" spans="5:11">
      <c r="E926" s="674"/>
      <c r="F926" s="674"/>
      <c r="G926" s="674"/>
      <c r="H926" s="674"/>
      <c r="I926" s="674"/>
      <c r="J926" s="674"/>
      <c r="K926" s="674"/>
    </row>
    <row r="927" spans="5:11">
      <c r="E927" s="674"/>
      <c r="F927" s="674"/>
      <c r="G927" s="674"/>
      <c r="H927" s="674"/>
      <c r="I927" s="674"/>
      <c r="J927" s="674"/>
      <c r="K927" s="674"/>
    </row>
    <row r="928" spans="5:11">
      <c r="E928" s="674"/>
      <c r="F928" s="674"/>
      <c r="G928" s="674"/>
      <c r="H928" s="674"/>
      <c r="I928" s="674"/>
      <c r="J928" s="674"/>
      <c r="K928" s="674"/>
    </row>
    <row r="929" spans="5:11">
      <c r="E929" s="674"/>
      <c r="F929" s="674"/>
      <c r="G929" s="674"/>
      <c r="H929" s="674"/>
      <c r="I929" s="674"/>
      <c r="J929" s="674"/>
      <c r="K929" s="674"/>
    </row>
  </sheetData>
  <mergeCells count="6">
    <mergeCell ref="B174:D174"/>
    <mergeCell ref="A1:N1"/>
    <mergeCell ref="A2:N2"/>
    <mergeCell ref="A3:N3"/>
    <mergeCell ref="B28:D28"/>
    <mergeCell ref="B89:D89"/>
  </mergeCells>
  <conditionalFormatting sqref="B67:B68 C65:C68">
    <cfRule type="cellIs" dxfId="2" priority="3" stopIfTrue="1" operator="equal">
      <formula>"tie to PF Core IS"</formula>
    </cfRule>
  </conditionalFormatting>
  <conditionalFormatting sqref="B123:B124 C121:C124">
    <cfRule type="cellIs" dxfId="1" priority="2" stopIfTrue="1" operator="equal">
      <formula>"tie to PF Core IS"</formula>
    </cfRule>
  </conditionalFormatting>
  <conditionalFormatting sqref="B152:B153 C150:C153">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3" manualBreakCount="3">
    <brk id="64" max="13" man="1"/>
    <brk id="120" max="13" man="1"/>
    <brk id="14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T74"/>
  <sheetViews>
    <sheetView showGridLines="0" zoomScaleNormal="100" zoomScaleSheetLayoutView="100" zoomScalePageLayoutView="68" workbookViewId="0">
      <pane xSplit="4" ySplit="7" topLeftCell="E8" activePane="bottomRight" state="frozen"/>
      <selection sqref="A1:S1"/>
      <selection pane="topRight" sqref="A1:S1"/>
      <selection pane="bottomLeft" sqref="A1:S1"/>
      <selection pane="bottomRight" activeCell="B33" sqref="B33"/>
    </sheetView>
  </sheetViews>
  <sheetFormatPr defaultColWidth="8.7109375" defaultRowHeight="12"/>
  <cols>
    <col min="1" max="3" width="2.7109375" style="5" customWidth="1"/>
    <col min="4" max="4" width="39.28515625" style="5" customWidth="1"/>
    <col min="5" max="16" width="9.7109375" style="178" customWidth="1"/>
    <col min="17" max="17" width="1.42578125" style="178" customWidth="1"/>
    <col min="18" max="18" width="9.7109375" style="178" customWidth="1"/>
    <col min="19" max="19" width="1" style="178" customWidth="1"/>
    <col min="20" max="16384" width="8.7109375" style="178"/>
  </cols>
  <sheetData>
    <row r="1" spans="1:20" s="31" customFormat="1" ht="15" customHeight="1" collapsed="1">
      <c r="A1" s="773" t="s">
        <v>32</v>
      </c>
      <c r="B1" s="773"/>
      <c r="C1" s="773"/>
      <c r="D1" s="773"/>
      <c r="E1" s="773"/>
      <c r="F1" s="773"/>
      <c r="G1" s="773"/>
      <c r="H1" s="773"/>
      <c r="I1" s="773"/>
      <c r="J1" s="773"/>
      <c r="K1" s="773"/>
      <c r="L1" s="773"/>
      <c r="M1" s="773"/>
      <c r="N1" s="773"/>
      <c r="O1" s="773"/>
      <c r="P1" s="773"/>
      <c r="Q1" s="773"/>
      <c r="R1" s="773"/>
      <c r="S1" s="773"/>
    </row>
    <row r="2" spans="1:20" s="31" customFormat="1" ht="15" customHeight="1">
      <c r="A2" s="773" t="s">
        <v>249</v>
      </c>
      <c r="B2" s="773"/>
      <c r="C2" s="773"/>
      <c r="D2" s="773"/>
      <c r="E2" s="773"/>
      <c r="F2" s="773"/>
      <c r="G2" s="773"/>
      <c r="H2" s="773"/>
      <c r="I2" s="773"/>
      <c r="J2" s="773"/>
      <c r="K2" s="773"/>
      <c r="L2" s="773"/>
      <c r="M2" s="773"/>
      <c r="N2" s="773"/>
      <c r="O2" s="773"/>
      <c r="P2" s="773"/>
      <c r="Q2" s="773"/>
      <c r="R2" s="773"/>
      <c r="S2" s="773"/>
    </row>
    <row r="3" spans="1:20" s="31" customFormat="1" ht="15" customHeight="1">
      <c r="A3" s="771" t="s">
        <v>22</v>
      </c>
      <c r="B3" s="771"/>
      <c r="C3" s="771"/>
      <c r="D3" s="771"/>
      <c r="E3" s="771"/>
      <c r="F3" s="771"/>
      <c r="G3" s="771"/>
      <c r="H3" s="771"/>
      <c r="I3" s="771"/>
      <c r="J3" s="771"/>
      <c r="K3" s="771"/>
      <c r="L3" s="771"/>
      <c r="M3" s="771"/>
      <c r="N3" s="771"/>
      <c r="O3" s="771"/>
      <c r="P3" s="771"/>
      <c r="Q3" s="771"/>
      <c r="R3" s="771"/>
      <c r="S3" s="771"/>
    </row>
    <row r="4" spans="1:20">
      <c r="A4" s="182"/>
      <c r="B4" s="182"/>
      <c r="C4" s="182"/>
      <c r="D4" s="182"/>
      <c r="E4" s="201"/>
      <c r="F4" s="201"/>
      <c r="G4" s="201"/>
      <c r="H4" s="201"/>
      <c r="I4" s="201"/>
      <c r="J4" s="201"/>
      <c r="K4" s="201"/>
      <c r="L4" s="201"/>
      <c r="M4" s="201"/>
      <c r="N4" s="201"/>
      <c r="O4" s="201"/>
      <c r="P4" s="201"/>
      <c r="Q4" s="201"/>
    </row>
    <row r="5" spans="1:20">
      <c r="A5" s="25"/>
    </row>
    <row r="6" spans="1:20">
      <c r="E6" s="129" t="s">
        <v>5</v>
      </c>
      <c r="F6" s="129" t="s">
        <v>6</v>
      </c>
      <c r="G6" s="129" t="s">
        <v>3</v>
      </c>
      <c r="H6" s="129" t="s">
        <v>4</v>
      </c>
      <c r="I6" s="129" t="s">
        <v>5</v>
      </c>
      <c r="J6" s="129" t="s">
        <v>6</v>
      </c>
      <c r="K6" s="129" t="s">
        <v>3</v>
      </c>
      <c r="L6" s="129" t="s">
        <v>4</v>
      </c>
      <c r="M6" s="129" t="s">
        <v>5</v>
      </c>
      <c r="N6" s="129" t="s">
        <v>6</v>
      </c>
      <c r="O6" s="129" t="s">
        <v>3</v>
      </c>
      <c r="P6" s="129" t="s">
        <v>4</v>
      </c>
      <c r="R6" s="129" t="s">
        <v>90</v>
      </c>
    </row>
    <row r="7" spans="1:20">
      <c r="A7" s="207"/>
      <c r="B7" s="207"/>
      <c r="C7" s="207"/>
      <c r="D7" s="207"/>
      <c r="E7" s="130" t="s">
        <v>119</v>
      </c>
      <c r="F7" s="130" t="s">
        <v>119</v>
      </c>
      <c r="G7" s="130" t="s">
        <v>124</v>
      </c>
      <c r="H7" s="130" t="s">
        <v>124</v>
      </c>
      <c r="I7" s="130" t="s">
        <v>124</v>
      </c>
      <c r="J7" s="130" t="s">
        <v>124</v>
      </c>
      <c r="K7" s="130" t="s">
        <v>134</v>
      </c>
      <c r="L7" s="130" t="s">
        <v>134</v>
      </c>
      <c r="M7" s="130" t="s">
        <v>134</v>
      </c>
      <c r="N7" s="130" t="s">
        <v>134</v>
      </c>
      <c r="O7" s="130" t="s">
        <v>266</v>
      </c>
      <c r="P7" s="130" t="s">
        <v>266</v>
      </c>
      <c r="R7" s="130" t="s">
        <v>322</v>
      </c>
    </row>
    <row r="8" spans="1:20" ht="5.25" customHeight="1">
      <c r="A8" s="6"/>
      <c r="B8" s="6"/>
      <c r="C8" s="6"/>
      <c r="D8" s="6"/>
      <c r="E8" s="201"/>
      <c r="F8" s="201"/>
      <c r="G8" s="201"/>
      <c r="H8" s="201"/>
      <c r="I8" s="201"/>
      <c r="J8" s="201"/>
      <c r="K8" s="201"/>
      <c r="L8" s="201"/>
      <c r="M8" s="201"/>
      <c r="N8" s="201"/>
      <c r="O8" s="201"/>
      <c r="P8" s="201"/>
      <c r="R8" s="201"/>
    </row>
    <row r="9" spans="1:20" ht="13.5">
      <c r="A9" s="9"/>
      <c r="B9" s="208" t="s">
        <v>264</v>
      </c>
      <c r="C9" s="9"/>
      <c r="D9" s="9"/>
      <c r="E9" s="215">
        <v>-23</v>
      </c>
      <c r="F9" s="215">
        <v>361</v>
      </c>
      <c r="G9" s="215">
        <v>394</v>
      </c>
      <c r="H9" s="215">
        <v>212</v>
      </c>
      <c r="I9" s="215">
        <v>127</v>
      </c>
      <c r="J9" s="215">
        <v>159</v>
      </c>
      <c r="K9" s="215">
        <v>363</v>
      </c>
      <c r="L9" s="215">
        <v>151</v>
      </c>
      <c r="M9" s="215">
        <v>199</v>
      </c>
      <c r="N9" s="215">
        <v>254</v>
      </c>
      <c r="O9" s="215">
        <v>426</v>
      </c>
      <c r="P9" s="215">
        <v>243</v>
      </c>
      <c r="Q9" s="209"/>
      <c r="R9" s="215">
        <f>SUM(M9:P9)</f>
        <v>1122</v>
      </c>
      <c r="T9" s="256"/>
    </row>
    <row r="10" spans="1:20">
      <c r="C10" s="241" t="s">
        <v>137</v>
      </c>
      <c r="E10" s="211">
        <v>51</v>
      </c>
      <c r="F10" s="211">
        <v>51</v>
      </c>
      <c r="G10" s="211">
        <v>50</v>
      </c>
      <c r="H10" s="211">
        <v>50</v>
      </c>
      <c r="I10" s="211">
        <v>51</v>
      </c>
      <c r="J10" s="211">
        <v>50</v>
      </c>
      <c r="K10" s="405">
        <v>52</v>
      </c>
      <c r="L10" s="405">
        <v>66</v>
      </c>
      <c r="M10" s="405">
        <v>53</v>
      </c>
      <c r="N10" s="405">
        <v>43</v>
      </c>
      <c r="O10" s="405">
        <v>40</v>
      </c>
      <c r="P10" s="405">
        <v>34</v>
      </c>
      <c r="Q10" s="210"/>
      <c r="R10" s="405">
        <f t="shared" ref="R10:R13" si="0">SUM(M10:P10)</f>
        <v>170</v>
      </c>
      <c r="T10" s="256"/>
    </row>
    <row r="11" spans="1:20">
      <c r="C11" s="241" t="s">
        <v>241</v>
      </c>
      <c r="E11" s="405">
        <v>0</v>
      </c>
      <c r="F11" s="405">
        <v>0</v>
      </c>
      <c r="G11" s="405">
        <v>0</v>
      </c>
      <c r="H11" s="405">
        <v>0</v>
      </c>
      <c r="I11" s="405">
        <v>0</v>
      </c>
      <c r="J11" s="405">
        <v>0</v>
      </c>
      <c r="K11" s="405">
        <v>0</v>
      </c>
      <c r="L11" s="405">
        <v>0</v>
      </c>
      <c r="M11" s="405">
        <v>10</v>
      </c>
      <c r="N11" s="405">
        <v>82</v>
      </c>
      <c r="O11" s="405">
        <v>0</v>
      </c>
      <c r="P11" s="405">
        <v>12</v>
      </c>
      <c r="Q11" s="404"/>
      <c r="R11" s="405">
        <f t="shared" si="0"/>
        <v>104</v>
      </c>
      <c r="T11" s="256"/>
    </row>
    <row r="12" spans="1:20" ht="13.5">
      <c r="C12" s="5" t="s">
        <v>263</v>
      </c>
      <c r="E12" s="211">
        <v>-20</v>
      </c>
      <c r="F12" s="211">
        <v>27</v>
      </c>
      <c r="G12" s="211">
        <v>98</v>
      </c>
      <c r="H12" s="211">
        <v>70</v>
      </c>
      <c r="I12" s="211">
        <v>18</v>
      </c>
      <c r="J12" s="211">
        <v>42</v>
      </c>
      <c r="K12" s="405">
        <v>46</v>
      </c>
      <c r="L12" s="405">
        <v>16</v>
      </c>
      <c r="M12" s="405">
        <v>32</v>
      </c>
      <c r="N12" s="405">
        <v>46</v>
      </c>
      <c r="O12" s="405">
        <v>27</v>
      </c>
      <c r="P12" s="405">
        <v>50</v>
      </c>
      <c r="Q12" s="210"/>
      <c r="R12" s="405">
        <f t="shared" si="0"/>
        <v>155</v>
      </c>
      <c r="T12" s="256"/>
    </row>
    <row r="13" spans="1:20">
      <c r="C13" s="5" t="s">
        <v>70</v>
      </c>
      <c r="E13" s="216">
        <v>22</v>
      </c>
      <c r="F13" s="216">
        <v>29</v>
      </c>
      <c r="G13" s="216">
        <v>20</v>
      </c>
      <c r="H13" s="216">
        <v>21</v>
      </c>
      <c r="I13" s="216">
        <v>25</v>
      </c>
      <c r="J13" s="216">
        <v>30</v>
      </c>
      <c r="K13" s="216">
        <v>107</v>
      </c>
      <c r="L13" s="216">
        <v>233</v>
      </c>
      <c r="M13" s="216">
        <v>243</v>
      </c>
      <c r="N13" s="216">
        <v>246</v>
      </c>
      <c r="O13" s="216">
        <v>224</v>
      </c>
      <c r="P13" s="216">
        <v>226</v>
      </c>
      <c r="Q13" s="211"/>
      <c r="R13" s="216">
        <f t="shared" si="0"/>
        <v>939</v>
      </c>
      <c r="T13" s="256"/>
    </row>
    <row r="14" spans="1:20" s="201" customFormat="1">
      <c r="A14" s="182"/>
      <c r="B14" s="169" t="s">
        <v>108</v>
      </c>
      <c r="C14" s="182"/>
      <c r="D14" s="182"/>
      <c r="E14" s="212">
        <f t="shared" ref="E14" si="1">SUM(E9:E13)</f>
        <v>30</v>
      </c>
      <c r="F14" s="212">
        <f t="shared" ref="F14:G14" si="2">SUM(F9:F13)</f>
        <v>468</v>
      </c>
      <c r="G14" s="212">
        <f t="shared" si="2"/>
        <v>562</v>
      </c>
      <c r="H14" s="212">
        <f t="shared" ref="H14:I14" si="3">SUM(H9:H13)</f>
        <v>353</v>
      </c>
      <c r="I14" s="212">
        <f t="shared" si="3"/>
        <v>221</v>
      </c>
      <c r="J14" s="212">
        <f t="shared" ref="J14:K14" si="4">SUM(J9:J13)</f>
        <v>281</v>
      </c>
      <c r="K14" s="212">
        <f t="shared" si="4"/>
        <v>568</v>
      </c>
      <c r="L14" s="212">
        <f t="shared" ref="L14:M14" si="5">SUM(L9:L13)</f>
        <v>466</v>
      </c>
      <c r="M14" s="212">
        <f t="shared" si="5"/>
        <v>537</v>
      </c>
      <c r="N14" s="212">
        <f t="shared" ref="N14:O14" si="6">SUM(N9:N13)</f>
        <v>671</v>
      </c>
      <c r="O14" s="212">
        <f t="shared" si="6"/>
        <v>717</v>
      </c>
      <c r="P14" s="212">
        <f t="shared" ref="P14" si="7">SUM(P9:P13)</f>
        <v>565</v>
      </c>
      <c r="R14" s="212">
        <f>SUM(R9:R13)</f>
        <v>2490</v>
      </c>
      <c r="T14" s="256"/>
    </row>
    <row r="15" spans="1:20" ht="7.5" customHeight="1">
      <c r="E15" s="211"/>
      <c r="F15" s="211"/>
      <c r="G15" s="211"/>
      <c r="H15" s="211"/>
      <c r="I15" s="211"/>
      <c r="J15" s="211"/>
      <c r="K15" s="211"/>
      <c r="L15" s="211"/>
      <c r="M15" s="405"/>
      <c r="N15" s="405"/>
      <c r="O15" s="405"/>
      <c r="P15" s="405"/>
      <c r="R15" s="211"/>
      <c r="T15" s="256"/>
    </row>
    <row r="16" spans="1:20" ht="13.5">
      <c r="C16" s="5" t="s">
        <v>282</v>
      </c>
      <c r="E16" s="211">
        <v>22</v>
      </c>
      <c r="F16" s="211">
        <v>29</v>
      </c>
      <c r="G16" s="211">
        <v>23</v>
      </c>
      <c r="H16" s="211">
        <v>21</v>
      </c>
      <c r="I16" s="211">
        <v>28</v>
      </c>
      <c r="J16" s="211">
        <v>22</v>
      </c>
      <c r="K16" s="211">
        <v>44</v>
      </c>
      <c r="L16" s="211">
        <v>41</v>
      </c>
      <c r="M16" s="405">
        <v>33</v>
      </c>
      <c r="N16" s="405">
        <v>40</v>
      </c>
      <c r="O16" s="405">
        <v>33</v>
      </c>
      <c r="P16" s="405">
        <v>39</v>
      </c>
      <c r="R16" s="211">
        <f t="shared" ref="R16:R19" si="8">SUM(M16:P16)</f>
        <v>145</v>
      </c>
      <c r="T16" s="256"/>
    </row>
    <row r="17" spans="1:20" s="201" customFormat="1" ht="27.6" customHeight="1">
      <c r="A17" s="168"/>
      <c r="B17" s="168"/>
      <c r="C17" s="780" t="s">
        <v>262</v>
      </c>
      <c r="D17" s="780"/>
      <c r="E17" s="373">
        <v>48</v>
      </c>
      <c r="F17" s="373">
        <v>-36</v>
      </c>
      <c r="G17" s="373">
        <v>0</v>
      </c>
      <c r="H17" s="373">
        <v>0</v>
      </c>
      <c r="I17" s="373">
        <v>0</v>
      </c>
      <c r="J17" s="373">
        <v>5</v>
      </c>
      <c r="K17" s="373">
        <v>34</v>
      </c>
      <c r="L17" s="373">
        <v>4</v>
      </c>
      <c r="M17" s="373">
        <v>4</v>
      </c>
      <c r="N17" s="373">
        <v>4</v>
      </c>
      <c r="O17" s="373">
        <v>4</v>
      </c>
      <c r="P17" s="373">
        <v>5</v>
      </c>
      <c r="Q17" s="525"/>
      <c r="R17" s="405">
        <f t="shared" si="8"/>
        <v>17</v>
      </c>
      <c r="T17" s="256"/>
    </row>
    <row r="18" spans="1:20" s="201" customFormat="1" ht="13.5" customHeight="1">
      <c r="A18" s="182"/>
      <c r="B18" s="182"/>
      <c r="C18" s="780" t="s">
        <v>274</v>
      </c>
      <c r="D18" s="780"/>
      <c r="E18" s="373">
        <v>0</v>
      </c>
      <c r="F18" s="373">
        <v>0</v>
      </c>
      <c r="G18" s="373">
        <v>0</v>
      </c>
      <c r="H18" s="373">
        <v>0</v>
      </c>
      <c r="I18" s="373">
        <v>0</v>
      </c>
      <c r="J18" s="373">
        <v>0</v>
      </c>
      <c r="K18" s="373">
        <v>0</v>
      </c>
      <c r="L18" s="373">
        <v>0</v>
      </c>
      <c r="M18" s="373">
        <v>0</v>
      </c>
      <c r="N18" s="373">
        <v>0</v>
      </c>
      <c r="O18" s="373">
        <v>11</v>
      </c>
      <c r="P18" s="373">
        <v>0</v>
      </c>
      <c r="R18" s="405">
        <f t="shared" si="8"/>
        <v>11</v>
      </c>
      <c r="T18" s="256"/>
    </row>
    <row r="19" spans="1:20" s="201" customFormat="1" ht="13.5" customHeight="1">
      <c r="A19" s="182"/>
      <c r="B19" s="182"/>
      <c r="C19" s="780" t="s">
        <v>267</v>
      </c>
      <c r="D19" s="780"/>
      <c r="E19" s="373">
        <v>0</v>
      </c>
      <c r="F19" s="373">
        <v>0</v>
      </c>
      <c r="G19" s="373">
        <v>0</v>
      </c>
      <c r="H19" s="373">
        <v>0</v>
      </c>
      <c r="I19" s="373">
        <v>0</v>
      </c>
      <c r="J19" s="373">
        <v>0</v>
      </c>
      <c r="K19" s="373">
        <v>0</v>
      </c>
      <c r="L19" s="373">
        <v>0</v>
      </c>
      <c r="M19" s="373">
        <v>0</v>
      </c>
      <c r="N19" s="373">
        <v>0</v>
      </c>
      <c r="O19" s="373">
        <v>16</v>
      </c>
      <c r="P19" s="373">
        <v>-1</v>
      </c>
      <c r="R19" s="405">
        <f t="shared" si="8"/>
        <v>15</v>
      </c>
      <c r="T19" s="256"/>
    </row>
    <row r="20" spans="1:20" ht="12.75" thickBot="1">
      <c r="B20" s="208" t="s">
        <v>214</v>
      </c>
      <c r="E20" s="217">
        <f t="shared" ref="E20:R20" si="9">SUM(E14:E19)</f>
        <v>100</v>
      </c>
      <c r="F20" s="217">
        <f t="shared" si="9"/>
        <v>461</v>
      </c>
      <c r="G20" s="217">
        <f t="shared" si="9"/>
        <v>585</v>
      </c>
      <c r="H20" s="217">
        <f t="shared" si="9"/>
        <v>374</v>
      </c>
      <c r="I20" s="217">
        <f t="shared" si="9"/>
        <v>249</v>
      </c>
      <c r="J20" s="217">
        <f t="shared" si="9"/>
        <v>308</v>
      </c>
      <c r="K20" s="217">
        <f t="shared" si="9"/>
        <v>646</v>
      </c>
      <c r="L20" s="217">
        <f t="shared" si="9"/>
        <v>511</v>
      </c>
      <c r="M20" s="217">
        <f t="shared" si="9"/>
        <v>574</v>
      </c>
      <c r="N20" s="217">
        <f t="shared" si="9"/>
        <v>715</v>
      </c>
      <c r="O20" s="217">
        <f t="shared" si="9"/>
        <v>781</v>
      </c>
      <c r="P20" s="217">
        <f t="shared" ref="P20" si="10">SUM(P14:P19)</f>
        <v>608</v>
      </c>
      <c r="Q20" s="209"/>
      <c r="R20" s="217">
        <f t="shared" si="9"/>
        <v>2678</v>
      </c>
      <c r="T20" s="256"/>
    </row>
    <row r="21" spans="1:20" ht="12.75" thickTop="1">
      <c r="E21" s="201"/>
      <c r="F21" s="201"/>
      <c r="G21" s="201"/>
      <c r="H21" s="201"/>
      <c r="I21" s="201"/>
      <c r="J21" s="201"/>
      <c r="K21" s="201"/>
      <c r="L21" s="201"/>
      <c r="M21" s="201"/>
      <c r="N21" s="201"/>
      <c r="O21" s="201"/>
      <c r="P21" s="201"/>
      <c r="R21" s="201"/>
    </row>
    <row r="22" spans="1:20">
      <c r="E22" s="201"/>
      <c r="F22" s="201"/>
      <c r="G22" s="201"/>
      <c r="H22" s="201"/>
      <c r="I22" s="201"/>
      <c r="J22" s="201"/>
      <c r="K22" s="201"/>
      <c r="L22" s="201"/>
      <c r="M22" s="201"/>
      <c r="N22" s="201"/>
      <c r="O22" s="201"/>
      <c r="P22" s="201"/>
      <c r="R22" s="201"/>
    </row>
    <row r="23" spans="1:20" ht="23.65" customHeight="1">
      <c r="B23" s="779" t="s">
        <v>268</v>
      </c>
      <c r="C23" s="779"/>
      <c r="D23" s="779"/>
      <c r="E23" s="290">
        <v>180</v>
      </c>
      <c r="F23" s="290">
        <v>475</v>
      </c>
      <c r="G23" s="290">
        <v>-362</v>
      </c>
      <c r="H23" s="290">
        <v>-181</v>
      </c>
      <c r="I23" s="290">
        <v>26</v>
      </c>
      <c r="J23" s="290">
        <v>554</v>
      </c>
      <c r="K23" s="290">
        <v>-369</v>
      </c>
      <c r="L23" s="290">
        <v>108</v>
      </c>
      <c r="M23" s="290">
        <v>33</v>
      </c>
      <c r="N23" s="290">
        <v>238</v>
      </c>
      <c r="O23" s="290">
        <v>-396</v>
      </c>
      <c r="P23" s="290">
        <v>-105</v>
      </c>
      <c r="Q23" s="291"/>
      <c r="R23" s="290">
        <f>SUM(M23:P23)</f>
        <v>-230</v>
      </c>
    </row>
    <row r="24" spans="1:20">
      <c r="B24" s="292"/>
      <c r="E24" s="144"/>
      <c r="F24" s="144"/>
      <c r="G24" s="144"/>
      <c r="H24" s="144"/>
      <c r="I24" s="144"/>
      <c r="J24" s="144"/>
      <c r="K24" s="144"/>
      <c r="L24" s="144"/>
      <c r="M24" s="144"/>
      <c r="N24" s="144"/>
      <c r="O24" s="144"/>
      <c r="P24" s="144"/>
      <c r="Q24" s="18"/>
      <c r="R24" s="144"/>
    </row>
    <row r="25" spans="1:20">
      <c r="B25" s="578" t="s">
        <v>296</v>
      </c>
      <c r="C25" s="538"/>
      <c r="D25" s="538"/>
      <c r="E25" s="579">
        <f t="shared" ref="E25:K25" si="11">E20+E23</f>
        <v>280</v>
      </c>
      <c r="F25" s="579">
        <f t="shared" si="11"/>
        <v>936</v>
      </c>
      <c r="G25" s="579">
        <f t="shared" si="11"/>
        <v>223</v>
      </c>
      <c r="H25" s="579">
        <f t="shared" si="11"/>
        <v>193</v>
      </c>
      <c r="I25" s="579">
        <f t="shared" si="11"/>
        <v>275</v>
      </c>
      <c r="J25" s="579">
        <f t="shared" si="11"/>
        <v>862</v>
      </c>
      <c r="K25" s="579">
        <f t="shared" si="11"/>
        <v>277</v>
      </c>
      <c r="L25" s="579">
        <f>L20+L23</f>
        <v>619</v>
      </c>
      <c r="M25" s="579"/>
      <c r="N25" s="579"/>
      <c r="O25" s="579"/>
      <c r="P25" s="579"/>
      <c r="Q25" s="579"/>
      <c r="R25" s="579"/>
    </row>
    <row r="26" spans="1:20">
      <c r="B26" s="292"/>
      <c r="E26" s="144"/>
      <c r="F26" s="144"/>
      <c r="G26" s="144"/>
      <c r="H26" s="144"/>
      <c r="I26" s="144"/>
      <c r="J26" s="144"/>
      <c r="K26" s="144"/>
      <c r="L26" s="144"/>
      <c r="M26" s="144"/>
      <c r="N26" s="144"/>
      <c r="O26" s="144"/>
      <c r="P26" s="144"/>
      <c r="Q26" s="18"/>
      <c r="R26" s="144"/>
    </row>
    <row r="27" spans="1:20" ht="13.5">
      <c r="B27" s="5" t="s">
        <v>324</v>
      </c>
      <c r="E27" s="144"/>
      <c r="F27" s="144"/>
      <c r="G27" s="144"/>
      <c r="H27" s="144"/>
      <c r="I27" s="144"/>
      <c r="J27" s="144"/>
      <c r="K27" s="144"/>
      <c r="L27" s="144"/>
      <c r="M27" s="144"/>
      <c r="N27" s="144"/>
      <c r="O27" s="144"/>
      <c r="P27" s="144"/>
      <c r="Q27" s="18"/>
      <c r="R27" s="144"/>
    </row>
    <row r="28" spans="1:20">
      <c r="B28" s="5" t="s">
        <v>321</v>
      </c>
      <c r="E28" s="144"/>
      <c r="F28" s="144"/>
      <c r="G28" s="144"/>
      <c r="H28" s="144"/>
      <c r="I28" s="144"/>
      <c r="J28" s="144"/>
      <c r="K28" s="144"/>
      <c r="L28" s="144"/>
      <c r="M28" s="144"/>
      <c r="N28" s="144"/>
      <c r="O28" s="144"/>
      <c r="P28" s="144"/>
      <c r="Q28" s="18"/>
      <c r="R28" s="144"/>
    </row>
    <row r="29" spans="1:20" ht="13.5">
      <c r="B29" s="18" t="s">
        <v>281</v>
      </c>
      <c r="E29" s="144"/>
      <c r="F29" s="144"/>
      <c r="G29" s="144"/>
      <c r="H29" s="144"/>
      <c r="I29" s="144"/>
      <c r="J29" s="144"/>
      <c r="K29" s="144"/>
      <c r="L29" s="144"/>
      <c r="M29" s="144"/>
      <c r="N29" s="144"/>
      <c r="O29" s="144"/>
      <c r="P29" s="144"/>
      <c r="Q29" s="18"/>
      <c r="R29" s="144"/>
    </row>
    <row r="30" spans="1:20" ht="13.5">
      <c r="B30" s="18" t="s">
        <v>261</v>
      </c>
      <c r="E30" s="18"/>
      <c r="F30" s="18"/>
      <c r="G30" s="18"/>
      <c r="H30" s="18"/>
      <c r="I30" s="18"/>
      <c r="J30" s="18"/>
      <c r="K30" s="18"/>
      <c r="L30" s="18"/>
      <c r="M30" s="18"/>
      <c r="N30" s="18"/>
      <c r="O30" s="18"/>
      <c r="P30" s="18"/>
      <c r="Q30" s="18"/>
      <c r="R30" s="18"/>
    </row>
    <row r="31" spans="1:20" ht="13.5">
      <c r="B31" s="18" t="s">
        <v>307</v>
      </c>
      <c r="E31" s="18"/>
      <c r="F31" s="18"/>
      <c r="G31" s="18"/>
      <c r="H31" s="18"/>
      <c r="I31" s="18"/>
      <c r="J31" s="18"/>
      <c r="K31" s="18"/>
      <c r="L31" s="18"/>
      <c r="M31" s="18"/>
      <c r="N31" s="18"/>
      <c r="O31" s="18"/>
      <c r="P31" s="18"/>
      <c r="Q31" s="18"/>
      <c r="R31" s="18"/>
    </row>
    <row r="32" spans="1:20" ht="13.5">
      <c r="B32" s="18" t="s">
        <v>328</v>
      </c>
      <c r="E32" s="18"/>
      <c r="F32" s="18"/>
      <c r="G32" s="18"/>
      <c r="H32" s="18"/>
      <c r="I32" s="18"/>
      <c r="J32" s="18"/>
      <c r="K32" s="18"/>
      <c r="L32" s="18"/>
      <c r="M32" s="18"/>
      <c r="N32" s="18"/>
      <c r="O32" s="18"/>
      <c r="P32" s="18"/>
      <c r="Q32" s="18"/>
      <c r="R32" s="18"/>
    </row>
    <row r="33" spans="2:19" ht="13.5">
      <c r="B33" s="18" t="s">
        <v>269</v>
      </c>
      <c r="E33" s="18"/>
      <c r="F33" s="18"/>
      <c r="G33" s="18"/>
      <c r="H33" s="18"/>
      <c r="I33" s="18"/>
      <c r="J33" s="18"/>
      <c r="K33" s="18"/>
      <c r="L33" s="18"/>
      <c r="M33" s="18"/>
      <c r="N33" s="18"/>
      <c r="O33" s="18"/>
      <c r="P33" s="18"/>
      <c r="Q33" s="18"/>
      <c r="R33" s="18"/>
    </row>
    <row r="34" spans="2:19" ht="38.25" customHeight="1">
      <c r="B34" s="779"/>
      <c r="C34" s="779"/>
      <c r="D34" s="779"/>
      <c r="E34" s="779"/>
      <c r="F34" s="779"/>
      <c r="G34" s="779"/>
      <c r="H34" s="779"/>
      <c r="I34" s="779"/>
      <c r="J34" s="779"/>
      <c r="K34" s="779"/>
      <c r="L34" s="779"/>
      <c r="M34" s="779"/>
      <c r="N34" s="779"/>
      <c r="O34" s="779"/>
      <c r="P34" s="779"/>
      <c r="Q34" s="779"/>
      <c r="R34" s="779"/>
      <c r="S34" s="779"/>
    </row>
    <row r="35" spans="2:19" ht="18" customHeight="1">
      <c r="B35" s="777"/>
      <c r="C35" s="777"/>
      <c r="D35" s="777"/>
      <c r="E35" s="777"/>
      <c r="F35" s="777"/>
      <c r="G35" s="777"/>
      <c r="H35" s="777"/>
      <c r="I35" s="777"/>
      <c r="J35" s="777"/>
      <c r="K35" s="777"/>
      <c r="L35" s="777"/>
      <c r="M35" s="777"/>
      <c r="N35" s="777"/>
      <c r="O35" s="777"/>
      <c r="P35" s="777"/>
      <c r="Q35" s="777"/>
      <c r="R35" s="777"/>
    </row>
    <row r="36" spans="2:19">
      <c r="E36" s="373"/>
      <c r="F36" s="373"/>
      <c r="G36" s="373"/>
      <c r="H36" s="373"/>
      <c r="I36" s="373"/>
      <c r="J36" s="373"/>
      <c r="K36" s="373"/>
      <c r="L36" s="373"/>
      <c r="M36" s="404"/>
      <c r="N36" s="404"/>
      <c r="O36" s="404"/>
      <c r="P36" s="404"/>
      <c r="Q36" s="405">
        <v>203</v>
      </c>
      <c r="R36" s="18"/>
    </row>
    <row r="37" spans="2:19">
      <c r="E37" s="727"/>
      <c r="F37" s="727"/>
      <c r="G37" s="727"/>
      <c r="H37" s="727"/>
      <c r="I37" s="727"/>
      <c r="J37" s="727"/>
      <c r="K37" s="727"/>
      <c r="L37" s="728"/>
      <c r="M37" s="728"/>
      <c r="N37" s="728"/>
      <c r="O37" s="728"/>
      <c r="Q37" s="373">
        <v>203</v>
      </c>
      <c r="R37" s="402"/>
    </row>
    <row r="38" spans="2:19">
      <c r="E38" s="727"/>
      <c r="F38" s="727"/>
      <c r="G38" s="727"/>
      <c r="H38" s="727"/>
      <c r="I38" s="727"/>
      <c r="J38" s="727"/>
      <c r="K38" s="727"/>
      <c r="L38" s="727"/>
      <c r="M38" s="727"/>
      <c r="N38" s="727"/>
      <c r="O38" s="727"/>
      <c r="Q38" s="373">
        <v>183</v>
      </c>
      <c r="R38" s="402"/>
    </row>
    <row r="39" spans="2:19">
      <c r="E39" s="729"/>
      <c r="F39" s="729"/>
      <c r="G39" s="729"/>
      <c r="H39" s="729"/>
      <c r="I39" s="729"/>
      <c r="J39" s="729"/>
      <c r="K39" s="729"/>
      <c r="L39" s="370"/>
      <c r="M39" s="370"/>
      <c r="N39" s="370"/>
      <c r="O39" s="370"/>
      <c r="Q39" s="372">
        <v>1423</v>
      </c>
      <c r="R39" s="402"/>
    </row>
    <row r="40" spans="2:19" ht="12.75">
      <c r="E40" s="730"/>
      <c r="F40" s="730"/>
      <c r="G40" s="730"/>
      <c r="H40" s="730"/>
      <c r="I40" s="730"/>
      <c r="J40" s="730"/>
      <c r="K40" s="730"/>
      <c r="L40" s="696"/>
      <c r="M40" s="696"/>
      <c r="N40" s="696"/>
      <c r="O40" s="696"/>
      <c r="Q40" s="373"/>
      <c r="R40" s="402"/>
    </row>
    <row r="41" spans="2:19" ht="12.75">
      <c r="E41" s="373"/>
      <c r="F41" s="373"/>
      <c r="G41" s="373"/>
      <c r="H41" s="373"/>
      <c r="I41" s="373"/>
      <c r="J41" s="373"/>
      <c r="K41" s="373"/>
      <c r="L41" s="693"/>
      <c r="M41" s="693"/>
      <c r="N41" s="693"/>
      <c r="O41" s="693"/>
      <c r="Q41" s="373">
        <v>0</v>
      </c>
      <c r="R41" s="402"/>
    </row>
    <row r="42" spans="2:19" ht="12.75">
      <c r="E42" s="373"/>
      <c r="F42" s="373"/>
      <c r="G42" s="373"/>
      <c r="H42" s="373"/>
      <c r="I42" s="373"/>
      <c r="J42" s="373"/>
      <c r="K42" s="373"/>
      <c r="L42" s="693"/>
      <c r="M42" s="693"/>
      <c r="N42" s="693"/>
      <c r="O42" s="693"/>
      <c r="Q42" s="373">
        <v>30</v>
      </c>
      <c r="R42" s="402"/>
    </row>
    <row r="43" spans="2:19" ht="12.75">
      <c r="E43" s="694"/>
      <c r="F43" s="694"/>
      <c r="G43" s="694"/>
      <c r="H43" s="694"/>
      <c r="I43" s="694"/>
      <c r="J43" s="694"/>
      <c r="K43" s="694"/>
      <c r="L43" s="693"/>
      <c r="M43" s="693"/>
      <c r="N43" s="693"/>
      <c r="O43" s="693"/>
      <c r="Q43" s="373">
        <v>115</v>
      </c>
      <c r="R43" s="402"/>
    </row>
    <row r="44" spans="2:19">
      <c r="E44" s="695"/>
      <c r="F44" s="695"/>
      <c r="G44" s="695"/>
      <c r="H44" s="695"/>
      <c r="I44" s="695"/>
      <c r="J44" s="695"/>
      <c r="K44" s="695"/>
      <c r="L44" s="692"/>
      <c r="M44" s="692"/>
      <c r="N44" s="692"/>
      <c r="O44" s="692"/>
      <c r="Q44" s="373">
        <v>39</v>
      </c>
      <c r="R44" s="402"/>
    </row>
    <row r="45" spans="2:19" ht="12.75">
      <c r="E45" s="695"/>
      <c r="F45" s="695"/>
      <c r="G45" s="695"/>
      <c r="H45" s="695"/>
      <c r="I45" s="695"/>
      <c r="J45" s="695"/>
      <c r="K45" s="695"/>
      <c r="L45" s="693"/>
      <c r="M45" s="693"/>
      <c r="N45" s="693"/>
      <c r="O45" s="693"/>
      <c r="Q45" s="373">
        <v>0</v>
      </c>
      <c r="R45" s="402"/>
    </row>
    <row r="46" spans="2:19" ht="12.75">
      <c r="E46" s="412"/>
      <c r="F46" s="412"/>
      <c r="G46" s="412"/>
      <c r="H46" s="412"/>
      <c r="I46" s="412"/>
      <c r="J46" s="412"/>
      <c r="K46" s="412"/>
      <c r="L46" s="693"/>
      <c r="M46" s="693"/>
      <c r="N46" s="693"/>
      <c r="O46" s="693"/>
      <c r="Q46" s="373">
        <v>0</v>
      </c>
      <c r="R46" s="402"/>
    </row>
    <row r="47" spans="2:19" ht="12.75">
      <c r="E47" s="657"/>
      <c r="F47" s="657"/>
      <c r="G47" s="657"/>
      <c r="H47" s="657"/>
      <c r="I47" s="657"/>
      <c r="J47" s="657"/>
      <c r="K47" s="657"/>
      <c r="L47" s="693"/>
      <c r="M47" s="693"/>
      <c r="N47" s="693"/>
      <c r="O47" s="693"/>
      <c r="Q47" s="373">
        <v>0</v>
      </c>
      <c r="R47" s="402"/>
    </row>
    <row r="48" spans="2:19" ht="12.75">
      <c r="E48" s="213"/>
      <c r="F48" s="213"/>
      <c r="G48" s="213"/>
      <c r="H48" s="213"/>
      <c r="I48" s="213"/>
      <c r="J48" s="213"/>
      <c r="K48" s="213"/>
      <c r="L48" s="213"/>
      <c r="M48" s="213"/>
      <c r="N48" s="693"/>
      <c r="O48" s="693"/>
      <c r="Q48" s="373">
        <v>0</v>
      </c>
      <c r="R48" s="402"/>
    </row>
    <row r="49" spans="5:18" ht="12.75">
      <c r="E49" s="213"/>
      <c r="F49" s="213"/>
      <c r="G49" s="213"/>
      <c r="H49" s="213"/>
      <c r="I49" s="213"/>
      <c r="J49" s="213"/>
      <c r="K49" s="213"/>
      <c r="L49" s="213"/>
      <c r="M49" s="213"/>
      <c r="N49" s="693"/>
      <c r="O49" s="693"/>
      <c r="Q49" s="371">
        <v>1607</v>
      </c>
      <c r="R49" s="402"/>
    </row>
    <row r="50" spans="5:18" ht="12.75">
      <c r="E50" s="731"/>
      <c r="F50" s="731"/>
      <c r="G50" s="731"/>
      <c r="H50" s="731"/>
      <c r="I50" s="731"/>
      <c r="J50" s="731"/>
      <c r="K50" s="731"/>
      <c r="L50" s="693"/>
      <c r="M50" s="693"/>
      <c r="N50" s="454"/>
      <c r="O50" s="454"/>
      <c r="Q50" s="402"/>
      <c r="R50" s="402"/>
    </row>
    <row r="51" spans="5:18" ht="12.75">
      <c r="E51" s="732"/>
      <c r="F51" s="732"/>
      <c r="G51" s="732"/>
      <c r="H51" s="732"/>
      <c r="I51" s="732"/>
      <c r="J51" s="732"/>
      <c r="K51" s="732"/>
      <c r="L51" s="696"/>
      <c r="M51" s="696"/>
      <c r="N51" s="364"/>
      <c r="O51" s="364"/>
      <c r="Q51" s="402"/>
      <c r="R51" s="402"/>
    </row>
    <row r="52" spans="5:18">
      <c r="E52" s="402"/>
      <c r="F52" s="402"/>
      <c r="G52" s="402"/>
      <c r="H52" s="402"/>
      <c r="I52" s="402"/>
      <c r="J52" s="402"/>
      <c r="K52" s="402"/>
      <c r="L52" s="402"/>
      <c r="M52" s="402"/>
      <c r="N52" s="402"/>
      <c r="O52" s="402"/>
      <c r="Q52" s="402"/>
      <c r="R52" s="402"/>
    </row>
    <row r="53" spans="5:18">
      <c r="E53" s="402"/>
      <c r="F53" s="402"/>
      <c r="G53" s="402"/>
      <c r="H53" s="402"/>
      <c r="I53" s="402"/>
      <c r="J53" s="402"/>
      <c r="K53" s="402"/>
      <c r="L53" s="402"/>
      <c r="M53" s="402"/>
      <c r="N53" s="402"/>
      <c r="O53" s="402"/>
      <c r="Q53" s="402"/>
      <c r="R53" s="402"/>
    </row>
    <row r="54" spans="5:18">
      <c r="E54" s="454"/>
      <c r="F54" s="454"/>
      <c r="G54" s="454"/>
      <c r="H54" s="454"/>
      <c r="I54" s="454"/>
      <c r="J54" s="454"/>
      <c r="K54" s="454"/>
      <c r="L54" s="454"/>
      <c r="M54" s="454"/>
      <c r="N54" s="454"/>
      <c r="O54" s="454"/>
      <c r="Q54" s="402"/>
      <c r="R54" s="402"/>
    </row>
    <row r="55" spans="5:18">
      <c r="E55" s="402"/>
      <c r="F55" s="402"/>
      <c r="G55" s="402"/>
      <c r="H55" s="402"/>
      <c r="I55" s="402"/>
      <c r="J55" s="402"/>
      <c r="K55" s="402"/>
      <c r="L55" s="402"/>
      <c r="M55" s="402"/>
    </row>
    <row r="56" spans="5:18">
      <c r="E56" s="364"/>
      <c r="F56" s="364"/>
      <c r="G56" s="364"/>
      <c r="H56" s="364"/>
      <c r="I56" s="364"/>
      <c r="J56" s="364"/>
      <c r="K56" s="364"/>
      <c r="L56" s="364"/>
      <c r="M56" s="364"/>
      <c r="N56" s="256"/>
      <c r="O56" s="256"/>
    </row>
    <row r="57" spans="5:18">
      <c r="E57" s="364"/>
      <c r="F57" s="364"/>
      <c r="G57" s="364"/>
      <c r="H57" s="364"/>
      <c r="I57" s="364"/>
      <c r="J57" s="364"/>
      <c r="K57" s="364"/>
      <c r="L57" s="364"/>
      <c r="M57" s="364"/>
      <c r="N57" s="364"/>
    </row>
    <row r="58" spans="5:18">
      <c r="E58" s="364"/>
      <c r="F58" s="364"/>
      <c r="G58" s="364"/>
      <c r="H58" s="364"/>
      <c r="I58" s="364"/>
      <c r="J58" s="364"/>
      <c r="K58" s="364"/>
      <c r="L58" s="364"/>
      <c r="M58" s="364"/>
      <c r="N58" s="364"/>
      <c r="O58" s="364"/>
    </row>
    <row r="59" spans="5:18">
      <c r="E59" s="364"/>
      <c r="F59" s="364"/>
      <c r="G59" s="364"/>
      <c r="H59" s="364"/>
      <c r="I59" s="364"/>
      <c r="J59" s="364"/>
      <c r="K59" s="364"/>
      <c r="L59" s="364"/>
      <c r="M59" s="364"/>
      <c r="N59" s="364"/>
      <c r="O59" s="364"/>
    </row>
    <row r="60" spans="5:18">
      <c r="E60" s="364"/>
      <c r="F60" s="364"/>
      <c r="G60" s="364"/>
      <c r="H60" s="364"/>
      <c r="I60" s="364"/>
      <c r="J60" s="364"/>
      <c r="K60" s="364"/>
      <c r="L60" s="364"/>
      <c r="M60" s="364"/>
      <c r="N60" s="364"/>
      <c r="O60" s="364"/>
    </row>
    <row r="61" spans="5:18">
      <c r="E61" s="364"/>
      <c r="F61" s="364"/>
      <c r="G61" s="364"/>
      <c r="H61" s="364"/>
      <c r="I61" s="364"/>
      <c r="J61" s="364"/>
      <c r="K61" s="364"/>
      <c r="L61" s="364"/>
      <c r="M61" s="364"/>
      <c r="N61" s="364"/>
      <c r="O61" s="364"/>
    </row>
    <row r="62" spans="5:18">
      <c r="E62" s="364"/>
      <c r="F62" s="364"/>
      <c r="G62" s="364"/>
      <c r="H62" s="364"/>
      <c r="I62" s="364"/>
      <c r="J62" s="364"/>
      <c r="K62" s="364"/>
      <c r="L62" s="364"/>
      <c r="M62" s="364"/>
      <c r="N62" s="364"/>
      <c r="O62" s="364"/>
    </row>
    <row r="63" spans="5:18">
      <c r="E63" s="364"/>
      <c r="F63" s="364"/>
      <c r="G63" s="364"/>
      <c r="H63" s="364"/>
      <c r="I63" s="364"/>
      <c r="J63" s="364"/>
      <c r="K63" s="364"/>
      <c r="L63" s="364"/>
      <c r="M63" s="364"/>
      <c r="N63" s="364"/>
      <c r="O63" s="364"/>
    </row>
    <row r="64" spans="5:18">
      <c r="E64" s="364"/>
      <c r="F64" s="364"/>
      <c r="G64" s="364"/>
      <c r="H64" s="364"/>
      <c r="I64" s="364"/>
      <c r="J64" s="364"/>
      <c r="K64" s="364"/>
      <c r="L64" s="364"/>
      <c r="M64" s="364"/>
      <c r="N64" s="364"/>
      <c r="O64" s="364"/>
    </row>
    <row r="65" spans="5:15">
      <c r="E65" s="364"/>
      <c r="F65" s="364"/>
      <c r="G65" s="364"/>
      <c r="H65" s="364"/>
      <c r="I65" s="364"/>
      <c r="J65" s="364"/>
      <c r="K65" s="364"/>
      <c r="L65" s="364"/>
      <c r="M65" s="364"/>
      <c r="N65" s="364"/>
      <c r="O65" s="364"/>
    </row>
    <row r="66" spans="5:15">
      <c r="E66" s="364"/>
      <c r="F66" s="364"/>
      <c r="G66" s="364"/>
      <c r="H66" s="364"/>
      <c r="I66" s="364"/>
      <c r="J66" s="364"/>
      <c r="K66" s="364"/>
      <c r="L66" s="364"/>
      <c r="M66" s="364"/>
      <c r="N66" s="364"/>
      <c r="O66" s="364"/>
    </row>
    <row r="67" spans="5:15">
      <c r="E67" s="364"/>
      <c r="F67" s="364"/>
      <c r="G67" s="364"/>
      <c r="H67" s="364"/>
      <c r="I67" s="364"/>
      <c r="J67" s="364"/>
      <c r="K67" s="364"/>
      <c r="L67" s="364"/>
      <c r="M67" s="364"/>
      <c r="N67" s="364"/>
      <c r="O67" s="364"/>
    </row>
    <row r="68" spans="5:15">
      <c r="E68" s="364"/>
      <c r="F68" s="364"/>
      <c r="G68" s="364"/>
      <c r="H68" s="364"/>
      <c r="I68" s="364"/>
      <c r="J68" s="364"/>
      <c r="K68" s="364"/>
      <c r="L68" s="364"/>
      <c r="M68" s="364"/>
      <c r="N68" s="364"/>
      <c r="O68" s="364"/>
    </row>
    <row r="69" spans="5:15">
      <c r="E69" s="364"/>
      <c r="F69" s="364"/>
      <c r="G69" s="364"/>
      <c r="H69" s="364"/>
      <c r="I69" s="364"/>
      <c r="J69" s="364"/>
      <c r="K69" s="364"/>
      <c r="L69" s="364"/>
      <c r="M69" s="364"/>
      <c r="N69" s="364"/>
      <c r="O69" s="364"/>
    </row>
    <row r="70" spans="5:15">
      <c r="E70" s="364"/>
      <c r="F70" s="364"/>
      <c r="G70" s="364"/>
      <c r="H70" s="364"/>
      <c r="I70" s="364"/>
      <c r="J70" s="364"/>
      <c r="K70" s="364"/>
      <c r="L70" s="364"/>
      <c r="M70" s="364"/>
      <c r="N70" s="364"/>
      <c r="O70" s="364"/>
    </row>
    <row r="71" spans="5:15">
      <c r="E71" s="364"/>
      <c r="F71" s="364"/>
      <c r="G71" s="364"/>
      <c r="H71" s="364"/>
      <c r="I71" s="364"/>
      <c r="J71" s="364"/>
      <c r="K71" s="364"/>
      <c r="L71" s="364"/>
      <c r="M71" s="364"/>
      <c r="N71" s="364"/>
      <c r="O71" s="364"/>
    </row>
    <row r="72" spans="5:15">
      <c r="E72" s="364"/>
      <c r="F72" s="364"/>
      <c r="G72" s="364"/>
      <c r="H72" s="364"/>
      <c r="I72" s="364"/>
      <c r="J72" s="364"/>
      <c r="K72" s="364"/>
      <c r="L72" s="364"/>
      <c r="M72" s="364"/>
      <c r="N72" s="364"/>
      <c r="O72" s="364"/>
    </row>
    <row r="73" spans="5:15">
      <c r="E73" s="364"/>
      <c r="F73" s="364"/>
      <c r="G73" s="364"/>
      <c r="H73" s="364"/>
      <c r="I73" s="364"/>
      <c r="J73" s="364"/>
      <c r="K73" s="364"/>
      <c r="L73" s="364"/>
      <c r="M73" s="364"/>
      <c r="N73" s="364"/>
      <c r="O73" s="364"/>
    </row>
    <row r="74" spans="5:15">
      <c r="E74" s="364"/>
      <c r="F74" s="364"/>
      <c r="G74" s="364"/>
      <c r="H74" s="364"/>
      <c r="I74" s="364"/>
      <c r="J74" s="364"/>
      <c r="K74" s="364"/>
      <c r="L74" s="364"/>
      <c r="M74" s="364"/>
      <c r="N74" s="364"/>
      <c r="O74" s="364"/>
    </row>
  </sheetData>
  <mergeCells count="9">
    <mergeCell ref="B35:R35"/>
    <mergeCell ref="B34:S34"/>
    <mergeCell ref="A1:S1"/>
    <mergeCell ref="A2:S2"/>
    <mergeCell ref="A3:S3"/>
    <mergeCell ref="C17:D17"/>
    <mergeCell ref="B23:D23"/>
    <mergeCell ref="C18:D18"/>
    <mergeCell ref="C19:D19"/>
  </mergeCells>
  <pageMargins left="0.7" right="0.7" top="0.25" bottom="0.44" header="0.3" footer="0.3"/>
  <pageSetup scale="71" orientation="landscape" r:id="rId1"/>
  <headerFooter>
    <oddFooter>&amp;LActivision Blizzard, Inc.&amp;R&amp;P of &amp;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109"/>
  <sheetViews>
    <sheetView showGridLines="0" zoomScaleNormal="100" zoomScaleSheetLayoutView="100" workbookViewId="0">
      <pane xSplit="4" ySplit="8" topLeftCell="E24" activePane="bottomRight" state="frozen"/>
      <selection sqref="A1:S1"/>
      <selection pane="topRight" sqref="A1:S1"/>
      <selection pane="bottomLeft" sqref="A1:S1"/>
      <selection pane="bottomRight" activeCell="D49" sqref="D49:P49"/>
    </sheetView>
  </sheetViews>
  <sheetFormatPr defaultColWidth="11.42578125" defaultRowHeight="12"/>
  <cols>
    <col min="1" max="1" width="2.7109375" style="100" customWidth="1"/>
    <col min="2" max="2" width="2" style="100" customWidth="1"/>
    <col min="3" max="3" width="2.7109375" style="100" customWidth="1"/>
    <col min="4" max="4" width="44.5703125" style="100" customWidth="1"/>
    <col min="5" max="16" width="9.7109375" style="150" customWidth="1"/>
    <col min="17" max="17" width="1.42578125" style="100" customWidth="1"/>
    <col min="18" max="16384" width="11.42578125" style="100"/>
  </cols>
  <sheetData>
    <row r="1" spans="1:17">
      <c r="B1" s="782" t="s">
        <v>44</v>
      </c>
      <c r="C1" s="782"/>
      <c r="D1" s="782"/>
      <c r="E1" s="782"/>
      <c r="F1" s="782"/>
      <c r="G1" s="782"/>
      <c r="H1" s="782"/>
      <c r="I1" s="782"/>
      <c r="J1" s="782"/>
      <c r="K1" s="782"/>
      <c r="L1" s="782"/>
      <c r="M1" s="782"/>
      <c r="N1" s="782"/>
      <c r="O1" s="782"/>
      <c r="P1" s="782"/>
      <c r="Q1" s="782"/>
    </row>
    <row r="2" spans="1:17" ht="12.75" customHeight="1">
      <c r="B2" s="782" t="s">
        <v>102</v>
      </c>
      <c r="C2" s="782"/>
      <c r="D2" s="782"/>
      <c r="E2" s="782"/>
      <c r="F2" s="782"/>
      <c r="G2" s="782"/>
      <c r="H2" s="782"/>
      <c r="I2" s="782"/>
      <c r="J2" s="782"/>
      <c r="K2" s="782"/>
      <c r="L2" s="782"/>
      <c r="M2" s="782"/>
      <c r="N2" s="782"/>
      <c r="O2" s="782"/>
      <c r="P2" s="782"/>
      <c r="Q2" s="782"/>
    </row>
    <row r="3" spans="1:17" s="101" customFormat="1" ht="12.75" customHeight="1">
      <c r="B3" s="782" t="s">
        <v>45</v>
      </c>
      <c r="C3" s="782"/>
      <c r="D3" s="782"/>
      <c r="E3" s="782"/>
      <c r="F3" s="782"/>
      <c r="G3" s="782"/>
      <c r="H3" s="782"/>
      <c r="I3" s="782"/>
      <c r="J3" s="782"/>
      <c r="K3" s="782"/>
      <c r="L3" s="782"/>
      <c r="M3" s="782"/>
      <c r="N3" s="782"/>
      <c r="O3" s="782"/>
      <c r="P3" s="782"/>
      <c r="Q3" s="782"/>
    </row>
    <row r="4" spans="1:17" s="101" customFormat="1" ht="12.75" customHeight="1">
      <c r="B4" s="102"/>
      <c r="C4" s="102"/>
      <c r="D4" s="102"/>
      <c r="E4" s="151"/>
      <c r="F4" s="151"/>
      <c r="G4" s="151"/>
      <c r="H4" s="151"/>
      <c r="I4" s="151"/>
      <c r="J4" s="151"/>
      <c r="K4" s="151"/>
      <c r="L4" s="151"/>
      <c r="M4" s="151"/>
      <c r="N4" s="151"/>
      <c r="O4" s="151"/>
      <c r="P4" s="151"/>
    </row>
    <row r="5" spans="1:17" s="101" customFormat="1" ht="12.75" customHeight="1">
      <c r="A5" s="281"/>
      <c r="B5" s="281"/>
      <c r="C5" s="281"/>
      <c r="D5" s="281"/>
      <c r="E5" s="151"/>
      <c r="F5" s="151"/>
      <c r="G5" s="151"/>
      <c r="H5" s="151"/>
      <c r="I5" s="151"/>
      <c r="J5" s="151"/>
      <c r="K5" s="151"/>
      <c r="L5" s="151"/>
      <c r="M5" s="151"/>
      <c r="N5" s="151"/>
      <c r="O5" s="151"/>
      <c r="P5" s="151"/>
    </row>
    <row r="6" spans="1:17" s="101" customFormat="1" ht="12.75" customHeight="1">
      <c r="A6" s="281"/>
      <c r="B6" s="281"/>
      <c r="C6" s="281"/>
      <c r="D6" s="281"/>
      <c r="E6" s="152" t="s">
        <v>5</v>
      </c>
      <c r="F6" s="152" t="s">
        <v>6</v>
      </c>
      <c r="G6" s="152" t="s">
        <v>3</v>
      </c>
      <c r="H6" s="152" t="s">
        <v>4</v>
      </c>
      <c r="I6" s="152" t="s">
        <v>5</v>
      </c>
      <c r="J6" s="152" t="s">
        <v>6</v>
      </c>
      <c r="K6" s="152" t="s">
        <v>3</v>
      </c>
      <c r="L6" s="152" t="s">
        <v>4</v>
      </c>
      <c r="M6" s="152" t="s">
        <v>5</v>
      </c>
      <c r="N6" s="152" t="s">
        <v>6</v>
      </c>
      <c r="O6" s="152" t="s">
        <v>3</v>
      </c>
      <c r="P6" s="152" t="s">
        <v>4</v>
      </c>
    </row>
    <row r="7" spans="1:17" s="101" customFormat="1" ht="12.75" customHeight="1" thickBot="1">
      <c r="A7" s="281"/>
      <c r="B7" s="281"/>
      <c r="C7" s="281"/>
      <c r="D7" s="281"/>
      <c r="E7" s="152" t="s">
        <v>119</v>
      </c>
      <c r="F7" s="152" t="s">
        <v>119</v>
      </c>
      <c r="G7" s="152" t="s">
        <v>124</v>
      </c>
      <c r="H7" s="152" t="s">
        <v>124</v>
      </c>
      <c r="I7" s="152" t="s">
        <v>124</v>
      </c>
      <c r="J7" s="152" t="s">
        <v>124</v>
      </c>
      <c r="K7" s="152" t="s">
        <v>134</v>
      </c>
      <c r="L7" s="152" t="s">
        <v>134</v>
      </c>
      <c r="M7" s="152" t="s">
        <v>134</v>
      </c>
      <c r="N7" s="152" t="s">
        <v>134</v>
      </c>
      <c r="O7" s="152" t="s">
        <v>266</v>
      </c>
      <c r="P7" s="152" t="s">
        <v>266</v>
      </c>
    </row>
    <row r="8" spans="1:17" s="101" customFormat="1" ht="12.75" customHeight="1">
      <c r="A8" s="281"/>
      <c r="B8" s="283" t="s">
        <v>46</v>
      </c>
      <c r="C8" s="110"/>
      <c r="D8" s="110"/>
      <c r="E8" s="153"/>
      <c r="F8" s="153"/>
      <c r="G8" s="153"/>
      <c r="H8" s="153"/>
      <c r="I8" s="153"/>
      <c r="J8" s="153"/>
      <c r="K8" s="153"/>
      <c r="L8" s="153"/>
      <c r="M8" s="153"/>
      <c r="N8" s="153"/>
      <c r="O8" s="153"/>
      <c r="P8" s="153"/>
    </row>
    <row r="9" spans="1:17" s="101" customFormat="1" ht="12.75" customHeight="1">
      <c r="A9" s="281"/>
      <c r="B9" s="281"/>
      <c r="C9" s="281" t="s">
        <v>179</v>
      </c>
      <c r="D9" s="281"/>
      <c r="E9" s="261">
        <v>704</v>
      </c>
      <c r="F9" s="261">
        <v>1492</v>
      </c>
      <c r="G9" s="261">
        <v>303</v>
      </c>
      <c r="H9" s="261">
        <v>313</v>
      </c>
      <c r="I9" s="261">
        <v>591</v>
      </c>
      <c r="J9" s="261">
        <v>1492</v>
      </c>
      <c r="K9" s="261">
        <v>360</v>
      </c>
      <c r="L9" s="261">
        <v>332</v>
      </c>
      <c r="M9" s="261">
        <v>377</v>
      </c>
      <c r="N9" s="261">
        <v>1151</v>
      </c>
      <c r="O9" s="261">
        <v>215</v>
      </c>
      <c r="P9" s="261">
        <v>316</v>
      </c>
    </row>
    <row r="10" spans="1:17" s="101" customFormat="1" ht="12.75" customHeight="1">
      <c r="A10" s="281"/>
      <c r="B10" s="281"/>
      <c r="C10" s="281" t="s">
        <v>180</v>
      </c>
      <c r="D10" s="281"/>
      <c r="E10" s="285">
        <v>388</v>
      </c>
      <c r="F10" s="285">
        <v>531</v>
      </c>
      <c r="G10" s="285">
        <v>352</v>
      </c>
      <c r="H10" s="285">
        <v>385</v>
      </c>
      <c r="I10" s="285">
        <v>369</v>
      </c>
      <c r="J10" s="285">
        <v>459</v>
      </c>
      <c r="K10" s="285">
        <v>298</v>
      </c>
      <c r="L10" s="285">
        <v>741</v>
      </c>
      <c r="M10" s="412">
        <v>729</v>
      </c>
      <c r="N10" s="412">
        <v>672</v>
      </c>
      <c r="O10" s="412">
        <v>443</v>
      </c>
      <c r="P10" s="412">
        <v>566</v>
      </c>
    </row>
    <row r="11" spans="1:17" s="101" customFormat="1" ht="12.75" customHeight="1">
      <c r="A11" s="281"/>
      <c r="B11" s="281"/>
      <c r="C11" s="281" t="s">
        <v>181</v>
      </c>
      <c r="D11" s="281"/>
      <c r="E11" s="282">
        <v>0</v>
      </c>
      <c r="F11" s="282">
        <v>0</v>
      </c>
      <c r="G11" s="282">
        <v>0</v>
      </c>
      <c r="H11" s="282">
        <v>0</v>
      </c>
      <c r="I11" s="282">
        <v>0</v>
      </c>
      <c r="J11" s="282">
        <v>0</v>
      </c>
      <c r="K11" s="282">
        <v>207</v>
      </c>
      <c r="L11" s="282">
        <v>484</v>
      </c>
      <c r="M11" s="282">
        <v>459</v>
      </c>
      <c r="N11" s="282">
        <v>436</v>
      </c>
      <c r="O11" s="282">
        <v>474</v>
      </c>
      <c r="P11" s="282">
        <v>480</v>
      </c>
    </row>
    <row r="12" spans="1:17" s="101" customFormat="1" ht="12.75" customHeight="1">
      <c r="A12" s="281"/>
      <c r="B12" s="281"/>
      <c r="C12" s="281" t="s">
        <v>143</v>
      </c>
      <c r="D12" s="281"/>
      <c r="E12" s="106">
        <f t="shared" ref="E12:K12" si="0">SUM(E9:E11)</f>
        <v>1092</v>
      </c>
      <c r="F12" s="106">
        <f t="shared" si="0"/>
        <v>2023</v>
      </c>
      <c r="G12" s="106">
        <f t="shared" si="0"/>
        <v>655</v>
      </c>
      <c r="H12" s="106">
        <f t="shared" si="0"/>
        <v>698</v>
      </c>
      <c r="I12" s="106">
        <f t="shared" si="0"/>
        <v>960</v>
      </c>
      <c r="J12" s="106">
        <f t="shared" si="0"/>
        <v>1951</v>
      </c>
      <c r="K12" s="106">
        <f t="shared" si="0"/>
        <v>865</v>
      </c>
      <c r="L12" s="106">
        <f t="shared" ref="L12:M12" si="1">SUM(L9:L11)</f>
        <v>1557</v>
      </c>
      <c r="M12" s="411">
        <f t="shared" si="1"/>
        <v>1565</v>
      </c>
      <c r="N12" s="411">
        <f t="shared" ref="N12:O12" si="2">SUM(N9:N11)</f>
        <v>2259</v>
      </c>
      <c r="O12" s="411">
        <f t="shared" si="2"/>
        <v>1132</v>
      </c>
      <c r="P12" s="411">
        <f>SUM(P9:P11)</f>
        <v>1362</v>
      </c>
    </row>
    <row r="13" spans="1:17" s="101" customFormat="1" ht="12.75" customHeight="1">
      <c r="A13" s="281"/>
      <c r="B13" s="281"/>
      <c r="C13" s="281"/>
      <c r="D13" s="126"/>
      <c r="E13" s="285"/>
      <c r="F13" s="285"/>
      <c r="G13" s="285"/>
      <c r="H13" s="285"/>
      <c r="I13" s="285"/>
      <c r="J13" s="285"/>
      <c r="K13" s="285"/>
      <c r="L13" s="285"/>
      <c r="M13" s="412"/>
      <c r="N13" s="412"/>
      <c r="O13" s="412"/>
      <c r="P13" s="412"/>
    </row>
    <row r="14" spans="1:17" s="101" customFormat="1" ht="12.75" customHeight="1">
      <c r="A14" s="281"/>
      <c r="B14" s="283" t="s">
        <v>47</v>
      </c>
      <c r="C14" s="281"/>
      <c r="D14" s="281"/>
      <c r="E14" s="285"/>
      <c r="F14" s="285"/>
      <c r="G14" s="285"/>
      <c r="H14" s="285"/>
      <c r="I14" s="285"/>
      <c r="J14" s="285"/>
      <c r="K14" s="285"/>
      <c r="L14" s="285"/>
      <c r="M14" s="412"/>
      <c r="N14" s="412"/>
      <c r="O14" s="412"/>
      <c r="P14" s="412"/>
    </row>
    <row r="15" spans="1:17" s="281" customFormat="1" ht="12.75" customHeight="1">
      <c r="B15" s="283"/>
      <c r="C15" s="281" t="s">
        <v>185</v>
      </c>
      <c r="E15" s="285">
        <v>78</v>
      </c>
      <c r="F15" s="285">
        <v>190</v>
      </c>
      <c r="G15" s="285">
        <v>48</v>
      </c>
      <c r="H15" s="285">
        <v>61</v>
      </c>
      <c r="I15" s="285">
        <v>80</v>
      </c>
      <c r="J15" s="285">
        <v>167</v>
      </c>
      <c r="K15" s="285">
        <v>43</v>
      </c>
      <c r="L15" s="285">
        <v>52</v>
      </c>
      <c r="M15" s="412">
        <v>65</v>
      </c>
      <c r="N15" s="412">
        <v>193</v>
      </c>
      <c r="O15" s="412">
        <v>64</v>
      </c>
      <c r="P15" s="412">
        <v>56</v>
      </c>
    </row>
    <row r="16" spans="1:17" s="101" customFormat="1">
      <c r="A16" s="281"/>
      <c r="B16" s="281"/>
      <c r="C16" s="784" t="s">
        <v>186</v>
      </c>
      <c r="D16" s="784"/>
      <c r="E16" s="285">
        <v>-417</v>
      </c>
      <c r="F16" s="285">
        <v>-638</v>
      </c>
      <c r="G16" s="285">
        <v>575</v>
      </c>
      <c r="H16" s="285">
        <v>285</v>
      </c>
      <c r="I16" s="285">
        <v>-50</v>
      </c>
      <c r="J16" s="285">
        <v>-765</v>
      </c>
      <c r="K16" s="285">
        <v>547</v>
      </c>
      <c r="L16" s="285">
        <v>-39</v>
      </c>
      <c r="M16" s="412">
        <v>-62</v>
      </c>
      <c r="N16" s="412">
        <v>-438</v>
      </c>
      <c r="O16" s="412">
        <v>530</v>
      </c>
      <c r="P16" s="412">
        <v>213</v>
      </c>
    </row>
    <row r="17" spans="1:17" s="101" customFormat="1" ht="12.75" customHeight="1" thickBot="1">
      <c r="A17" s="281"/>
      <c r="B17" s="281"/>
      <c r="C17" s="281" t="s">
        <v>48</v>
      </c>
      <c r="D17" s="281"/>
      <c r="E17" s="345">
        <f>SUM(E12:E16)-E13</f>
        <v>753</v>
      </c>
      <c r="F17" s="345">
        <f t="shared" ref="F17:K17" si="3">SUM(F12:F16)-F13</f>
        <v>1575</v>
      </c>
      <c r="G17" s="345">
        <f t="shared" si="3"/>
        <v>1278</v>
      </c>
      <c r="H17" s="345">
        <f t="shared" si="3"/>
        <v>1044</v>
      </c>
      <c r="I17" s="345">
        <f t="shared" si="3"/>
        <v>990</v>
      </c>
      <c r="J17" s="345">
        <f t="shared" si="3"/>
        <v>1353</v>
      </c>
      <c r="K17" s="345">
        <f t="shared" si="3"/>
        <v>1455</v>
      </c>
      <c r="L17" s="345">
        <f t="shared" ref="L17:M17" si="4">SUM(L12:L16)-L13</f>
        <v>1570</v>
      </c>
      <c r="M17" s="345">
        <f t="shared" si="4"/>
        <v>1568</v>
      </c>
      <c r="N17" s="345">
        <f>SUM(N12:N16)-N13</f>
        <v>2014</v>
      </c>
      <c r="O17" s="345">
        <f>SUM(O12:O16)-O13</f>
        <v>1726</v>
      </c>
      <c r="P17" s="345">
        <f>SUM(P12:P16)-P13</f>
        <v>1631</v>
      </c>
    </row>
    <row r="18" spans="1:17" s="101" customFormat="1" ht="12.75" customHeight="1" thickTop="1">
      <c r="A18" s="281"/>
      <c r="B18" s="281"/>
      <c r="C18" s="281"/>
      <c r="D18" s="126"/>
      <c r="E18" s="285"/>
      <c r="F18" s="285"/>
      <c r="G18" s="285"/>
      <c r="H18" s="285"/>
      <c r="I18" s="285"/>
      <c r="J18" s="285"/>
      <c r="K18" s="285"/>
      <c r="L18" s="285"/>
      <c r="M18" s="412"/>
      <c r="N18" s="412"/>
      <c r="O18" s="412"/>
      <c r="P18" s="412"/>
    </row>
    <row r="19" spans="1:17" s="101" customFormat="1" ht="12.75" customHeight="1">
      <c r="A19" s="281"/>
      <c r="B19" s="283" t="s">
        <v>49</v>
      </c>
      <c r="C19" s="281"/>
      <c r="D19" s="281"/>
      <c r="E19" s="285"/>
      <c r="F19" s="285"/>
      <c r="G19" s="285"/>
      <c r="H19" s="285"/>
      <c r="I19" s="285"/>
      <c r="J19" s="285"/>
      <c r="K19" s="285"/>
      <c r="L19" s="285"/>
      <c r="M19" s="412"/>
      <c r="N19" s="412"/>
      <c r="O19" s="412"/>
      <c r="P19" s="412"/>
    </row>
    <row r="20" spans="1:17" s="101" customFormat="1" ht="12.75" customHeight="1">
      <c r="A20" s="281"/>
      <c r="B20" s="281"/>
      <c r="C20" s="281" t="s">
        <v>179</v>
      </c>
      <c r="D20" s="281"/>
      <c r="E20" s="285">
        <v>95</v>
      </c>
      <c r="F20" s="285">
        <v>696</v>
      </c>
      <c r="G20" s="285">
        <v>66</v>
      </c>
      <c r="H20" s="285">
        <v>57</v>
      </c>
      <c r="I20" s="285">
        <v>122</v>
      </c>
      <c r="J20" s="285">
        <v>626</v>
      </c>
      <c r="K20" s="285">
        <v>99</v>
      </c>
      <c r="L20" s="285">
        <v>88</v>
      </c>
      <c r="M20" s="412">
        <v>123</v>
      </c>
      <c r="N20" s="412">
        <v>479</v>
      </c>
      <c r="O20" s="412">
        <v>24</v>
      </c>
      <c r="P20" s="412">
        <v>87</v>
      </c>
      <c r="Q20" s="199"/>
    </row>
    <row r="21" spans="1:17" s="101" customFormat="1" ht="12.75" customHeight="1">
      <c r="A21" s="281"/>
      <c r="B21" s="281"/>
      <c r="C21" s="281" t="s">
        <v>180</v>
      </c>
      <c r="D21" s="281"/>
      <c r="E21" s="285">
        <v>164</v>
      </c>
      <c r="F21" s="285">
        <v>208</v>
      </c>
      <c r="G21" s="285">
        <v>139</v>
      </c>
      <c r="H21" s="285">
        <v>117</v>
      </c>
      <c r="I21" s="285">
        <v>128</v>
      </c>
      <c r="J21" s="285">
        <v>177</v>
      </c>
      <c r="K21" s="285">
        <v>84</v>
      </c>
      <c r="L21" s="285">
        <v>329</v>
      </c>
      <c r="M21" s="412">
        <v>316</v>
      </c>
      <c r="N21" s="412">
        <v>265</v>
      </c>
      <c r="O21" s="412">
        <v>159</v>
      </c>
      <c r="P21" s="412">
        <v>225</v>
      </c>
      <c r="Q21" s="199"/>
    </row>
    <row r="22" spans="1:17" s="101" customFormat="1" ht="12.75" customHeight="1">
      <c r="A22" s="281"/>
      <c r="B22" s="281"/>
      <c r="C22" s="281" t="s">
        <v>181</v>
      </c>
      <c r="D22" s="281"/>
      <c r="E22" s="282">
        <v>0</v>
      </c>
      <c r="F22" s="282">
        <v>0</v>
      </c>
      <c r="G22" s="282">
        <v>0</v>
      </c>
      <c r="H22" s="282">
        <v>0</v>
      </c>
      <c r="I22" s="282">
        <v>0</v>
      </c>
      <c r="J22" s="282">
        <v>0</v>
      </c>
      <c r="K22" s="282">
        <v>67</v>
      </c>
      <c r="L22" s="282">
        <v>176</v>
      </c>
      <c r="M22" s="282">
        <v>138</v>
      </c>
      <c r="N22" s="282">
        <v>156</v>
      </c>
      <c r="O22" s="282">
        <v>166</v>
      </c>
      <c r="P22" s="282">
        <v>164</v>
      </c>
      <c r="Q22" s="199"/>
    </row>
    <row r="23" spans="1:17" s="101" customFormat="1" ht="12.75" customHeight="1">
      <c r="A23" s="281"/>
      <c r="B23" s="281"/>
      <c r="C23" s="281" t="s">
        <v>143</v>
      </c>
      <c r="D23" s="281"/>
      <c r="E23" s="106">
        <f t="shared" ref="E23:K23" si="5">SUM(E20:E22)</f>
        <v>259</v>
      </c>
      <c r="F23" s="106">
        <f t="shared" si="5"/>
        <v>904</v>
      </c>
      <c r="G23" s="106">
        <f t="shared" si="5"/>
        <v>205</v>
      </c>
      <c r="H23" s="106">
        <f t="shared" si="5"/>
        <v>174</v>
      </c>
      <c r="I23" s="106">
        <f t="shared" si="5"/>
        <v>250</v>
      </c>
      <c r="J23" s="106">
        <f t="shared" si="5"/>
        <v>803</v>
      </c>
      <c r="K23" s="106">
        <f t="shared" si="5"/>
        <v>250</v>
      </c>
      <c r="L23" s="106">
        <f t="shared" ref="L23:M23" si="6">SUM(L20:L22)</f>
        <v>593</v>
      </c>
      <c r="M23" s="411">
        <f t="shared" si="6"/>
        <v>577</v>
      </c>
      <c r="N23" s="411">
        <f t="shared" ref="N23:O23" si="7">SUM(N20:N22)</f>
        <v>900</v>
      </c>
      <c r="O23" s="411">
        <f t="shared" si="7"/>
        <v>349</v>
      </c>
      <c r="P23" s="411">
        <f>SUM(P20:P22)</f>
        <v>476</v>
      </c>
    </row>
    <row r="24" spans="1:17" s="101" customFormat="1" ht="12.75" customHeight="1">
      <c r="A24" s="281"/>
      <c r="B24" s="281"/>
      <c r="C24" s="281"/>
      <c r="D24" s="126"/>
      <c r="E24" s="156"/>
      <c r="F24" s="156"/>
      <c r="G24" s="156"/>
      <c r="H24" s="156"/>
      <c r="I24" s="156"/>
      <c r="J24" s="156"/>
      <c r="K24" s="156"/>
      <c r="L24" s="156"/>
      <c r="M24" s="156"/>
      <c r="N24" s="156"/>
      <c r="O24" s="156"/>
      <c r="P24" s="156"/>
    </row>
    <row r="25" spans="1:17" s="101" customFormat="1" ht="12.75" customHeight="1">
      <c r="A25" s="281"/>
      <c r="B25" s="283" t="s">
        <v>94</v>
      </c>
      <c r="C25" s="281"/>
      <c r="D25" s="281"/>
      <c r="E25" s="285"/>
      <c r="F25" s="285"/>
      <c r="G25" s="285"/>
      <c r="H25" s="285"/>
      <c r="I25" s="285"/>
      <c r="J25" s="285"/>
      <c r="K25" s="285"/>
      <c r="L25" s="285"/>
      <c r="M25" s="412"/>
      <c r="N25" s="412"/>
      <c r="O25" s="412"/>
      <c r="P25" s="412"/>
    </row>
    <row r="26" spans="1:17" s="281" customFormat="1" ht="12.75" customHeight="1">
      <c r="B26" s="283"/>
      <c r="C26" s="281" t="s">
        <v>187</v>
      </c>
      <c r="E26" s="285">
        <v>1</v>
      </c>
      <c r="F26" s="285">
        <v>10</v>
      </c>
      <c r="G26" s="285">
        <v>-1</v>
      </c>
      <c r="H26" s="285">
        <v>-1</v>
      </c>
      <c r="I26" s="285">
        <v>1</v>
      </c>
      <c r="J26" s="285">
        <v>35</v>
      </c>
      <c r="K26" s="285">
        <v>2</v>
      </c>
      <c r="L26" s="285">
        <v>-5</v>
      </c>
      <c r="M26" s="412">
        <v>-2</v>
      </c>
      <c r="N26" s="412">
        <v>19</v>
      </c>
      <c r="O26" s="412">
        <v>2</v>
      </c>
      <c r="P26" s="412">
        <v>-5</v>
      </c>
    </row>
    <row r="27" spans="1:17" s="101" customFormat="1">
      <c r="A27" s="281"/>
      <c r="B27" s="283"/>
      <c r="C27" s="783" t="s">
        <v>210</v>
      </c>
      <c r="D27" s="783"/>
      <c r="E27" s="285">
        <v>-180</v>
      </c>
      <c r="F27" s="285">
        <v>-475</v>
      </c>
      <c r="G27" s="285">
        <v>362</v>
      </c>
      <c r="H27" s="285">
        <v>181</v>
      </c>
      <c r="I27" s="285">
        <v>-26</v>
      </c>
      <c r="J27" s="285">
        <v>-554</v>
      </c>
      <c r="K27" s="285">
        <v>369</v>
      </c>
      <c r="L27" s="285">
        <v>-108</v>
      </c>
      <c r="M27" s="412">
        <v>-33</v>
      </c>
      <c r="N27" s="412">
        <v>-238</v>
      </c>
      <c r="O27" s="412">
        <v>396</v>
      </c>
      <c r="P27" s="412">
        <v>105</v>
      </c>
    </row>
    <row r="28" spans="1:17" s="101" customFormat="1" ht="12.75" customHeight="1">
      <c r="A28" s="281"/>
      <c r="B28" s="283"/>
      <c r="C28" s="281" t="s">
        <v>286</v>
      </c>
      <c r="D28" s="281"/>
      <c r="E28" s="285">
        <v>-22</v>
      </c>
      <c r="F28" s="285">
        <v>-29</v>
      </c>
      <c r="G28" s="285">
        <v>-23</v>
      </c>
      <c r="H28" s="285">
        <v>-21</v>
      </c>
      <c r="I28" s="285">
        <v>-28</v>
      </c>
      <c r="J28" s="285">
        <v>-22</v>
      </c>
      <c r="K28" s="285">
        <v>-44</v>
      </c>
      <c r="L28" s="285">
        <v>-41</v>
      </c>
      <c r="M28" s="412">
        <v>-33</v>
      </c>
      <c r="N28" s="412">
        <v>-40</v>
      </c>
      <c r="O28" s="412">
        <v>-33</v>
      </c>
      <c r="P28" s="412">
        <v>-39</v>
      </c>
    </row>
    <row r="29" spans="1:17" s="101" customFormat="1" ht="25.5" customHeight="1">
      <c r="A29" s="281"/>
      <c r="B29" s="283"/>
      <c r="C29" s="783" t="s">
        <v>50</v>
      </c>
      <c r="D29" s="783"/>
      <c r="E29" s="285">
        <v>-2</v>
      </c>
      <c r="F29" s="285">
        <v>-8</v>
      </c>
      <c r="G29" s="285">
        <v>-1</v>
      </c>
      <c r="H29" s="285">
        <v>-1</v>
      </c>
      <c r="I29" s="285">
        <v>-1</v>
      </c>
      <c r="J29" s="285">
        <v>-7</v>
      </c>
      <c r="K29" s="285">
        <v>-82</v>
      </c>
      <c r="L29" s="285">
        <v>-203</v>
      </c>
      <c r="M29" s="412">
        <v>-211</v>
      </c>
      <c r="N29" s="412">
        <v>-212</v>
      </c>
      <c r="O29" s="412">
        <v>-190</v>
      </c>
      <c r="P29" s="412">
        <v>-194</v>
      </c>
    </row>
    <row r="30" spans="1:17" s="101" customFormat="1" ht="25.5" customHeight="1">
      <c r="A30" s="281"/>
      <c r="B30" s="283"/>
      <c r="C30" s="783" t="s">
        <v>188</v>
      </c>
      <c r="D30" s="783"/>
      <c r="E30" s="285">
        <v>-48</v>
      </c>
      <c r="F30" s="285">
        <v>36</v>
      </c>
      <c r="G30" s="285">
        <v>0</v>
      </c>
      <c r="H30" s="285">
        <v>0</v>
      </c>
      <c r="I30" s="285">
        <v>0</v>
      </c>
      <c r="J30" s="285">
        <v>-5</v>
      </c>
      <c r="K30" s="285">
        <v>-34</v>
      </c>
      <c r="L30" s="285">
        <v>-4</v>
      </c>
      <c r="M30" s="412">
        <v>-4</v>
      </c>
      <c r="N30" s="412">
        <v>-4</v>
      </c>
      <c r="O30" s="412">
        <v>-4</v>
      </c>
      <c r="P30" s="412">
        <v>-5</v>
      </c>
    </row>
    <row r="31" spans="1:17" s="409" customFormat="1" ht="13.5" customHeight="1">
      <c r="B31" s="283"/>
      <c r="C31" s="780" t="s">
        <v>273</v>
      </c>
      <c r="D31" s="780"/>
      <c r="E31" s="412">
        <v>0</v>
      </c>
      <c r="F31" s="412">
        <v>0</v>
      </c>
      <c r="G31" s="412">
        <v>0</v>
      </c>
      <c r="H31" s="412">
        <v>0</v>
      </c>
      <c r="I31" s="412">
        <v>0</v>
      </c>
      <c r="J31" s="412">
        <v>0</v>
      </c>
      <c r="K31" s="412">
        <v>0</v>
      </c>
      <c r="L31" s="412">
        <v>0</v>
      </c>
      <c r="M31" s="412">
        <v>0</v>
      </c>
      <c r="N31" s="412">
        <v>0</v>
      </c>
      <c r="O31" s="412">
        <v>-11</v>
      </c>
      <c r="P31" s="412">
        <v>0</v>
      </c>
    </row>
    <row r="32" spans="1:17" s="409" customFormat="1" ht="13.5" customHeight="1">
      <c r="B32" s="283"/>
      <c r="C32" s="780" t="s">
        <v>270</v>
      </c>
      <c r="D32" s="780"/>
      <c r="E32" s="412">
        <v>0</v>
      </c>
      <c r="F32" s="412">
        <v>0</v>
      </c>
      <c r="G32" s="412">
        <v>0</v>
      </c>
      <c r="H32" s="412">
        <v>0</v>
      </c>
      <c r="I32" s="412">
        <v>0</v>
      </c>
      <c r="J32" s="412">
        <v>0</v>
      </c>
      <c r="K32" s="412">
        <v>0</v>
      </c>
      <c r="L32" s="412">
        <v>0</v>
      </c>
      <c r="M32" s="412">
        <v>0</v>
      </c>
      <c r="N32" s="412">
        <v>0</v>
      </c>
      <c r="O32" s="412">
        <v>-16</v>
      </c>
      <c r="P32" s="412">
        <v>1</v>
      </c>
    </row>
    <row r="33" spans="1:16" s="101" customFormat="1" ht="12.75" customHeight="1" thickBot="1">
      <c r="A33" s="281"/>
      <c r="B33" s="281"/>
      <c r="C33" s="281" t="s">
        <v>97</v>
      </c>
      <c r="D33" s="281"/>
      <c r="E33" s="346">
        <f>SUM(E23:E32)</f>
        <v>8</v>
      </c>
      <c r="F33" s="346">
        <f t="shared" ref="F33:O33" si="8">SUM(F23:F32)</f>
        <v>438</v>
      </c>
      <c r="G33" s="346">
        <f t="shared" si="8"/>
        <v>542</v>
      </c>
      <c r="H33" s="346">
        <f t="shared" si="8"/>
        <v>332</v>
      </c>
      <c r="I33" s="346">
        <f t="shared" si="8"/>
        <v>196</v>
      </c>
      <c r="J33" s="346">
        <f t="shared" si="8"/>
        <v>250</v>
      </c>
      <c r="K33" s="346">
        <f t="shared" si="8"/>
        <v>461</v>
      </c>
      <c r="L33" s="346">
        <f t="shared" si="8"/>
        <v>232</v>
      </c>
      <c r="M33" s="346">
        <f t="shared" si="8"/>
        <v>294</v>
      </c>
      <c r="N33" s="346">
        <f t="shared" si="8"/>
        <v>425</v>
      </c>
      <c r="O33" s="346">
        <f t="shared" si="8"/>
        <v>493</v>
      </c>
      <c r="P33" s="346">
        <f t="shared" ref="P33" si="9">SUM(P23:P32)</f>
        <v>339</v>
      </c>
    </row>
    <row r="34" spans="1:16" s="101" customFormat="1" ht="12.75" customHeight="1" thickTop="1">
      <c r="A34" s="281"/>
      <c r="B34" s="281"/>
      <c r="C34" s="281"/>
      <c r="D34" s="126"/>
      <c r="E34" s="157"/>
      <c r="F34" s="157"/>
      <c r="G34" s="157"/>
      <c r="H34" s="157"/>
      <c r="I34" s="157"/>
      <c r="J34" s="157"/>
      <c r="K34" s="157"/>
      <c r="L34" s="157"/>
      <c r="M34" s="157"/>
      <c r="N34" s="157"/>
      <c r="O34" s="157"/>
      <c r="P34" s="157"/>
    </row>
    <row r="35" spans="1:16" s="101" customFormat="1" ht="12.75" customHeight="1">
      <c r="A35" s="281"/>
      <c r="B35" s="281"/>
      <c r="C35" s="281"/>
      <c r="D35" s="126" t="s">
        <v>149</v>
      </c>
      <c r="E35" s="296">
        <f t="shared" ref="E35:K35" si="10">E23/E12</f>
        <v>0.23717948717948717</v>
      </c>
      <c r="F35" s="296">
        <f t="shared" si="10"/>
        <v>0.44686109738012852</v>
      </c>
      <c r="G35" s="296">
        <f t="shared" si="10"/>
        <v>0.31297709923664124</v>
      </c>
      <c r="H35" s="296">
        <f t="shared" si="10"/>
        <v>0.24928366762177651</v>
      </c>
      <c r="I35" s="296">
        <f t="shared" si="10"/>
        <v>0.26041666666666669</v>
      </c>
      <c r="J35" s="296">
        <f t="shared" si="10"/>
        <v>0.41158380317785753</v>
      </c>
      <c r="K35" s="296">
        <f t="shared" si="10"/>
        <v>0.28901734104046245</v>
      </c>
      <c r="L35" s="296">
        <f>L23/L12</f>
        <v>0.38086062941554272</v>
      </c>
      <c r="M35" s="296">
        <f t="shared" ref="M35" si="11">M23/M12</f>
        <v>0.36869009584664536</v>
      </c>
      <c r="N35" s="296">
        <f t="shared" ref="N35:O35" si="12">N23/N12</f>
        <v>0.39840637450199201</v>
      </c>
      <c r="O35" s="296">
        <f t="shared" si="12"/>
        <v>0.30830388692579508</v>
      </c>
      <c r="P35" s="296">
        <f>P23/P12</f>
        <v>0.34948604992657856</v>
      </c>
    </row>
    <row r="36" spans="1:16" s="101" customFormat="1" ht="12.75" customHeight="1">
      <c r="A36" s="281"/>
      <c r="B36" s="281"/>
      <c r="C36" s="281"/>
      <c r="D36" s="281"/>
      <c r="E36" s="281"/>
      <c r="F36" s="281"/>
      <c r="G36" s="281"/>
      <c r="H36" s="281"/>
      <c r="I36" s="281"/>
      <c r="J36" s="281"/>
      <c r="K36" s="281"/>
      <c r="L36" s="281"/>
      <c r="M36" s="409"/>
      <c r="N36" s="409"/>
      <c r="O36" s="409"/>
      <c r="P36" s="409"/>
    </row>
    <row r="37" spans="1:16" s="101" customFormat="1" ht="12.75" customHeight="1">
      <c r="A37" s="281"/>
      <c r="B37" s="281"/>
      <c r="C37" s="281"/>
      <c r="D37" s="126"/>
      <c r="E37" s="412"/>
      <c r="F37" s="412"/>
      <c r="G37" s="412"/>
      <c r="H37" s="412"/>
      <c r="I37" s="412"/>
      <c r="J37" s="412"/>
      <c r="K37" s="412"/>
      <c r="L37" s="412"/>
      <c r="M37" s="412"/>
      <c r="N37" s="412"/>
      <c r="O37" s="412"/>
      <c r="P37" s="412"/>
    </row>
    <row r="38" spans="1:16" s="101" customFormat="1">
      <c r="A38" s="281"/>
      <c r="B38" s="100"/>
      <c r="C38" s="100"/>
      <c r="D38" s="281"/>
      <c r="E38" s="369"/>
      <c r="F38" s="369"/>
      <c r="G38" s="369"/>
      <c r="H38" s="369"/>
      <c r="I38" s="369"/>
      <c r="J38" s="369"/>
      <c r="K38" s="369"/>
      <c r="L38" s="369"/>
      <c r="M38" s="369"/>
      <c r="N38" s="369"/>
      <c r="O38" s="369"/>
      <c r="P38" s="369"/>
    </row>
    <row r="39" spans="1:16" ht="12.75" customHeight="1">
      <c r="B39" s="108"/>
      <c r="C39" s="281"/>
      <c r="D39" s="235" t="s">
        <v>182</v>
      </c>
    </row>
    <row r="40" spans="1:16" ht="12.75" customHeight="1">
      <c r="B40" s="108"/>
      <c r="C40" s="281"/>
      <c r="D40" s="235" t="s">
        <v>183</v>
      </c>
    </row>
    <row r="41" spans="1:16" ht="12.75" customHeight="1">
      <c r="B41" s="108"/>
      <c r="C41" s="281"/>
      <c r="D41" s="264" t="s">
        <v>184</v>
      </c>
    </row>
    <row r="42" spans="1:16" ht="13.5">
      <c r="B42" s="108"/>
      <c r="C42" s="281"/>
      <c r="D42" s="235" t="s">
        <v>325</v>
      </c>
    </row>
    <row r="43" spans="1:16" s="408" customFormat="1">
      <c r="B43" s="108"/>
      <c r="C43" s="409"/>
      <c r="D43" s="235" t="s">
        <v>313</v>
      </c>
      <c r="E43" s="150"/>
      <c r="F43" s="150"/>
      <c r="G43" s="150"/>
      <c r="H43" s="150"/>
      <c r="I43" s="150"/>
      <c r="J43" s="150"/>
      <c r="K43" s="150"/>
      <c r="L43" s="150"/>
      <c r="M43" s="150"/>
      <c r="N43" s="150"/>
      <c r="O43" s="150"/>
      <c r="P43" s="150"/>
    </row>
    <row r="44" spans="1:16" ht="12.75" customHeight="1">
      <c r="B44" s="108"/>
      <c r="C44" s="281"/>
      <c r="D44" s="243" t="s">
        <v>317</v>
      </c>
    </row>
    <row r="45" spans="1:16" ht="13.5">
      <c r="D45" s="243" t="s">
        <v>314</v>
      </c>
    </row>
    <row r="46" spans="1:16" s="408" customFormat="1" ht="13.5">
      <c r="D46" s="18" t="s">
        <v>308</v>
      </c>
      <c r="E46" s="150"/>
      <c r="F46" s="150"/>
      <c r="G46" s="150"/>
      <c r="H46" s="150"/>
      <c r="I46" s="150"/>
      <c r="J46" s="150"/>
      <c r="K46" s="150"/>
      <c r="L46" s="150"/>
      <c r="M46" s="150"/>
      <c r="N46" s="150"/>
      <c r="O46" s="150"/>
      <c r="P46" s="150"/>
    </row>
    <row r="47" spans="1:16" s="408" customFormat="1" ht="13.5">
      <c r="D47" s="18" t="s">
        <v>329</v>
      </c>
      <c r="E47" s="150"/>
      <c r="F47" s="150"/>
      <c r="G47" s="150"/>
      <c r="H47" s="150"/>
      <c r="I47" s="150"/>
      <c r="J47" s="150"/>
      <c r="K47" s="150"/>
      <c r="L47" s="150"/>
      <c r="M47" s="150"/>
      <c r="N47" s="150"/>
      <c r="O47" s="150"/>
      <c r="P47" s="150"/>
    </row>
    <row r="48" spans="1:16" ht="12.75" customHeight="1">
      <c r="B48" s="108"/>
      <c r="C48" s="281"/>
      <c r="D48" s="281"/>
    </row>
    <row r="49" spans="4:16" ht="101.25" customHeight="1">
      <c r="D49" s="781" t="s">
        <v>341</v>
      </c>
      <c r="E49" s="781"/>
      <c r="F49" s="781"/>
      <c r="G49" s="781"/>
      <c r="H49" s="781"/>
      <c r="I49" s="781"/>
      <c r="J49" s="781"/>
      <c r="K49" s="781"/>
      <c r="L49" s="781"/>
      <c r="M49" s="781"/>
      <c r="N49" s="781"/>
      <c r="O49" s="781"/>
      <c r="P49" s="781"/>
    </row>
    <row r="51" spans="4:16">
      <c r="E51" s="526"/>
      <c r="F51" s="526"/>
      <c r="G51" s="526"/>
      <c r="H51" s="526"/>
      <c r="I51" s="526"/>
      <c r="J51" s="526"/>
      <c r="K51" s="526"/>
      <c r="L51" s="526"/>
      <c r="M51" s="526"/>
      <c r="N51" s="526"/>
    </row>
    <row r="52" spans="4:16">
      <c r="E52" s="526"/>
      <c r="F52" s="526"/>
      <c r="G52" s="526"/>
      <c r="H52" s="526"/>
      <c r="I52" s="526"/>
      <c r="J52" s="526"/>
      <c r="K52" s="526"/>
      <c r="L52" s="526"/>
      <c r="M52" s="526"/>
      <c r="N52" s="526"/>
      <c r="O52" s="526"/>
    </row>
    <row r="53" spans="4:16">
      <c r="E53" s="697"/>
      <c r="F53" s="697"/>
      <c r="G53" s="697"/>
      <c r="H53" s="697"/>
      <c r="I53" s="697"/>
      <c r="J53" s="697"/>
      <c r="K53" s="697"/>
      <c r="L53" s="697"/>
      <c r="M53" s="697"/>
      <c r="N53" s="697"/>
      <c r="O53" s="697"/>
    </row>
    <row r="54" spans="4:16">
      <c r="E54" s="697"/>
      <c r="F54" s="697"/>
      <c r="G54" s="697"/>
      <c r="H54" s="697"/>
      <c r="I54" s="697"/>
      <c r="J54" s="697"/>
      <c r="K54" s="697"/>
      <c r="L54" s="697"/>
      <c r="M54" s="697"/>
      <c r="N54" s="697"/>
      <c r="O54" s="697"/>
    </row>
    <row r="55" spans="4:16">
      <c r="E55" s="697"/>
      <c r="F55" s="697"/>
      <c r="G55" s="697"/>
      <c r="H55" s="697"/>
      <c r="I55" s="697"/>
      <c r="J55" s="697"/>
      <c r="K55" s="697"/>
      <c r="L55" s="697"/>
      <c r="M55" s="697"/>
      <c r="N55" s="697"/>
      <c r="O55" s="697"/>
    </row>
    <row r="56" spans="4:16">
      <c r="E56" s="698"/>
      <c r="F56" s="698"/>
      <c r="G56" s="698"/>
      <c r="H56" s="698"/>
      <c r="I56" s="698"/>
      <c r="J56" s="698"/>
      <c r="K56" s="698"/>
      <c r="L56" s="698"/>
      <c r="M56" s="697"/>
      <c r="N56" s="697"/>
      <c r="O56" s="697"/>
    </row>
    <row r="57" spans="4:16">
      <c r="E57" s="412"/>
      <c r="F57" s="412"/>
      <c r="G57" s="412"/>
      <c r="H57" s="412"/>
      <c r="I57" s="412"/>
      <c r="J57" s="412"/>
      <c r="K57" s="412"/>
      <c r="L57" s="412"/>
      <c r="M57" s="697"/>
      <c r="N57" s="697"/>
      <c r="O57" s="697"/>
    </row>
    <row r="58" spans="4:16">
      <c r="E58" s="410"/>
      <c r="F58" s="410"/>
      <c r="G58" s="410"/>
      <c r="H58" s="410"/>
      <c r="I58" s="410"/>
      <c r="J58" s="410"/>
      <c r="K58" s="410"/>
      <c r="L58" s="410"/>
      <c r="M58" s="697"/>
      <c r="N58" s="697"/>
      <c r="O58" s="697"/>
    </row>
    <row r="59" spans="4:16">
      <c r="E59" s="411"/>
      <c r="F59" s="411"/>
      <c r="G59" s="411"/>
      <c r="H59" s="411"/>
      <c r="I59" s="411"/>
      <c r="J59" s="411"/>
      <c r="K59" s="411"/>
      <c r="L59" s="411"/>
      <c r="M59" s="697"/>
      <c r="N59" s="697"/>
      <c r="O59" s="697"/>
    </row>
    <row r="60" spans="4:16">
      <c r="E60" s="412"/>
      <c r="F60" s="412"/>
      <c r="G60" s="412"/>
      <c r="H60" s="412"/>
      <c r="I60" s="412"/>
      <c r="J60" s="412"/>
      <c r="K60" s="412"/>
      <c r="L60" s="412"/>
      <c r="M60" s="697"/>
      <c r="N60" s="697"/>
      <c r="O60" s="697"/>
    </row>
    <row r="61" spans="4:16">
      <c r="E61" s="412"/>
      <c r="F61" s="412"/>
      <c r="G61" s="412"/>
      <c r="H61" s="412"/>
      <c r="I61" s="412"/>
      <c r="J61" s="412"/>
      <c r="K61" s="412"/>
      <c r="L61" s="412"/>
      <c r="M61" s="697"/>
      <c r="N61" s="697"/>
      <c r="O61" s="697"/>
    </row>
    <row r="62" spans="4:16">
      <c r="E62" s="412"/>
      <c r="F62" s="412"/>
      <c r="G62" s="412"/>
      <c r="H62" s="412"/>
      <c r="I62" s="412"/>
      <c r="J62" s="412"/>
      <c r="K62" s="412"/>
      <c r="L62" s="412"/>
      <c r="M62" s="697"/>
      <c r="N62" s="697"/>
      <c r="O62" s="697"/>
    </row>
    <row r="63" spans="4:16">
      <c r="E63" s="412"/>
      <c r="F63" s="412"/>
      <c r="G63" s="412"/>
      <c r="H63" s="412"/>
      <c r="I63" s="412"/>
      <c r="J63" s="412"/>
      <c r="K63" s="412"/>
      <c r="L63" s="412"/>
      <c r="M63" s="697"/>
      <c r="N63" s="697"/>
      <c r="O63" s="697"/>
    </row>
    <row r="64" spans="4:16">
      <c r="E64" s="413"/>
      <c r="F64" s="413"/>
      <c r="G64" s="413"/>
      <c r="H64" s="413"/>
      <c r="I64" s="413"/>
      <c r="J64" s="413"/>
      <c r="K64" s="413"/>
      <c r="L64" s="413"/>
      <c r="M64" s="697"/>
      <c r="N64" s="697"/>
      <c r="O64" s="697"/>
    </row>
    <row r="65" spans="5:15">
      <c r="E65" s="412"/>
      <c r="F65" s="412"/>
      <c r="G65" s="412"/>
      <c r="H65" s="412"/>
      <c r="I65" s="412"/>
      <c r="J65" s="412"/>
      <c r="K65" s="412"/>
      <c r="L65" s="412"/>
      <c r="M65" s="697"/>
      <c r="N65" s="697"/>
      <c r="O65" s="697"/>
    </row>
    <row r="66" spans="5:15">
      <c r="E66" s="412"/>
      <c r="F66" s="412"/>
      <c r="G66" s="412"/>
      <c r="H66" s="412"/>
      <c r="I66" s="412"/>
      <c r="J66" s="412"/>
      <c r="K66" s="412"/>
      <c r="L66" s="412"/>
      <c r="M66" s="697"/>
      <c r="N66" s="697"/>
      <c r="O66" s="697"/>
    </row>
    <row r="67" spans="5:15">
      <c r="E67" s="699"/>
      <c r="F67" s="699"/>
      <c r="G67" s="699"/>
      <c r="H67" s="699"/>
      <c r="I67" s="699"/>
      <c r="J67" s="699"/>
      <c r="K67" s="699"/>
      <c r="L67" s="699"/>
      <c r="M67" s="700"/>
      <c r="N67" s="700"/>
      <c r="O67" s="700"/>
    </row>
    <row r="68" spans="5:15">
      <c r="E68" s="412"/>
      <c r="F68" s="412"/>
      <c r="G68" s="412"/>
      <c r="H68" s="412"/>
      <c r="I68" s="412"/>
      <c r="J68" s="412"/>
      <c r="K68" s="412"/>
      <c r="L68" s="412"/>
      <c r="M68" s="697"/>
      <c r="N68" s="697"/>
      <c r="O68" s="697"/>
    </row>
    <row r="69" spans="5:15">
      <c r="E69" s="410"/>
      <c r="F69" s="410"/>
      <c r="G69" s="410"/>
      <c r="H69" s="410"/>
      <c r="I69" s="410"/>
      <c r="J69" s="410"/>
      <c r="K69" s="410"/>
      <c r="L69" s="410"/>
      <c r="M69" s="697"/>
      <c r="N69" s="697"/>
      <c r="O69" s="697"/>
    </row>
    <row r="70" spans="5:15">
      <c r="E70" s="411"/>
      <c r="F70" s="411"/>
      <c r="G70" s="411"/>
      <c r="H70" s="411"/>
      <c r="I70" s="411"/>
      <c r="J70" s="411"/>
      <c r="K70" s="411"/>
      <c r="L70" s="411"/>
      <c r="M70" s="697"/>
      <c r="N70" s="697"/>
      <c r="O70" s="697"/>
    </row>
    <row r="71" spans="5:15">
      <c r="E71" s="701"/>
      <c r="F71" s="701"/>
      <c r="G71" s="701"/>
      <c r="H71" s="701"/>
      <c r="I71" s="701"/>
      <c r="J71" s="701"/>
      <c r="K71" s="701"/>
      <c r="L71" s="701"/>
      <c r="M71" s="697"/>
      <c r="N71" s="697"/>
      <c r="O71" s="697"/>
    </row>
    <row r="72" spans="5:15">
      <c r="E72" s="412"/>
      <c r="F72" s="412"/>
      <c r="G72" s="412"/>
      <c r="H72" s="412"/>
      <c r="I72" s="412"/>
      <c r="J72" s="412"/>
      <c r="K72" s="412"/>
      <c r="L72" s="412"/>
      <c r="M72" s="697"/>
      <c r="N72" s="697"/>
      <c r="O72" s="697"/>
    </row>
    <row r="73" spans="5:15">
      <c r="E73" s="697"/>
      <c r="F73" s="697"/>
      <c r="G73" s="697"/>
      <c r="H73" s="697"/>
      <c r="I73" s="697"/>
      <c r="J73" s="697"/>
      <c r="K73" s="697"/>
      <c r="L73" s="697"/>
      <c r="M73" s="697"/>
      <c r="N73" s="697"/>
      <c r="O73" s="697"/>
    </row>
    <row r="74" spans="5:15">
      <c r="E74" s="697"/>
      <c r="F74" s="697"/>
      <c r="G74" s="697"/>
      <c r="H74" s="697"/>
      <c r="I74" s="697"/>
      <c r="J74" s="697"/>
      <c r="K74" s="697"/>
      <c r="L74" s="697"/>
      <c r="M74" s="697"/>
      <c r="N74" s="697"/>
      <c r="O74" s="697"/>
    </row>
    <row r="75" spans="5:15">
      <c r="E75" s="412"/>
      <c r="F75" s="412"/>
      <c r="G75" s="412"/>
      <c r="H75" s="412"/>
      <c r="I75" s="412"/>
      <c r="J75" s="412"/>
      <c r="K75" s="412"/>
      <c r="L75" s="412"/>
      <c r="M75" s="697"/>
      <c r="N75" s="697"/>
      <c r="O75" s="697"/>
    </row>
    <row r="76" spans="5:15">
      <c r="E76" s="702"/>
      <c r="F76" s="702"/>
      <c r="G76" s="702"/>
      <c r="H76" s="702"/>
      <c r="I76" s="702"/>
      <c r="J76" s="702"/>
      <c r="K76" s="702"/>
      <c r="L76" s="702"/>
      <c r="M76" s="526"/>
      <c r="N76" s="526"/>
      <c r="O76" s="526"/>
    </row>
    <row r="77" spans="5:15">
      <c r="E77" s="412"/>
      <c r="F77" s="412"/>
      <c r="G77" s="412"/>
      <c r="H77" s="412"/>
      <c r="I77" s="412"/>
      <c r="J77" s="412"/>
      <c r="K77" s="412"/>
      <c r="L77" s="412"/>
      <c r="M77" s="697"/>
      <c r="N77" s="697"/>
      <c r="O77" s="697"/>
    </row>
    <row r="78" spans="5:15">
      <c r="E78" s="733"/>
      <c r="F78" s="733"/>
      <c r="G78" s="733"/>
      <c r="H78" s="733"/>
      <c r="I78" s="733"/>
      <c r="J78" s="733"/>
      <c r="K78" s="733"/>
      <c r="L78" s="733"/>
      <c r="M78" s="704"/>
      <c r="N78" s="704"/>
      <c r="O78" s="704"/>
    </row>
    <row r="79" spans="5:15">
      <c r="E79" s="157"/>
      <c r="F79" s="157"/>
      <c r="G79" s="157"/>
      <c r="H79" s="157"/>
      <c r="I79" s="157"/>
      <c r="J79" s="157"/>
      <c r="K79" s="157"/>
      <c r="L79" s="157"/>
    </row>
    <row r="80" spans="5:15">
      <c r="E80" s="265"/>
      <c r="F80" s="265"/>
      <c r="G80" s="265"/>
      <c r="H80" s="265"/>
      <c r="I80" s="265"/>
      <c r="J80" s="265"/>
      <c r="K80" s="265"/>
      <c r="L80" s="265"/>
      <c r="M80" s="265"/>
      <c r="N80" s="265"/>
    </row>
    <row r="81" spans="5:15">
      <c r="E81" s="265"/>
      <c r="F81" s="265"/>
      <c r="G81" s="265"/>
      <c r="H81" s="265"/>
      <c r="I81" s="265"/>
      <c r="J81" s="265"/>
      <c r="K81" s="265"/>
      <c r="L81" s="265"/>
      <c r="M81" s="265"/>
      <c r="N81" s="265"/>
    </row>
    <row r="82" spans="5:15">
      <c r="E82" s="265"/>
      <c r="F82" s="265"/>
      <c r="G82" s="265"/>
      <c r="H82" s="265"/>
      <c r="I82" s="265"/>
      <c r="J82" s="265"/>
      <c r="K82" s="265"/>
      <c r="L82" s="265"/>
      <c r="M82" s="265"/>
      <c r="N82" s="265"/>
      <c r="O82" s="265"/>
    </row>
    <row r="83" spans="5:15">
      <c r="E83" s="265"/>
      <c r="F83" s="265"/>
      <c r="G83" s="265"/>
      <c r="H83" s="265"/>
      <c r="I83" s="265"/>
      <c r="J83" s="265"/>
      <c r="K83" s="265"/>
      <c r="L83" s="265"/>
      <c r="M83" s="265"/>
      <c r="N83" s="265"/>
      <c r="O83" s="265"/>
    </row>
    <row r="84" spans="5:15">
      <c r="E84" s="265"/>
      <c r="F84" s="265"/>
      <c r="G84" s="265"/>
      <c r="H84" s="265"/>
      <c r="I84" s="265"/>
      <c r="J84" s="265"/>
      <c r="K84" s="265"/>
      <c r="L84" s="265"/>
      <c r="M84" s="265"/>
      <c r="N84" s="265"/>
      <c r="O84" s="265"/>
    </row>
    <row r="85" spans="5:15">
      <c r="E85" s="265"/>
      <c r="F85" s="265"/>
      <c r="G85" s="265"/>
      <c r="H85" s="265"/>
      <c r="I85" s="265"/>
      <c r="J85" s="265"/>
      <c r="K85" s="265"/>
      <c r="L85" s="265"/>
      <c r="M85" s="265"/>
      <c r="N85" s="265"/>
      <c r="O85" s="265"/>
    </row>
    <row r="86" spans="5:15">
      <c r="E86" s="265"/>
      <c r="F86" s="265"/>
      <c r="G86" s="265"/>
      <c r="H86" s="265"/>
      <c r="I86" s="265"/>
      <c r="J86" s="265"/>
      <c r="K86" s="265"/>
      <c r="L86" s="265"/>
      <c r="M86" s="265"/>
      <c r="N86" s="265"/>
      <c r="O86" s="265"/>
    </row>
    <row r="87" spans="5:15">
      <c r="E87" s="265"/>
      <c r="F87" s="265"/>
      <c r="G87" s="265"/>
      <c r="H87" s="265"/>
      <c r="I87" s="265"/>
      <c r="J87" s="265"/>
      <c r="K87" s="265"/>
      <c r="L87" s="265"/>
      <c r="M87" s="265"/>
      <c r="N87" s="265"/>
      <c r="O87" s="265"/>
    </row>
    <row r="88" spans="5:15">
      <c r="E88" s="265"/>
      <c r="F88" s="265"/>
      <c r="G88" s="265"/>
      <c r="H88" s="265"/>
      <c r="I88" s="265"/>
      <c r="J88" s="265"/>
      <c r="K88" s="265"/>
      <c r="L88" s="265"/>
      <c r="M88" s="265"/>
      <c r="N88" s="265"/>
      <c r="O88" s="265"/>
    </row>
    <row r="89" spans="5:15">
      <c r="E89" s="265"/>
      <c r="F89" s="265"/>
      <c r="G89" s="265"/>
      <c r="H89" s="265"/>
      <c r="I89" s="265"/>
      <c r="J89" s="265"/>
      <c r="K89" s="265"/>
      <c r="L89" s="265"/>
      <c r="M89" s="265"/>
      <c r="N89" s="265"/>
      <c r="O89" s="265"/>
    </row>
    <row r="90" spans="5:15">
      <c r="E90" s="265"/>
      <c r="F90" s="265"/>
      <c r="G90" s="265"/>
      <c r="H90" s="265"/>
      <c r="I90" s="265"/>
      <c r="J90" s="265"/>
      <c r="K90" s="265"/>
      <c r="L90" s="265"/>
      <c r="M90" s="265"/>
      <c r="N90" s="265"/>
      <c r="O90" s="265"/>
    </row>
    <row r="91" spans="5:15">
      <c r="E91" s="265"/>
      <c r="F91" s="265"/>
      <c r="G91" s="265"/>
      <c r="H91" s="265"/>
      <c r="I91" s="265"/>
      <c r="J91" s="265"/>
      <c r="K91" s="265"/>
      <c r="L91" s="265"/>
      <c r="M91" s="265"/>
      <c r="N91" s="265"/>
      <c r="O91" s="265"/>
    </row>
    <row r="92" spans="5:15">
      <c r="E92" s="265"/>
      <c r="F92" s="265"/>
      <c r="G92" s="265"/>
      <c r="H92" s="265"/>
      <c r="I92" s="265"/>
      <c r="J92" s="265"/>
      <c r="K92" s="265"/>
      <c r="L92" s="265"/>
      <c r="M92" s="265"/>
      <c r="N92" s="265"/>
      <c r="O92" s="265"/>
    </row>
    <row r="93" spans="5:15">
      <c r="E93" s="265"/>
      <c r="F93" s="265"/>
      <c r="G93" s="265"/>
      <c r="H93" s="265"/>
      <c r="I93" s="265"/>
      <c r="J93" s="265"/>
      <c r="K93" s="265"/>
      <c r="L93" s="265"/>
      <c r="M93" s="265"/>
      <c r="N93" s="265"/>
      <c r="O93" s="265"/>
    </row>
    <row r="94" spans="5:15">
      <c r="E94" s="265"/>
      <c r="F94" s="265"/>
      <c r="G94" s="265"/>
      <c r="H94" s="265"/>
      <c r="I94" s="265"/>
      <c r="J94" s="265"/>
      <c r="K94" s="265"/>
      <c r="L94" s="265"/>
      <c r="M94" s="265"/>
      <c r="N94" s="265"/>
      <c r="O94" s="265"/>
    </row>
    <row r="95" spans="5:15">
      <c r="E95" s="265"/>
      <c r="F95" s="265"/>
      <c r="G95" s="265"/>
      <c r="H95" s="265"/>
      <c r="I95" s="265"/>
      <c r="J95" s="265"/>
      <c r="K95" s="265"/>
      <c r="L95" s="265"/>
      <c r="M95" s="265"/>
      <c r="N95" s="265"/>
      <c r="O95" s="265"/>
    </row>
    <row r="96" spans="5:15">
      <c r="E96" s="265"/>
      <c r="F96" s="265"/>
      <c r="G96" s="265"/>
      <c r="H96" s="265"/>
      <c r="I96" s="265"/>
      <c r="J96" s="265"/>
      <c r="K96" s="265"/>
      <c r="L96" s="265"/>
      <c r="M96" s="265"/>
      <c r="N96" s="265"/>
      <c r="O96" s="265"/>
    </row>
    <row r="97" spans="5:15">
      <c r="E97" s="265"/>
      <c r="F97" s="265"/>
      <c r="G97" s="265"/>
      <c r="H97" s="265"/>
      <c r="I97" s="265"/>
      <c r="J97" s="265"/>
      <c r="K97" s="265"/>
      <c r="L97" s="265"/>
      <c r="M97" s="265"/>
      <c r="N97" s="265"/>
      <c r="O97" s="265"/>
    </row>
    <row r="98" spans="5:15">
      <c r="E98" s="265"/>
      <c r="F98" s="265"/>
      <c r="G98" s="265"/>
      <c r="H98" s="265"/>
      <c r="I98" s="265"/>
      <c r="J98" s="265"/>
      <c r="K98" s="265"/>
      <c r="L98" s="265"/>
      <c r="M98" s="265"/>
      <c r="N98" s="265"/>
      <c r="O98" s="265"/>
    </row>
    <row r="99" spans="5:15">
      <c r="E99" s="265"/>
      <c r="F99" s="265"/>
      <c r="G99" s="265"/>
      <c r="H99" s="265"/>
      <c r="I99" s="265"/>
      <c r="J99" s="265"/>
      <c r="K99" s="265"/>
      <c r="L99" s="265"/>
      <c r="M99" s="265"/>
      <c r="N99" s="265"/>
      <c r="O99" s="265"/>
    </row>
    <row r="100" spans="5:15">
      <c r="E100" s="265"/>
      <c r="F100" s="265"/>
      <c r="G100" s="265"/>
      <c r="H100" s="265"/>
      <c r="I100" s="265"/>
      <c r="J100" s="265"/>
      <c r="K100" s="265"/>
      <c r="L100" s="265"/>
      <c r="M100" s="265"/>
      <c r="N100" s="265"/>
      <c r="O100" s="265"/>
    </row>
    <row r="101" spans="5:15">
      <c r="E101" s="265"/>
      <c r="F101" s="265"/>
      <c r="G101" s="265"/>
      <c r="H101" s="265"/>
      <c r="I101" s="265"/>
      <c r="J101" s="265"/>
      <c r="K101" s="265"/>
      <c r="L101" s="265"/>
      <c r="M101" s="265"/>
      <c r="N101" s="265"/>
      <c r="O101" s="265"/>
    </row>
    <row r="102" spans="5:15">
      <c r="E102" s="265"/>
      <c r="F102" s="265"/>
      <c r="G102" s="265"/>
      <c r="H102" s="265"/>
      <c r="I102" s="265"/>
      <c r="J102" s="265"/>
      <c r="K102" s="265"/>
      <c r="L102" s="265"/>
      <c r="M102" s="265"/>
      <c r="N102" s="265"/>
      <c r="O102" s="265"/>
    </row>
    <row r="103" spans="5:15">
      <c r="E103" s="265"/>
      <c r="F103" s="265"/>
      <c r="G103" s="265"/>
      <c r="H103" s="265"/>
      <c r="I103" s="265"/>
      <c r="J103" s="265"/>
      <c r="K103" s="265"/>
      <c r="L103" s="265"/>
      <c r="M103" s="265"/>
      <c r="N103" s="265"/>
      <c r="O103" s="265"/>
    </row>
    <row r="104" spans="5:15">
      <c r="E104" s="265"/>
      <c r="F104" s="265"/>
      <c r="G104" s="265"/>
      <c r="H104" s="265"/>
      <c r="I104" s="265"/>
      <c r="J104" s="265"/>
      <c r="K104" s="265"/>
      <c r="L104" s="265"/>
      <c r="M104" s="265"/>
      <c r="N104" s="265"/>
      <c r="O104" s="265"/>
    </row>
    <row r="105" spans="5:15">
      <c r="E105" s="265"/>
      <c r="F105" s="265"/>
      <c r="G105" s="265"/>
      <c r="H105" s="265"/>
      <c r="I105" s="265"/>
      <c r="J105" s="265"/>
      <c r="K105" s="265"/>
      <c r="L105" s="265"/>
      <c r="M105" s="265"/>
      <c r="N105" s="265"/>
      <c r="O105" s="265"/>
    </row>
    <row r="106" spans="5:15">
      <c r="E106" s="265"/>
      <c r="F106" s="265"/>
      <c r="G106" s="265"/>
      <c r="H106" s="265"/>
      <c r="I106" s="265"/>
      <c r="J106" s="265"/>
      <c r="K106" s="265"/>
      <c r="L106" s="265"/>
      <c r="M106" s="265"/>
      <c r="N106" s="265"/>
      <c r="O106" s="265"/>
    </row>
    <row r="107" spans="5:15">
      <c r="E107" s="265"/>
      <c r="F107" s="265"/>
      <c r="G107" s="265"/>
      <c r="H107" s="265"/>
      <c r="I107" s="265"/>
      <c r="J107" s="265"/>
      <c r="K107" s="265"/>
      <c r="L107" s="265"/>
      <c r="M107" s="265"/>
      <c r="N107" s="265"/>
      <c r="O107" s="265"/>
    </row>
    <row r="108" spans="5:15">
      <c r="E108" s="265"/>
      <c r="F108" s="265"/>
      <c r="G108" s="265"/>
      <c r="H108" s="265"/>
      <c r="I108" s="265"/>
      <c r="J108" s="703"/>
      <c r="K108" s="265"/>
      <c r="L108" s="265"/>
      <c r="M108" s="265"/>
      <c r="N108" s="265"/>
      <c r="O108" s="265"/>
    </row>
    <row r="109" spans="5:15">
      <c r="E109" s="265"/>
      <c r="F109" s="265"/>
      <c r="G109" s="265"/>
      <c r="H109" s="265"/>
      <c r="I109" s="265"/>
      <c r="J109" s="265"/>
      <c r="K109" s="265"/>
      <c r="L109" s="265"/>
      <c r="M109" s="265"/>
      <c r="N109" s="265"/>
    </row>
  </sheetData>
  <mergeCells count="10">
    <mergeCell ref="C31:D31"/>
    <mergeCell ref="C32:D32"/>
    <mergeCell ref="D49:P49"/>
    <mergeCell ref="B1:Q1"/>
    <mergeCell ref="B2:Q2"/>
    <mergeCell ref="B3:Q3"/>
    <mergeCell ref="C27:D27"/>
    <mergeCell ref="C30:D30"/>
    <mergeCell ref="C29:D29"/>
    <mergeCell ref="C16:D16"/>
  </mergeCells>
  <pageMargins left="0.7" right="0.7" top="0.25" bottom="0.44" header="0.3" footer="0.3"/>
  <pageSetup scale="72" orientation="landscape" r:id="rId1"/>
  <headerFooter>
    <oddFooter>&amp;LActivision Blizzard, Inc.&amp;R&amp;P of &amp;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81"/>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C28" sqref="C28"/>
    </sheetView>
  </sheetViews>
  <sheetFormatPr defaultColWidth="11.42578125" defaultRowHeight="12"/>
  <cols>
    <col min="1" max="1" width="2.7109375" style="100" customWidth="1"/>
    <col min="2" max="2" width="2" style="100" customWidth="1"/>
    <col min="3" max="3" width="2.7109375" style="100" customWidth="1"/>
    <col min="4" max="4" width="53" style="100" customWidth="1"/>
    <col min="5" max="12" width="9.7109375" style="100" customWidth="1"/>
    <col min="13" max="16" width="9.7109375" style="408" customWidth="1"/>
    <col min="17" max="17" width="1.42578125" style="100" customWidth="1"/>
    <col min="18" max="16384" width="11.42578125" style="100"/>
  </cols>
  <sheetData>
    <row r="1" spans="2:17" ht="18.75" customHeight="1">
      <c r="B1" s="782" t="s">
        <v>44</v>
      </c>
      <c r="C1" s="782"/>
      <c r="D1" s="782"/>
      <c r="E1" s="782"/>
      <c r="F1" s="782"/>
      <c r="G1" s="782"/>
      <c r="H1" s="782"/>
      <c r="I1" s="782"/>
      <c r="J1" s="782"/>
      <c r="K1" s="782"/>
      <c r="L1" s="782"/>
      <c r="M1" s="782"/>
      <c r="N1" s="782"/>
      <c r="O1" s="782"/>
      <c r="P1" s="782"/>
      <c r="Q1" s="782"/>
    </row>
    <row r="2" spans="2:17" ht="12.75" customHeight="1">
      <c r="B2" s="782" t="s">
        <v>103</v>
      </c>
      <c r="C2" s="782"/>
      <c r="D2" s="782"/>
      <c r="E2" s="782"/>
      <c r="F2" s="782"/>
      <c r="G2" s="782"/>
      <c r="H2" s="782"/>
      <c r="I2" s="782"/>
      <c r="J2" s="782"/>
      <c r="K2" s="782"/>
      <c r="L2" s="782"/>
      <c r="M2" s="782"/>
      <c r="N2" s="782"/>
      <c r="O2" s="782"/>
      <c r="P2" s="782"/>
      <c r="Q2" s="782"/>
    </row>
    <row r="3" spans="2:17" ht="12.75" customHeight="1">
      <c r="B3" s="782" t="s">
        <v>45</v>
      </c>
      <c r="C3" s="782"/>
      <c r="D3" s="782"/>
      <c r="E3" s="782"/>
      <c r="F3" s="782"/>
      <c r="G3" s="782"/>
      <c r="H3" s="782"/>
      <c r="I3" s="782"/>
      <c r="J3" s="782"/>
      <c r="K3" s="782"/>
      <c r="L3" s="782"/>
      <c r="M3" s="782"/>
      <c r="N3" s="782"/>
      <c r="O3" s="782"/>
      <c r="P3" s="782"/>
      <c r="Q3" s="782"/>
    </row>
    <row r="4" spans="2:17" ht="12.75" customHeight="1"/>
    <row r="5" spans="2:17" ht="12.75" customHeight="1">
      <c r="B5" s="101"/>
      <c r="C5" s="101"/>
      <c r="D5" s="101"/>
    </row>
    <row r="6" spans="2:17" s="101" customFormat="1" ht="12.75" customHeight="1">
      <c r="B6" s="281"/>
      <c r="C6" s="281"/>
      <c r="D6" s="281"/>
      <c r="E6" s="103" t="s">
        <v>5</v>
      </c>
      <c r="F6" s="103" t="s">
        <v>6</v>
      </c>
      <c r="G6" s="103" t="s">
        <v>3</v>
      </c>
      <c r="H6" s="103" t="s">
        <v>4</v>
      </c>
      <c r="I6" s="103" t="s">
        <v>5</v>
      </c>
      <c r="J6" s="103" t="s">
        <v>6</v>
      </c>
      <c r="K6" s="103" t="s">
        <v>3</v>
      </c>
      <c r="L6" s="103" t="s">
        <v>4</v>
      </c>
      <c r="M6" s="103" t="s">
        <v>5</v>
      </c>
      <c r="N6" s="103" t="s">
        <v>6</v>
      </c>
      <c r="O6" s="103" t="s">
        <v>3</v>
      </c>
      <c r="P6" s="103" t="s">
        <v>4</v>
      </c>
    </row>
    <row r="7" spans="2:17" s="101" customFormat="1" ht="12.75" customHeight="1" thickBot="1">
      <c r="B7" s="281"/>
      <c r="C7" s="281"/>
      <c r="D7" s="281"/>
      <c r="E7" s="103" t="s">
        <v>119</v>
      </c>
      <c r="F7" s="103" t="s">
        <v>119</v>
      </c>
      <c r="G7" s="103" t="s">
        <v>124</v>
      </c>
      <c r="H7" s="103" t="s">
        <v>124</v>
      </c>
      <c r="I7" s="103" t="s">
        <v>124</v>
      </c>
      <c r="J7" s="103" t="s">
        <v>124</v>
      </c>
      <c r="K7" s="103" t="s">
        <v>134</v>
      </c>
      <c r="L7" s="103" t="s">
        <v>134</v>
      </c>
      <c r="M7" s="103" t="s">
        <v>134</v>
      </c>
      <c r="N7" s="103" t="s">
        <v>134</v>
      </c>
      <c r="O7" s="103" t="s">
        <v>266</v>
      </c>
      <c r="P7" s="103" t="s">
        <v>266</v>
      </c>
    </row>
    <row r="8" spans="2:17" ht="12.75" customHeight="1">
      <c r="B8" s="283" t="s">
        <v>165</v>
      </c>
      <c r="C8" s="110"/>
      <c r="D8" s="110"/>
      <c r="E8" s="104"/>
      <c r="F8" s="104"/>
      <c r="G8" s="104"/>
      <c r="H8" s="104"/>
      <c r="I8" s="104"/>
      <c r="J8" s="104"/>
      <c r="K8" s="104"/>
      <c r="L8" s="104"/>
      <c r="M8" s="104"/>
      <c r="N8" s="104"/>
      <c r="O8" s="104"/>
      <c r="P8" s="104"/>
    </row>
    <row r="9" spans="2:17" ht="12.75" customHeight="1">
      <c r="B9" s="281"/>
      <c r="C9" s="281" t="s">
        <v>138</v>
      </c>
      <c r="D9" s="281"/>
      <c r="E9" s="262">
        <v>350</v>
      </c>
      <c r="F9" s="262">
        <v>806</v>
      </c>
      <c r="G9" s="262">
        <v>704</v>
      </c>
      <c r="H9" s="262">
        <v>551</v>
      </c>
      <c r="I9" s="262">
        <v>495</v>
      </c>
      <c r="J9" s="262">
        <v>659</v>
      </c>
      <c r="K9" s="262">
        <v>753</v>
      </c>
      <c r="L9" s="262">
        <v>860</v>
      </c>
      <c r="M9" s="262">
        <v>796</v>
      </c>
      <c r="N9" s="262">
        <v>1012</v>
      </c>
      <c r="O9" s="629">
        <v>929</v>
      </c>
      <c r="P9" s="629">
        <v>858</v>
      </c>
    </row>
    <row r="10" spans="2:17" ht="12.75" customHeight="1">
      <c r="B10" s="281"/>
      <c r="C10" s="281" t="s">
        <v>163</v>
      </c>
      <c r="D10" s="281"/>
      <c r="E10" s="59">
        <v>316</v>
      </c>
      <c r="F10" s="59">
        <v>653</v>
      </c>
      <c r="G10" s="59">
        <v>464</v>
      </c>
      <c r="H10" s="59">
        <v>388</v>
      </c>
      <c r="I10" s="59">
        <v>367</v>
      </c>
      <c r="J10" s="59">
        <v>522</v>
      </c>
      <c r="K10" s="59">
        <v>521</v>
      </c>
      <c r="L10" s="59">
        <v>507</v>
      </c>
      <c r="M10" s="59">
        <v>499</v>
      </c>
      <c r="N10" s="59">
        <v>693</v>
      </c>
      <c r="O10" s="290">
        <v>554</v>
      </c>
      <c r="P10" s="290">
        <v>538</v>
      </c>
    </row>
    <row r="11" spans="2:17" s="101" customFormat="1" ht="12.75" customHeight="1">
      <c r="B11" s="281"/>
      <c r="C11" s="281" t="s">
        <v>51</v>
      </c>
      <c r="D11" s="281"/>
      <c r="E11" s="107">
        <v>87</v>
      </c>
      <c r="F11" s="107">
        <v>116</v>
      </c>
      <c r="G11" s="107">
        <v>110</v>
      </c>
      <c r="H11" s="107">
        <v>105</v>
      </c>
      <c r="I11" s="107">
        <v>128</v>
      </c>
      <c r="J11" s="107">
        <v>172</v>
      </c>
      <c r="K11" s="107">
        <v>181</v>
      </c>
      <c r="L11" s="107">
        <v>203</v>
      </c>
      <c r="M11" s="107">
        <v>273</v>
      </c>
      <c r="N11" s="107">
        <v>309</v>
      </c>
      <c r="O11" s="298">
        <v>243</v>
      </c>
      <c r="P11" s="298">
        <v>235</v>
      </c>
    </row>
    <row r="12" spans="2:17" s="101" customFormat="1" ht="12.75" customHeight="1" thickBot="1">
      <c r="B12" s="281"/>
      <c r="C12" s="281" t="s">
        <v>166</v>
      </c>
      <c r="D12" s="281"/>
      <c r="E12" s="466">
        <f>SUM(E9:E11)</f>
        <v>753</v>
      </c>
      <c r="F12" s="466">
        <f t="shared" ref="F12" si="0">SUM(F9:F11)</f>
        <v>1575</v>
      </c>
      <c r="G12" s="466">
        <f t="shared" ref="G12:H12" si="1">SUM(G9:G11)</f>
        <v>1278</v>
      </c>
      <c r="H12" s="466">
        <f t="shared" si="1"/>
        <v>1044</v>
      </c>
      <c r="I12" s="466">
        <f t="shared" ref="I12:N12" si="2">SUM(I9:I11)</f>
        <v>990</v>
      </c>
      <c r="J12" s="466">
        <f t="shared" si="2"/>
        <v>1353</v>
      </c>
      <c r="K12" s="466">
        <f t="shared" si="2"/>
        <v>1455</v>
      </c>
      <c r="L12" s="466">
        <f t="shared" si="2"/>
        <v>1570</v>
      </c>
      <c r="M12" s="466">
        <f t="shared" si="2"/>
        <v>1568</v>
      </c>
      <c r="N12" s="466">
        <f t="shared" si="2"/>
        <v>2014</v>
      </c>
      <c r="O12" s="630">
        <f t="shared" ref="O12:P12" si="3">SUM(O9:O11)</f>
        <v>1726</v>
      </c>
      <c r="P12" s="630">
        <f t="shared" si="3"/>
        <v>1631</v>
      </c>
    </row>
    <row r="13" spans="2:17" s="101" customFormat="1" ht="12.75" customHeight="1" thickTop="1">
      <c r="B13" s="281"/>
      <c r="C13" s="281"/>
      <c r="D13" s="281"/>
      <c r="E13" s="106"/>
      <c r="F13" s="106"/>
      <c r="G13" s="106"/>
      <c r="H13" s="106"/>
      <c r="I13" s="106"/>
      <c r="J13" s="106"/>
      <c r="K13" s="106"/>
      <c r="L13" s="106"/>
      <c r="M13" s="411"/>
      <c r="N13" s="411"/>
      <c r="O13" s="412"/>
      <c r="P13" s="412"/>
    </row>
    <row r="14" spans="2:17">
      <c r="B14" s="770" t="s">
        <v>189</v>
      </c>
      <c r="C14" s="770"/>
      <c r="D14" s="770"/>
      <c r="E14" s="109"/>
      <c r="F14" s="109"/>
      <c r="G14" s="109"/>
      <c r="H14" s="109"/>
      <c r="I14" s="109"/>
      <c r="J14" s="109"/>
      <c r="K14" s="109"/>
      <c r="L14" s="109"/>
      <c r="M14" s="109"/>
      <c r="N14" s="109"/>
      <c r="O14" s="631"/>
      <c r="P14" s="631"/>
    </row>
    <row r="15" spans="2:17" ht="12.75" customHeight="1">
      <c r="B15" s="281"/>
      <c r="C15" s="281" t="s">
        <v>138</v>
      </c>
      <c r="D15" s="281"/>
      <c r="E15" s="284">
        <v>274</v>
      </c>
      <c r="F15" s="284">
        <v>342</v>
      </c>
      <c r="G15" s="284">
        <v>-350</v>
      </c>
      <c r="H15" s="284">
        <v>-198</v>
      </c>
      <c r="I15" s="284">
        <v>45</v>
      </c>
      <c r="J15" s="284">
        <v>447</v>
      </c>
      <c r="K15" s="284">
        <v>-293</v>
      </c>
      <c r="L15" s="284">
        <v>-24</v>
      </c>
      <c r="M15" s="406">
        <v>14</v>
      </c>
      <c r="N15" s="406">
        <v>275</v>
      </c>
      <c r="O15" s="632">
        <v>-309</v>
      </c>
      <c r="P15" s="632">
        <v>-129</v>
      </c>
    </row>
    <row r="16" spans="2:17" ht="12.75" customHeight="1">
      <c r="B16" s="281"/>
      <c r="C16" s="281" t="s">
        <v>163</v>
      </c>
      <c r="D16" s="281"/>
      <c r="E16" s="284">
        <v>135</v>
      </c>
      <c r="F16" s="284">
        <v>254</v>
      </c>
      <c r="G16" s="284">
        <v>-196</v>
      </c>
      <c r="H16" s="284">
        <v>-113</v>
      </c>
      <c r="I16" s="284">
        <v>11</v>
      </c>
      <c r="J16" s="284">
        <v>277</v>
      </c>
      <c r="K16" s="284">
        <v>-194</v>
      </c>
      <c r="L16" s="284">
        <v>-17</v>
      </c>
      <c r="M16" s="406">
        <v>34</v>
      </c>
      <c r="N16" s="406">
        <v>163</v>
      </c>
      <c r="O16" s="632">
        <v>-162</v>
      </c>
      <c r="P16" s="632">
        <v>-72</v>
      </c>
    </row>
    <row r="17" spans="2:17" ht="12.75" customHeight="1">
      <c r="B17" s="281"/>
      <c r="C17" s="281" t="s">
        <v>51</v>
      </c>
      <c r="D17" s="281"/>
      <c r="E17" s="284">
        <v>8</v>
      </c>
      <c r="F17" s="284">
        <v>42</v>
      </c>
      <c r="G17" s="284">
        <v>-29</v>
      </c>
      <c r="H17" s="284">
        <v>26</v>
      </c>
      <c r="I17" s="284">
        <v>-6</v>
      </c>
      <c r="J17" s="284">
        <v>41</v>
      </c>
      <c r="K17" s="284">
        <v>-60</v>
      </c>
      <c r="L17" s="284">
        <v>80</v>
      </c>
      <c r="M17" s="406">
        <v>14</v>
      </c>
      <c r="N17" s="406">
        <v>0</v>
      </c>
      <c r="O17" s="632">
        <v>-59</v>
      </c>
      <c r="P17" s="632">
        <v>-12</v>
      </c>
    </row>
    <row r="18" spans="2:17" ht="12.75" customHeight="1" thickBot="1">
      <c r="B18" s="281"/>
      <c r="C18" s="281" t="s">
        <v>52</v>
      </c>
      <c r="D18" s="281"/>
      <c r="E18" s="467">
        <f>SUM(E15:E17)</f>
        <v>417</v>
      </c>
      <c r="F18" s="467">
        <f t="shared" ref="F18" si="4">SUM(F15:F17)</f>
        <v>638</v>
      </c>
      <c r="G18" s="467">
        <f t="shared" ref="G18:H18" si="5">SUM(G15:G17)</f>
        <v>-575</v>
      </c>
      <c r="H18" s="467">
        <f t="shared" si="5"/>
        <v>-285</v>
      </c>
      <c r="I18" s="467">
        <f t="shared" ref="I18" si="6">SUM(I15:I17)</f>
        <v>50</v>
      </c>
      <c r="J18" s="467">
        <f t="shared" ref="J18:O18" si="7">SUM(J15:J17)</f>
        <v>765</v>
      </c>
      <c r="K18" s="467">
        <f t="shared" si="7"/>
        <v>-547</v>
      </c>
      <c r="L18" s="467">
        <f t="shared" si="7"/>
        <v>39</v>
      </c>
      <c r="M18" s="467">
        <f t="shared" si="7"/>
        <v>62</v>
      </c>
      <c r="N18" s="467">
        <f t="shared" si="7"/>
        <v>438</v>
      </c>
      <c r="O18" s="467">
        <f t="shared" si="7"/>
        <v>-530</v>
      </c>
      <c r="P18" s="467">
        <f t="shared" ref="P18" si="8">SUM(P15:P17)</f>
        <v>-213</v>
      </c>
    </row>
    <row r="19" spans="2:17" ht="6" customHeight="1" thickTop="1">
      <c r="B19" s="281"/>
      <c r="C19" s="281"/>
      <c r="D19" s="281"/>
      <c r="E19" s="105"/>
      <c r="F19" s="105"/>
      <c r="G19" s="105"/>
      <c r="H19" s="105"/>
      <c r="I19" s="105"/>
      <c r="J19" s="105"/>
      <c r="K19" s="105"/>
      <c r="L19" s="105"/>
      <c r="M19" s="410"/>
      <c r="N19" s="410"/>
      <c r="O19" s="410"/>
      <c r="P19" s="410"/>
    </row>
    <row r="20" spans="2:17" s="408" customFormat="1" ht="6" customHeight="1">
      <c r="B20" s="409"/>
      <c r="C20" s="409"/>
      <c r="D20" s="409"/>
      <c r="E20" s="410"/>
      <c r="F20" s="410"/>
      <c r="G20" s="410"/>
      <c r="H20" s="410"/>
      <c r="I20" s="410"/>
      <c r="J20" s="410"/>
      <c r="K20" s="410"/>
      <c r="L20" s="410"/>
      <c r="M20" s="410"/>
      <c r="N20" s="410"/>
      <c r="O20" s="410"/>
      <c r="P20" s="410"/>
    </row>
    <row r="21" spans="2:17" ht="12.75" customHeight="1">
      <c r="B21" s="581" t="s">
        <v>297</v>
      </c>
      <c r="C21" s="582"/>
      <c r="D21" s="582"/>
      <c r="E21" s="583"/>
      <c r="F21" s="583"/>
      <c r="G21" s="583"/>
      <c r="H21" s="583"/>
      <c r="I21" s="583"/>
      <c r="J21" s="583"/>
      <c r="K21" s="583"/>
      <c r="L21" s="583"/>
      <c r="M21" s="583"/>
      <c r="N21" s="583"/>
      <c r="O21" s="583"/>
      <c r="P21" s="583"/>
    </row>
    <row r="22" spans="2:17" ht="12.75" customHeight="1">
      <c r="B22" s="584"/>
      <c r="C22" s="584" t="s">
        <v>138</v>
      </c>
      <c r="D22" s="584"/>
      <c r="E22" s="587">
        <f t="shared" ref="E22:L22" si="9">E9+E15</f>
        <v>624</v>
      </c>
      <c r="F22" s="587">
        <f t="shared" si="9"/>
        <v>1148</v>
      </c>
      <c r="G22" s="587">
        <f t="shared" si="9"/>
        <v>354</v>
      </c>
      <c r="H22" s="587">
        <f t="shared" si="9"/>
        <v>353</v>
      </c>
      <c r="I22" s="587">
        <f t="shared" si="9"/>
        <v>540</v>
      </c>
      <c r="J22" s="587">
        <f t="shared" si="9"/>
        <v>1106</v>
      </c>
      <c r="K22" s="587">
        <f t="shared" si="9"/>
        <v>460</v>
      </c>
      <c r="L22" s="587">
        <f t="shared" si="9"/>
        <v>836</v>
      </c>
      <c r="M22" s="587"/>
      <c r="N22" s="587"/>
      <c r="O22" s="587"/>
      <c r="P22" s="587"/>
    </row>
    <row r="23" spans="2:17" ht="12.75" customHeight="1">
      <c r="B23" s="584"/>
      <c r="C23" s="584" t="s">
        <v>233</v>
      </c>
      <c r="D23" s="584"/>
      <c r="E23" s="587">
        <f t="shared" ref="E23:L23" si="10">E10+E16</f>
        <v>451</v>
      </c>
      <c r="F23" s="587">
        <f t="shared" si="10"/>
        <v>907</v>
      </c>
      <c r="G23" s="587">
        <f t="shared" si="10"/>
        <v>268</v>
      </c>
      <c r="H23" s="587">
        <f t="shared" si="10"/>
        <v>275</v>
      </c>
      <c r="I23" s="587">
        <f t="shared" si="10"/>
        <v>378</v>
      </c>
      <c r="J23" s="587">
        <f t="shared" si="10"/>
        <v>799</v>
      </c>
      <c r="K23" s="587">
        <f t="shared" si="10"/>
        <v>327</v>
      </c>
      <c r="L23" s="587">
        <f t="shared" si="10"/>
        <v>490</v>
      </c>
      <c r="M23" s="587"/>
      <c r="N23" s="587"/>
      <c r="O23" s="587"/>
      <c r="P23" s="587"/>
    </row>
    <row r="24" spans="2:17" ht="12.75" customHeight="1">
      <c r="B24" s="584"/>
      <c r="C24" s="584" t="s">
        <v>51</v>
      </c>
      <c r="D24" s="584"/>
      <c r="E24" s="585">
        <f t="shared" ref="E24:L24" si="11">E11+E17</f>
        <v>95</v>
      </c>
      <c r="F24" s="585">
        <f t="shared" si="11"/>
        <v>158</v>
      </c>
      <c r="G24" s="585">
        <f t="shared" si="11"/>
        <v>81</v>
      </c>
      <c r="H24" s="585">
        <f t="shared" si="11"/>
        <v>131</v>
      </c>
      <c r="I24" s="585">
        <f t="shared" si="11"/>
        <v>122</v>
      </c>
      <c r="J24" s="585">
        <f t="shared" si="11"/>
        <v>213</v>
      </c>
      <c r="K24" s="585">
        <f t="shared" si="11"/>
        <v>121</v>
      </c>
      <c r="L24" s="585">
        <f t="shared" si="11"/>
        <v>283</v>
      </c>
      <c r="M24" s="587"/>
      <c r="N24" s="587"/>
      <c r="O24" s="587"/>
      <c r="P24" s="587"/>
    </row>
    <row r="25" spans="2:17">
      <c r="B25" s="584"/>
      <c r="C25" s="584" t="s">
        <v>298</v>
      </c>
      <c r="D25" s="584"/>
      <c r="E25" s="586">
        <f>SUM(E22:E24)</f>
        <v>1170</v>
      </c>
      <c r="F25" s="586">
        <f t="shared" ref="F25:H25" si="12">SUM(F22:F24)</f>
        <v>2213</v>
      </c>
      <c r="G25" s="586">
        <f t="shared" si="12"/>
        <v>703</v>
      </c>
      <c r="H25" s="586">
        <f t="shared" si="12"/>
        <v>759</v>
      </c>
      <c r="I25" s="586">
        <f>SUM(I22:I24)</f>
        <v>1040</v>
      </c>
      <c r="J25" s="586">
        <f>SUM(J22:J24)</f>
        <v>2118</v>
      </c>
      <c r="K25" s="586">
        <f>SUM(K22:K24)</f>
        <v>908</v>
      </c>
      <c r="L25" s="586">
        <f>SUM(L22:L24)</f>
        <v>1609</v>
      </c>
      <c r="M25" s="718"/>
      <c r="N25" s="718"/>
      <c r="O25" s="718"/>
      <c r="P25" s="718"/>
    </row>
    <row r="26" spans="2:17" ht="12.75" customHeight="1">
      <c r="B26" s="281"/>
      <c r="C26" s="281"/>
      <c r="D26" s="281"/>
      <c r="E26" s="105"/>
      <c r="F26" s="105"/>
      <c r="G26" s="105"/>
      <c r="H26" s="105"/>
      <c r="I26" s="105"/>
      <c r="J26" s="105"/>
      <c r="K26" s="105"/>
      <c r="L26" s="105"/>
      <c r="M26" s="410"/>
      <c r="N26" s="410"/>
      <c r="O26" s="410"/>
      <c r="P26" s="410"/>
    </row>
    <row r="27" spans="2:17" ht="13.5">
      <c r="B27" s="281"/>
      <c r="C27" s="409" t="s">
        <v>164</v>
      </c>
      <c r="D27" s="409"/>
    </row>
    <row r="28" spans="2:17" ht="13.5" customHeight="1">
      <c r="B28" s="281"/>
      <c r="C28" s="409" t="s">
        <v>223</v>
      </c>
      <c r="D28" s="223"/>
      <c r="E28" s="232"/>
      <c r="F28" s="232"/>
      <c r="G28" s="232"/>
      <c r="H28" s="232"/>
      <c r="I28" s="232"/>
      <c r="J28" s="232"/>
      <c r="K28" s="232"/>
      <c r="L28" s="232"/>
      <c r="M28" s="232"/>
      <c r="N28" s="232"/>
      <c r="O28" s="232"/>
      <c r="P28" s="232"/>
    </row>
    <row r="29" spans="2:17" ht="53.25" customHeight="1">
      <c r="B29" s="283"/>
      <c r="C29" s="785"/>
      <c r="D29" s="785"/>
      <c r="E29" s="785"/>
      <c r="F29" s="785"/>
      <c r="G29" s="785"/>
      <c r="H29" s="785"/>
      <c r="I29" s="785"/>
      <c r="J29" s="785"/>
      <c r="K29" s="785"/>
      <c r="L29" s="785"/>
      <c r="M29" s="785"/>
      <c r="N29" s="785"/>
      <c r="O29" s="785"/>
      <c r="P29" s="785"/>
      <c r="Q29" s="785"/>
    </row>
    <row r="30" spans="2:17">
      <c r="B30" s="283"/>
      <c r="C30" s="409"/>
      <c r="D30" s="281"/>
      <c r="E30" s="368"/>
      <c r="F30" s="368"/>
      <c r="G30" s="368"/>
      <c r="H30" s="368"/>
      <c r="I30" s="368"/>
      <c r="J30" s="368"/>
      <c r="K30" s="368"/>
      <c r="L30" s="368"/>
      <c r="M30" s="368"/>
      <c r="N30" s="368"/>
      <c r="O30" s="368"/>
    </row>
    <row r="31" spans="2:17">
      <c r="B31" s="283"/>
      <c r="C31" s="281"/>
      <c r="D31" s="281"/>
      <c r="E31" s="705"/>
      <c r="F31" s="705"/>
      <c r="G31" s="705"/>
      <c r="H31" s="705"/>
      <c r="I31" s="705"/>
      <c r="J31" s="705"/>
      <c r="K31" s="705"/>
      <c r="L31" s="706"/>
      <c r="M31" s="706"/>
      <c r="N31" s="706"/>
      <c r="O31" s="706"/>
    </row>
    <row r="32" spans="2:17">
      <c r="B32" s="283"/>
      <c r="C32" s="281"/>
      <c r="D32" s="281"/>
      <c r="E32" s="705"/>
      <c r="F32" s="705"/>
      <c r="G32" s="705"/>
      <c r="H32" s="705"/>
      <c r="I32" s="705"/>
      <c r="J32" s="705"/>
      <c r="K32" s="705"/>
      <c r="L32" s="705"/>
      <c r="M32" s="706"/>
      <c r="N32" s="706"/>
      <c r="O32" s="706"/>
    </row>
    <row r="33" spans="2:15" ht="12.75">
      <c r="B33" s="281"/>
      <c r="C33" s="18"/>
      <c r="D33" s="158"/>
      <c r="E33" s="411"/>
      <c r="F33" s="411"/>
      <c r="G33" s="411"/>
      <c r="H33" s="411"/>
      <c r="I33" s="411"/>
      <c r="J33" s="411"/>
      <c r="K33" s="411"/>
      <c r="L33" s="411"/>
      <c r="M33" s="706"/>
      <c r="N33" s="706"/>
      <c r="O33" s="706"/>
    </row>
    <row r="34" spans="2:15">
      <c r="B34" s="101"/>
      <c r="C34" s="101"/>
      <c r="D34" s="101"/>
      <c r="E34" s="411"/>
      <c r="F34" s="411"/>
      <c r="G34" s="411"/>
      <c r="H34" s="411"/>
      <c r="I34" s="411"/>
      <c r="J34" s="411"/>
      <c r="K34" s="411"/>
      <c r="L34" s="411"/>
      <c r="M34" s="706"/>
      <c r="N34" s="706"/>
      <c r="O34" s="706"/>
    </row>
    <row r="35" spans="2:15">
      <c r="E35" s="407"/>
      <c r="F35" s="407"/>
      <c r="G35" s="407"/>
      <c r="H35" s="407"/>
      <c r="I35" s="407"/>
      <c r="J35" s="407"/>
      <c r="K35" s="407"/>
      <c r="L35" s="407"/>
      <c r="M35" s="706"/>
      <c r="N35" s="706"/>
      <c r="O35" s="706"/>
    </row>
    <row r="36" spans="2:15">
      <c r="E36" s="411"/>
      <c r="F36" s="411"/>
      <c r="G36" s="411"/>
      <c r="H36" s="411"/>
      <c r="I36" s="411"/>
      <c r="J36" s="411"/>
      <c r="K36" s="411"/>
      <c r="L36" s="411"/>
      <c r="M36" s="706"/>
      <c r="N36" s="706"/>
      <c r="O36" s="706"/>
    </row>
    <row r="37" spans="2:15">
      <c r="E37" s="410"/>
      <c r="F37" s="410"/>
      <c r="G37" s="410"/>
      <c r="H37" s="410"/>
      <c r="I37" s="410"/>
      <c r="J37" s="410"/>
      <c r="K37" s="410"/>
      <c r="L37" s="410"/>
      <c r="M37" s="706"/>
      <c r="N37" s="706"/>
      <c r="O37" s="706"/>
    </row>
    <row r="38" spans="2:15">
      <c r="E38" s="406"/>
      <c r="F38" s="406"/>
      <c r="G38" s="406"/>
      <c r="H38" s="406"/>
      <c r="I38" s="406"/>
      <c r="J38" s="406"/>
      <c r="K38" s="406"/>
      <c r="L38" s="406"/>
      <c r="M38" s="706"/>
      <c r="N38" s="706"/>
      <c r="O38" s="706"/>
    </row>
    <row r="39" spans="2:15">
      <c r="E39" s="406"/>
      <c r="F39" s="406"/>
      <c r="G39" s="406"/>
      <c r="H39" s="406"/>
      <c r="I39" s="406"/>
      <c r="J39" s="406"/>
      <c r="K39" s="406"/>
      <c r="L39" s="406"/>
      <c r="M39" s="706"/>
      <c r="N39" s="706"/>
      <c r="O39" s="706"/>
    </row>
    <row r="40" spans="2:15">
      <c r="E40" s="406"/>
      <c r="F40" s="406"/>
      <c r="G40" s="406"/>
      <c r="H40" s="406"/>
      <c r="I40" s="406"/>
      <c r="J40" s="406"/>
      <c r="K40" s="406"/>
      <c r="L40" s="406"/>
      <c r="M40" s="706"/>
      <c r="N40" s="706"/>
      <c r="O40" s="706"/>
    </row>
    <row r="41" spans="2:15">
      <c r="E41" s="410"/>
      <c r="F41" s="410"/>
      <c r="G41" s="410"/>
      <c r="H41" s="410"/>
      <c r="I41" s="410"/>
      <c r="J41" s="410"/>
      <c r="K41" s="410"/>
      <c r="L41" s="410"/>
      <c r="M41" s="706"/>
      <c r="N41" s="706"/>
      <c r="O41" s="706"/>
    </row>
    <row r="42" spans="2:15">
      <c r="E42" s="205"/>
      <c r="F42" s="205"/>
      <c r="G42" s="205"/>
      <c r="H42" s="205"/>
      <c r="I42" s="205"/>
      <c r="J42" s="205"/>
      <c r="K42" s="205"/>
      <c r="L42" s="205"/>
      <c r="M42" s="706"/>
      <c r="N42" s="706"/>
      <c r="O42" s="706"/>
    </row>
    <row r="43" spans="2:15">
      <c r="E43" s="205"/>
      <c r="F43" s="205"/>
      <c r="G43" s="205"/>
      <c r="H43" s="205"/>
      <c r="I43" s="205"/>
      <c r="J43" s="205"/>
      <c r="K43" s="205"/>
      <c r="L43" s="205"/>
      <c r="M43" s="706"/>
      <c r="N43" s="706"/>
      <c r="O43" s="706"/>
    </row>
    <row r="44" spans="2:15">
      <c r="E44" s="205"/>
      <c r="F44" s="205"/>
      <c r="G44" s="205"/>
      <c r="H44" s="205"/>
      <c r="I44" s="205"/>
      <c r="J44" s="205"/>
      <c r="K44" s="205"/>
      <c r="L44" s="205"/>
      <c r="M44" s="706"/>
      <c r="N44" s="706"/>
      <c r="O44" s="706"/>
    </row>
    <row r="45" spans="2:15">
      <c r="E45" s="205"/>
      <c r="F45" s="205"/>
      <c r="G45" s="205"/>
      <c r="H45" s="205"/>
      <c r="I45" s="205"/>
      <c r="J45" s="205"/>
      <c r="K45" s="205"/>
      <c r="L45" s="205"/>
      <c r="M45" s="706"/>
      <c r="N45" s="706"/>
      <c r="O45" s="706"/>
    </row>
    <row r="46" spans="2:15">
      <c r="E46" s="369"/>
      <c r="F46" s="369"/>
      <c r="G46" s="369"/>
      <c r="H46" s="369"/>
      <c r="I46" s="369"/>
      <c r="J46" s="369"/>
      <c r="K46" s="369"/>
      <c r="L46" s="369"/>
      <c r="M46" s="368"/>
      <c r="N46" s="368"/>
      <c r="O46" s="368"/>
    </row>
    <row r="47" spans="2:15">
      <c r="E47" s="369"/>
      <c r="F47" s="369"/>
      <c r="G47" s="369"/>
      <c r="H47" s="369"/>
      <c r="I47" s="369"/>
      <c r="J47" s="369"/>
      <c r="K47" s="369"/>
      <c r="L47" s="369"/>
    </row>
    <row r="48" spans="2:15">
      <c r="E48" s="369"/>
      <c r="F48" s="369"/>
      <c r="G48" s="369"/>
      <c r="H48" s="369"/>
      <c r="I48" s="369"/>
      <c r="J48" s="369"/>
      <c r="K48" s="369"/>
      <c r="L48" s="369"/>
    </row>
    <row r="49" spans="5:15">
      <c r="E49" s="369"/>
      <c r="F49" s="369"/>
      <c r="G49" s="369"/>
      <c r="H49" s="369"/>
      <c r="I49" s="369"/>
      <c r="J49" s="369"/>
      <c r="K49" s="369"/>
      <c r="L49" s="369"/>
      <c r="M49" s="369"/>
      <c r="N49" s="369"/>
      <c r="O49" s="369"/>
    </row>
    <row r="50" spans="5:15">
      <c r="E50" s="369"/>
      <c r="F50" s="369"/>
      <c r="G50" s="369"/>
      <c r="H50" s="369"/>
      <c r="I50" s="369"/>
      <c r="J50" s="369"/>
      <c r="K50" s="369"/>
      <c r="L50" s="369"/>
      <c r="M50" s="369"/>
      <c r="N50" s="369"/>
      <c r="O50" s="369"/>
    </row>
    <row r="51" spans="5:15">
      <c r="E51" s="369"/>
      <c r="F51" s="369"/>
      <c r="G51" s="369"/>
      <c r="H51" s="369"/>
      <c r="I51" s="369"/>
      <c r="J51" s="369"/>
      <c r="K51" s="369"/>
      <c r="L51" s="369"/>
      <c r="M51" s="369"/>
      <c r="N51" s="369"/>
      <c r="O51" s="369"/>
    </row>
    <row r="52" spans="5:15">
      <c r="E52" s="369"/>
      <c r="F52" s="369"/>
      <c r="G52" s="369"/>
      <c r="H52" s="369"/>
      <c r="I52" s="369"/>
      <c r="J52" s="369"/>
      <c r="K52" s="369"/>
      <c r="L52" s="369"/>
      <c r="M52" s="369"/>
      <c r="N52" s="369"/>
      <c r="O52" s="369"/>
    </row>
    <row r="53" spans="5:15">
      <c r="E53" s="369"/>
      <c r="F53" s="369"/>
      <c r="G53" s="369"/>
      <c r="H53" s="369"/>
      <c r="I53" s="369"/>
      <c r="J53" s="369"/>
      <c r="K53" s="369"/>
      <c r="L53" s="369"/>
      <c r="M53" s="369"/>
      <c r="N53" s="369"/>
      <c r="O53" s="369"/>
    </row>
    <row r="54" spans="5:15">
      <c r="E54" s="369"/>
      <c r="F54" s="369"/>
      <c r="G54" s="369"/>
      <c r="H54" s="369"/>
      <c r="I54" s="369"/>
      <c r="J54" s="369"/>
      <c r="K54" s="369"/>
      <c r="L54" s="369"/>
      <c r="M54" s="369"/>
      <c r="N54" s="369"/>
      <c r="O54" s="369"/>
    </row>
    <row r="55" spans="5:15">
      <c r="E55" s="369"/>
      <c r="F55" s="369"/>
      <c r="G55" s="369"/>
      <c r="H55" s="369"/>
      <c r="I55" s="369"/>
      <c r="J55" s="369"/>
      <c r="K55" s="369"/>
      <c r="L55" s="369"/>
      <c r="M55" s="369"/>
      <c r="N55" s="369"/>
      <c r="O55" s="369"/>
    </row>
    <row r="56" spans="5:15">
      <c r="E56" s="369"/>
      <c r="F56" s="369"/>
      <c r="G56" s="369"/>
      <c r="H56" s="369"/>
      <c r="I56" s="369"/>
      <c r="J56" s="369"/>
      <c r="K56" s="369"/>
      <c r="L56" s="369"/>
      <c r="M56" s="369"/>
      <c r="N56" s="369"/>
      <c r="O56" s="369"/>
    </row>
    <row r="57" spans="5:15">
      <c r="E57" s="369"/>
      <c r="F57" s="369"/>
      <c r="G57" s="369"/>
      <c r="H57" s="369"/>
      <c r="I57" s="369"/>
      <c r="J57" s="369"/>
      <c r="K57" s="369"/>
      <c r="L57" s="369"/>
      <c r="M57" s="369"/>
      <c r="N57" s="369"/>
      <c r="O57" s="369"/>
    </row>
    <row r="58" spans="5:15">
      <c r="E58" s="369"/>
      <c r="F58" s="369"/>
      <c r="G58" s="369"/>
      <c r="H58" s="369"/>
      <c r="I58" s="369"/>
      <c r="J58" s="369"/>
      <c r="K58" s="369"/>
      <c r="L58" s="369"/>
      <c r="M58" s="369"/>
      <c r="N58" s="369"/>
      <c r="O58" s="369"/>
    </row>
    <row r="59" spans="5:15">
      <c r="E59" s="369"/>
      <c r="F59" s="369"/>
      <c r="G59" s="369"/>
      <c r="H59" s="369"/>
      <c r="I59" s="369"/>
      <c r="J59" s="369"/>
      <c r="K59" s="369"/>
      <c r="L59" s="369"/>
      <c r="M59" s="369"/>
      <c r="N59" s="369"/>
      <c r="O59" s="369"/>
    </row>
    <row r="60" spans="5:15">
      <c r="E60" s="369"/>
      <c r="F60" s="369"/>
      <c r="G60" s="369"/>
      <c r="H60" s="369"/>
      <c r="I60" s="369"/>
      <c r="J60" s="369"/>
      <c r="K60" s="369"/>
      <c r="L60" s="369"/>
      <c r="M60" s="369"/>
      <c r="N60" s="369"/>
      <c r="O60" s="369"/>
    </row>
    <row r="61" spans="5:15">
      <c r="E61" s="369"/>
      <c r="F61" s="369"/>
      <c r="G61" s="369"/>
      <c r="H61" s="369"/>
      <c r="I61" s="369"/>
      <c r="J61" s="369"/>
      <c r="K61" s="369"/>
      <c r="L61" s="369"/>
      <c r="M61" s="369"/>
      <c r="N61" s="369"/>
      <c r="O61" s="369"/>
    </row>
    <row r="62" spans="5:15">
      <c r="E62" s="369"/>
      <c r="F62" s="369"/>
      <c r="G62" s="369"/>
      <c r="H62" s="369"/>
      <c r="I62" s="369"/>
      <c r="J62" s="369"/>
      <c r="K62" s="369"/>
      <c r="L62" s="369"/>
      <c r="M62" s="369"/>
      <c r="N62" s="369"/>
      <c r="O62" s="369"/>
    </row>
    <row r="63" spans="5:15">
      <c r="E63" s="369"/>
      <c r="F63" s="369"/>
      <c r="G63" s="369"/>
      <c r="H63" s="369"/>
      <c r="I63" s="369"/>
      <c r="J63" s="369"/>
      <c r="K63" s="369"/>
      <c r="L63" s="369"/>
      <c r="M63" s="369"/>
      <c r="N63" s="369"/>
      <c r="O63" s="369"/>
    </row>
    <row r="64" spans="5:15">
      <c r="E64" s="369"/>
      <c r="F64" s="369"/>
      <c r="G64" s="369"/>
      <c r="H64" s="369"/>
      <c r="I64" s="369"/>
      <c r="J64" s="369"/>
      <c r="K64" s="369"/>
      <c r="L64" s="369"/>
      <c r="M64" s="369"/>
      <c r="N64" s="369"/>
      <c r="O64" s="369"/>
    </row>
    <row r="65" spans="5:15">
      <c r="E65" s="369"/>
      <c r="F65" s="369"/>
      <c r="G65" s="369"/>
      <c r="H65" s="369"/>
      <c r="I65" s="369"/>
      <c r="J65" s="369"/>
      <c r="K65" s="369"/>
      <c r="L65" s="369"/>
      <c r="M65" s="369"/>
      <c r="N65" s="369"/>
      <c r="O65" s="369"/>
    </row>
    <row r="66" spans="5:15">
      <c r="E66" s="369"/>
      <c r="F66" s="369"/>
      <c r="G66" s="369"/>
      <c r="H66" s="369"/>
      <c r="I66" s="369"/>
      <c r="J66" s="369"/>
      <c r="K66" s="369"/>
      <c r="L66" s="369"/>
      <c r="M66" s="369"/>
      <c r="N66" s="369"/>
    </row>
    <row r="67" spans="5:15">
      <c r="E67" s="369"/>
      <c r="F67" s="369"/>
      <c r="G67" s="369"/>
      <c r="H67" s="369"/>
      <c r="I67" s="369"/>
      <c r="J67" s="369"/>
      <c r="K67" s="369"/>
      <c r="L67" s="369"/>
      <c r="M67" s="369"/>
      <c r="N67" s="369"/>
    </row>
    <row r="68" spans="5:15">
      <c r="E68" s="369"/>
      <c r="F68" s="369"/>
      <c r="G68" s="369"/>
      <c r="H68" s="369"/>
      <c r="I68" s="369"/>
      <c r="J68" s="369"/>
      <c r="K68" s="369"/>
      <c r="L68" s="369"/>
      <c r="M68" s="369"/>
      <c r="N68" s="369"/>
    </row>
    <row r="69" spans="5:15">
      <c r="E69" s="369"/>
      <c r="F69" s="369"/>
      <c r="G69" s="369"/>
      <c r="H69" s="369"/>
      <c r="I69" s="369"/>
      <c r="J69" s="369"/>
      <c r="K69" s="369"/>
      <c r="L69" s="369"/>
      <c r="M69" s="369"/>
      <c r="N69" s="369"/>
    </row>
    <row r="70" spans="5:15">
      <c r="E70" s="369"/>
      <c r="F70" s="369"/>
      <c r="G70" s="369"/>
      <c r="H70" s="369"/>
      <c r="I70" s="369"/>
      <c r="J70" s="369"/>
      <c r="K70" s="369"/>
      <c r="L70" s="369"/>
      <c r="M70" s="369"/>
      <c r="N70" s="369"/>
    </row>
    <row r="71" spans="5:15">
      <c r="E71" s="369"/>
      <c r="F71" s="369"/>
      <c r="G71" s="369"/>
      <c r="H71" s="369"/>
      <c r="I71" s="369"/>
      <c r="J71" s="369"/>
      <c r="K71" s="369"/>
      <c r="L71" s="369"/>
      <c r="M71" s="369"/>
      <c r="N71" s="369"/>
    </row>
    <row r="72" spans="5:15">
      <c r="E72" s="369"/>
      <c r="F72" s="369"/>
      <c r="G72" s="369"/>
      <c r="H72" s="369"/>
      <c r="I72" s="369"/>
      <c r="J72" s="369"/>
      <c r="K72" s="369"/>
      <c r="L72" s="369"/>
      <c r="M72" s="369"/>
      <c r="N72" s="369"/>
    </row>
    <row r="73" spans="5:15">
      <c r="E73" s="369"/>
      <c r="F73" s="369"/>
      <c r="G73" s="369"/>
      <c r="H73" s="369"/>
      <c r="I73" s="369"/>
      <c r="J73" s="369"/>
      <c r="K73" s="369"/>
      <c r="L73" s="369"/>
      <c r="M73" s="369"/>
      <c r="N73" s="369"/>
    </row>
    <row r="74" spans="5:15">
      <c r="E74" s="369"/>
      <c r="F74" s="369"/>
      <c r="G74" s="369"/>
      <c r="H74" s="369"/>
      <c r="I74" s="369"/>
      <c r="J74" s="369"/>
      <c r="K74" s="369"/>
      <c r="L74" s="369"/>
      <c r="M74" s="369"/>
      <c r="N74" s="369"/>
    </row>
    <row r="75" spans="5:15">
      <c r="E75" s="369"/>
      <c r="F75" s="369"/>
      <c r="G75" s="369"/>
      <c r="H75" s="369"/>
      <c r="I75" s="369"/>
      <c r="J75" s="369"/>
      <c r="K75" s="369"/>
      <c r="L75" s="369"/>
      <c r="M75" s="369"/>
      <c r="N75" s="369"/>
    </row>
    <row r="76" spans="5:15">
      <c r="E76" s="369"/>
      <c r="F76" s="369"/>
      <c r="G76" s="369"/>
      <c r="H76" s="369"/>
      <c r="I76" s="369"/>
      <c r="J76" s="369"/>
      <c r="K76" s="369"/>
      <c r="L76" s="369"/>
      <c r="M76" s="369"/>
      <c r="N76" s="369"/>
    </row>
    <row r="77" spans="5:15">
      <c r="E77" s="369"/>
      <c r="F77" s="369"/>
      <c r="G77" s="369"/>
      <c r="H77" s="369"/>
      <c r="I77" s="369"/>
      <c r="J77" s="369"/>
      <c r="K77" s="369"/>
      <c r="L77" s="369"/>
      <c r="M77" s="369"/>
      <c r="N77" s="369"/>
    </row>
    <row r="78" spans="5:15">
      <c r="E78" s="369"/>
      <c r="F78" s="369"/>
      <c r="G78" s="369"/>
      <c r="H78" s="369"/>
      <c r="I78" s="369"/>
      <c r="J78" s="369"/>
      <c r="K78" s="369"/>
      <c r="L78" s="369"/>
      <c r="M78" s="369"/>
      <c r="N78" s="369"/>
    </row>
    <row r="79" spans="5:15">
      <c r="E79" s="369"/>
      <c r="F79" s="369"/>
      <c r="G79" s="369"/>
      <c r="H79" s="369"/>
      <c r="I79" s="369"/>
      <c r="J79" s="369"/>
      <c r="K79" s="369"/>
      <c r="L79" s="369"/>
      <c r="M79" s="369"/>
      <c r="N79" s="369"/>
    </row>
    <row r="80" spans="5:15">
      <c r="E80" s="369"/>
      <c r="F80" s="369"/>
      <c r="G80" s="369"/>
      <c r="H80" s="369"/>
      <c r="I80" s="369"/>
      <c r="J80" s="369"/>
      <c r="K80" s="369"/>
      <c r="L80" s="369"/>
      <c r="M80" s="369"/>
      <c r="N80" s="369"/>
    </row>
    <row r="81" spans="5:14">
      <c r="E81" s="369"/>
      <c r="F81" s="369"/>
      <c r="G81" s="369"/>
      <c r="H81" s="369"/>
      <c r="I81" s="369"/>
      <c r="J81" s="369"/>
      <c r="K81" s="369"/>
      <c r="L81" s="369"/>
      <c r="M81" s="369"/>
      <c r="N81" s="369"/>
    </row>
  </sheetData>
  <mergeCells count="5">
    <mergeCell ref="B1:Q1"/>
    <mergeCell ref="B2:Q2"/>
    <mergeCell ref="B3:Q3"/>
    <mergeCell ref="B14:D14"/>
    <mergeCell ref="C29:Q29"/>
  </mergeCells>
  <pageMargins left="0.7" right="0.7" top="0.25" bottom="0.44" header="0.3" footer="0.3"/>
  <pageSetup scale="7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Q86"/>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39" sqref="E39"/>
    </sheetView>
  </sheetViews>
  <sheetFormatPr defaultColWidth="11.42578125" defaultRowHeight="12"/>
  <cols>
    <col min="1" max="1" width="2.7109375" style="100" customWidth="1"/>
    <col min="2" max="2" width="2" style="100" customWidth="1"/>
    <col min="3" max="3" width="2.7109375" style="100" customWidth="1"/>
    <col min="4" max="4" width="45.7109375" style="100" customWidth="1"/>
    <col min="5" max="12" width="9.7109375" style="100" customWidth="1"/>
    <col min="13" max="16" width="9.7109375" style="408" customWidth="1"/>
    <col min="17" max="17" width="1.7109375" style="100" customWidth="1"/>
    <col min="18" max="16384" width="11.42578125" style="100"/>
  </cols>
  <sheetData>
    <row r="1" spans="2:17" ht="18.75" customHeight="1">
      <c r="B1" s="782" t="s">
        <v>44</v>
      </c>
      <c r="C1" s="782"/>
      <c r="D1" s="782"/>
      <c r="E1" s="782"/>
      <c r="F1" s="782"/>
      <c r="G1" s="782"/>
      <c r="H1" s="782"/>
      <c r="I1" s="782"/>
      <c r="J1" s="782"/>
      <c r="K1" s="782"/>
      <c r="L1" s="782"/>
      <c r="M1" s="782"/>
      <c r="N1" s="782"/>
      <c r="O1" s="782"/>
      <c r="P1" s="782"/>
      <c r="Q1" s="782"/>
    </row>
    <row r="2" spans="2:17">
      <c r="B2" s="782" t="s">
        <v>103</v>
      </c>
      <c r="C2" s="782"/>
      <c r="D2" s="782"/>
      <c r="E2" s="782"/>
      <c r="F2" s="782"/>
      <c r="G2" s="782"/>
      <c r="H2" s="782"/>
      <c r="I2" s="782"/>
      <c r="J2" s="782"/>
      <c r="K2" s="782"/>
      <c r="L2" s="782"/>
      <c r="M2" s="782"/>
      <c r="N2" s="782"/>
      <c r="O2" s="782"/>
      <c r="P2" s="782"/>
      <c r="Q2" s="782"/>
    </row>
    <row r="3" spans="2:17" ht="12.75" customHeight="1">
      <c r="B3" s="782" t="s">
        <v>45</v>
      </c>
      <c r="C3" s="782"/>
      <c r="D3" s="782"/>
      <c r="E3" s="782"/>
      <c r="F3" s="782"/>
      <c r="G3" s="782"/>
      <c r="H3" s="782"/>
      <c r="I3" s="782"/>
      <c r="J3" s="782"/>
      <c r="K3" s="782"/>
      <c r="L3" s="782"/>
      <c r="M3" s="782"/>
      <c r="N3" s="782"/>
      <c r="O3" s="782"/>
      <c r="P3" s="782"/>
      <c r="Q3" s="782"/>
    </row>
    <row r="4" spans="2:17">
      <c r="E4" s="150"/>
      <c r="F4" s="150"/>
      <c r="G4" s="150"/>
      <c r="H4" s="150"/>
      <c r="I4" s="150"/>
      <c r="J4" s="150"/>
      <c r="K4" s="150"/>
      <c r="L4" s="150"/>
      <c r="M4" s="150"/>
      <c r="N4" s="150"/>
      <c r="O4" s="150"/>
      <c r="P4" s="150"/>
    </row>
    <row r="5" spans="2:17">
      <c r="E5" s="150"/>
      <c r="F5" s="150"/>
      <c r="G5" s="150"/>
      <c r="H5" s="150"/>
      <c r="I5" s="150"/>
      <c r="J5" s="150"/>
      <c r="K5" s="150"/>
      <c r="L5" s="150"/>
      <c r="M5" s="150"/>
      <c r="N5" s="150"/>
      <c r="O5" s="150"/>
      <c r="P5" s="150"/>
    </row>
    <row r="6" spans="2:17" s="101" customFormat="1" ht="12.75" customHeight="1">
      <c r="B6" s="281"/>
      <c r="C6" s="281"/>
      <c r="D6" s="281"/>
      <c r="E6" s="152" t="s">
        <v>5</v>
      </c>
      <c r="F6" s="152" t="s">
        <v>6</v>
      </c>
      <c r="G6" s="152" t="s">
        <v>3</v>
      </c>
      <c r="H6" s="152" t="s">
        <v>4</v>
      </c>
      <c r="I6" s="152" t="s">
        <v>5</v>
      </c>
      <c r="J6" s="152" t="s">
        <v>6</v>
      </c>
      <c r="K6" s="152" t="s">
        <v>3</v>
      </c>
      <c r="L6" s="152" t="s">
        <v>4</v>
      </c>
      <c r="M6" s="152" t="s">
        <v>5</v>
      </c>
      <c r="N6" s="152" t="s">
        <v>6</v>
      </c>
      <c r="O6" s="152" t="s">
        <v>3</v>
      </c>
      <c r="P6" s="152" t="s">
        <v>4</v>
      </c>
      <c r="Q6" s="281"/>
    </row>
    <row r="7" spans="2:17" s="101" customFormat="1" ht="12.75" customHeight="1" thickBot="1">
      <c r="B7" s="281"/>
      <c r="C7" s="281"/>
      <c r="D7" s="281"/>
      <c r="E7" s="152" t="s">
        <v>119</v>
      </c>
      <c r="F7" s="152" t="s">
        <v>119</v>
      </c>
      <c r="G7" s="152" t="s">
        <v>124</v>
      </c>
      <c r="H7" s="152" t="s">
        <v>124</v>
      </c>
      <c r="I7" s="152" t="s">
        <v>124</v>
      </c>
      <c r="J7" s="152" t="s">
        <v>124</v>
      </c>
      <c r="K7" s="152" t="s">
        <v>134</v>
      </c>
      <c r="L7" s="152" t="s">
        <v>134</v>
      </c>
      <c r="M7" s="152" t="s">
        <v>134</v>
      </c>
      <c r="N7" s="152" t="s">
        <v>134</v>
      </c>
      <c r="O7" s="152" t="s">
        <v>266</v>
      </c>
      <c r="P7" s="152" t="s">
        <v>266</v>
      </c>
      <c r="Q7" s="281"/>
    </row>
    <row r="8" spans="2:17" s="110" customFormat="1">
      <c r="B8" s="283" t="s">
        <v>167</v>
      </c>
      <c r="E8" s="166"/>
      <c r="F8" s="166"/>
      <c r="G8" s="166"/>
      <c r="H8" s="166"/>
      <c r="I8" s="166"/>
      <c r="J8" s="166"/>
      <c r="K8" s="166"/>
      <c r="L8" s="166"/>
      <c r="M8" s="166"/>
      <c r="N8" s="166"/>
      <c r="O8" s="166"/>
      <c r="P8" s="166"/>
    </row>
    <row r="9" spans="2:17" s="101" customFormat="1">
      <c r="B9" s="281"/>
      <c r="C9" s="281" t="s">
        <v>136</v>
      </c>
      <c r="D9" s="281"/>
      <c r="E9" s="260">
        <v>270</v>
      </c>
      <c r="F9" s="260">
        <v>747</v>
      </c>
      <c r="G9" s="260">
        <v>758</v>
      </c>
      <c r="H9" s="260">
        <v>559</v>
      </c>
      <c r="I9" s="260">
        <v>420</v>
      </c>
      <c r="J9" s="260">
        <v>655</v>
      </c>
      <c r="K9" s="260">
        <v>765</v>
      </c>
      <c r="L9" s="260">
        <v>650</v>
      </c>
      <c r="M9" s="415">
        <v>452</v>
      </c>
      <c r="N9" s="415">
        <v>586</v>
      </c>
      <c r="O9" s="415">
        <v>615</v>
      </c>
      <c r="P9" s="415">
        <v>568</v>
      </c>
      <c r="Q9" s="281"/>
    </row>
    <row r="10" spans="2:17" ht="12" customHeight="1">
      <c r="B10" s="281"/>
      <c r="C10" s="281" t="s">
        <v>276</v>
      </c>
      <c r="D10" s="281"/>
      <c r="E10" s="154">
        <v>370</v>
      </c>
      <c r="F10" s="154">
        <v>370</v>
      </c>
      <c r="G10" s="154">
        <v>386</v>
      </c>
      <c r="H10" s="154">
        <v>370</v>
      </c>
      <c r="I10" s="154">
        <v>359</v>
      </c>
      <c r="J10" s="154">
        <v>385</v>
      </c>
      <c r="K10" s="154">
        <v>400</v>
      </c>
      <c r="L10" s="154">
        <v>411</v>
      </c>
      <c r="M10" s="413">
        <v>609</v>
      </c>
      <c r="N10" s="413">
        <v>704</v>
      </c>
      <c r="O10" s="413">
        <v>566</v>
      </c>
      <c r="P10" s="413">
        <v>508</v>
      </c>
    </row>
    <row r="11" spans="2:17" s="101" customFormat="1" ht="13.5">
      <c r="B11" s="281"/>
      <c r="C11" s="281" t="s">
        <v>277</v>
      </c>
      <c r="D11" s="281"/>
      <c r="E11" s="154">
        <v>35</v>
      </c>
      <c r="F11" s="154">
        <v>268</v>
      </c>
      <c r="G11" s="154">
        <v>86</v>
      </c>
      <c r="H11" s="154">
        <v>54</v>
      </c>
      <c r="I11" s="154">
        <v>131</v>
      </c>
      <c r="J11" s="154">
        <v>146</v>
      </c>
      <c r="K11" s="154">
        <v>243</v>
      </c>
      <c r="L11" s="154">
        <v>454</v>
      </c>
      <c r="M11" s="413">
        <v>440</v>
      </c>
      <c r="N11" s="413">
        <v>536</v>
      </c>
      <c r="O11" s="413">
        <v>475</v>
      </c>
      <c r="P11" s="413">
        <v>493</v>
      </c>
      <c r="Q11" s="281"/>
    </row>
    <row r="12" spans="2:17" s="101" customFormat="1" ht="13.5">
      <c r="B12" s="281"/>
      <c r="C12" s="281" t="s">
        <v>278</v>
      </c>
      <c r="D12" s="281"/>
      <c r="E12" s="155">
        <v>78</v>
      </c>
      <c r="F12" s="155">
        <v>190</v>
      </c>
      <c r="G12" s="155">
        <v>48</v>
      </c>
      <c r="H12" s="155">
        <v>61</v>
      </c>
      <c r="I12" s="155">
        <v>80</v>
      </c>
      <c r="J12" s="155">
        <v>167</v>
      </c>
      <c r="K12" s="155">
        <v>47</v>
      </c>
      <c r="L12" s="155">
        <v>55</v>
      </c>
      <c r="M12" s="155">
        <v>67</v>
      </c>
      <c r="N12" s="155">
        <v>188</v>
      </c>
      <c r="O12" s="155">
        <v>70</v>
      </c>
      <c r="P12" s="155">
        <v>62</v>
      </c>
      <c r="Q12" s="281"/>
    </row>
    <row r="13" spans="2:17" s="101" customFormat="1" ht="12.75" thickBot="1">
      <c r="B13" s="281"/>
      <c r="C13" s="281" t="s">
        <v>166</v>
      </c>
      <c r="D13" s="281"/>
      <c r="E13" s="467">
        <f>SUM(E9:E12)</f>
        <v>753</v>
      </c>
      <c r="F13" s="467">
        <f t="shared" ref="F13:K13" si="0">SUM(F9:F12)</f>
        <v>1575</v>
      </c>
      <c r="G13" s="467">
        <f t="shared" si="0"/>
        <v>1278</v>
      </c>
      <c r="H13" s="467">
        <f t="shared" si="0"/>
        <v>1044</v>
      </c>
      <c r="I13" s="467">
        <f t="shared" si="0"/>
        <v>990</v>
      </c>
      <c r="J13" s="467">
        <f t="shared" si="0"/>
        <v>1353</v>
      </c>
      <c r="K13" s="467">
        <f t="shared" si="0"/>
        <v>1455</v>
      </c>
      <c r="L13" s="467">
        <f t="shared" ref="L13:M13" si="1">SUM(L9:L12)</f>
        <v>1570</v>
      </c>
      <c r="M13" s="467">
        <f t="shared" si="1"/>
        <v>1568</v>
      </c>
      <c r="N13" s="467">
        <f t="shared" ref="N13:O13" si="2">SUM(N9:N12)</f>
        <v>2014</v>
      </c>
      <c r="O13" s="467">
        <f t="shared" si="2"/>
        <v>1726</v>
      </c>
      <c r="P13" s="467">
        <f t="shared" ref="P13" si="3">SUM(P9:P12)</f>
        <v>1631</v>
      </c>
      <c r="Q13" s="281"/>
    </row>
    <row r="14" spans="2:17" s="101" customFormat="1" ht="12.75" thickTop="1">
      <c r="B14" s="281"/>
      <c r="C14" s="281"/>
      <c r="D14" s="281"/>
      <c r="E14" s="154"/>
      <c r="F14" s="154"/>
      <c r="G14" s="154"/>
      <c r="H14" s="154"/>
      <c r="I14" s="154"/>
      <c r="J14" s="154"/>
      <c r="K14" s="154"/>
      <c r="L14" s="154"/>
      <c r="M14" s="413"/>
      <c r="N14" s="413"/>
      <c r="O14" s="413"/>
      <c r="P14" s="413"/>
      <c r="Q14" s="281"/>
    </row>
    <row r="15" spans="2:17">
      <c r="B15" s="770" t="s">
        <v>190</v>
      </c>
      <c r="C15" s="770"/>
      <c r="D15" s="770"/>
      <c r="E15" s="154"/>
      <c r="F15" s="154"/>
      <c r="G15" s="154"/>
      <c r="H15" s="154"/>
      <c r="I15" s="154"/>
      <c r="J15" s="154"/>
      <c r="K15" s="154"/>
      <c r="L15" s="154"/>
      <c r="M15" s="413"/>
      <c r="N15" s="413"/>
      <c r="O15" s="413"/>
      <c r="P15" s="413"/>
    </row>
    <row r="16" spans="2:17" s="101" customFormat="1">
      <c r="B16" s="281"/>
      <c r="C16" s="281" t="s">
        <v>136</v>
      </c>
      <c r="D16" s="281"/>
      <c r="E16" s="105">
        <v>482</v>
      </c>
      <c r="F16" s="105">
        <v>482</v>
      </c>
      <c r="G16" s="105">
        <v>-526</v>
      </c>
      <c r="H16" s="105">
        <v>-283</v>
      </c>
      <c r="I16" s="105">
        <v>80</v>
      </c>
      <c r="J16" s="105">
        <v>705</v>
      </c>
      <c r="K16" s="105">
        <v>-437</v>
      </c>
      <c r="L16" s="105">
        <v>-210</v>
      </c>
      <c r="M16" s="410">
        <v>-35</v>
      </c>
      <c r="N16" s="410">
        <v>499</v>
      </c>
      <c r="O16" s="410">
        <v>-375</v>
      </c>
      <c r="P16" s="410">
        <v>-203</v>
      </c>
      <c r="Q16" s="281"/>
    </row>
    <row r="17" spans="2:17" s="101" customFormat="1" ht="12" customHeight="1">
      <c r="B17" s="281"/>
      <c r="C17" s="281" t="s">
        <v>276</v>
      </c>
      <c r="D17" s="281"/>
      <c r="E17" s="105">
        <v>-65</v>
      </c>
      <c r="F17" s="105">
        <v>155</v>
      </c>
      <c r="G17" s="105">
        <v>-50</v>
      </c>
      <c r="H17" s="105">
        <v>-28</v>
      </c>
      <c r="I17" s="105">
        <v>-36</v>
      </c>
      <c r="J17" s="105">
        <v>57</v>
      </c>
      <c r="K17" s="105">
        <v>-99</v>
      </c>
      <c r="L17" s="105">
        <v>219</v>
      </c>
      <c r="M17" s="410">
        <v>82</v>
      </c>
      <c r="N17" s="410">
        <v>-68</v>
      </c>
      <c r="O17" s="410">
        <v>-147</v>
      </c>
      <c r="P17" s="410">
        <v>-15</v>
      </c>
      <c r="Q17" s="281"/>
    </row>
    <row r="18" spans="2:17" s="101" customFormat="1" ht="13.5">
      <c r="B18" s="281"/>
      <c r="C18" s="281" t="s">
        <v>277</v>
      </c>
      <c r="D18" s="151"/>
      <c r="E18" s="410">
        <v>0</v>
      </c>
      <c r="F18" s="410">
        <v>1</v>
      </c>
      <c r="G18" s="410">
        <v>1</v>
      </c>
      <c r="H18" s="410">
        <v>26</v>
      </c>
      <c r="I18" s="410">
        <v>6</v>
      </c>
      <c r="J18" s="410">
        <v>3</v>
      </c>
      <c r="K18" s="410">
        <v>-11</v>
      </c>
      <c r="L18" s="410">
        <v>30</v>
      </c>
      <c r="M18" s="410">
        <v>15</v>
      </c>
      <c r="N18" s="410">
        <v>-1</v>
      </c>
      <c r="O18" s="410">
        <v>-4</v>
      </c>
      <c r="P18" s="410">
        <v>7</v>
      </c>
      <c r="Q18" s="409"/>
    </row>
    <row r="19" spans="2:17" s="409" customFormat="1" ht="13.5">
      <c r="C19" s="409" t="s">
        <v>278</v>
      </c>
      <c r="D19" s="151"/>
      <c r="E19" s="410">
        <v>0</v>
      </c>
      <c r="F19" s="410">
        <v>0</v>
      </c>
      <c r="G19" s="410">
        <v>0</v>
      </c>
      <c r="H19" s="410">
        <v>0</v>
      </c>
      <c r="I19" s="410">
        <v>0</v>
      </c>
      <c r="J19" s="410">
        <v>0</v>
      </c>
      <c r="K19" s="410">
        <v>0</v>
      </c>
      <c r="L19" s="410">
        <v>0</v>
      </c>
      <c r="M19" s="410">
        <v>0</v>
      </c>
      <c r="N19" s="410">
        <v>8</v>
      </c>
      <c r="O19" s="410">
        <v>-4</v>
      </c>
      <c r="P19" s="410">
        <v>-2</v>
      </c>
    </row>
    <row r="20" spans="2:17" s="101" customFormat="1" ht="12.75" thickBot="1">
      <c r="B20" s="281"/>
      <c r="C20" s="281" t="s">
        <v>145</v>
      </c>
      <c r="D20" s="281"/>
      <c r="E20" s="467">
        <f t="shared" ref="E20:M20" si="4">SUM(E16:E19)</f>
        <v>417</v>
      </c>
      <c r="F20" s="467">
        <f t="shared" si="4"/>
        <v>638</v>
      </c>
      <c r="G20" s="467">
        <f t="shared" si="4"/>
        <v>-575</v>
      </c>
      <c r="H20" s="467">
        <f t="shared" si="4"/>
        <v>-285</v>
      </c>
      <c r="I20" s="467">
        <f t="shared" si="4"/>
        <v>50</v>
      </c>
      <c r="J20" s="467">
        <f t="shared" si="4"/>
        <v>765</v>
      </c>
      <c r="K20" s="467">
        <f t="shared" si="4"/>
        <v>-547</v>
      </c>
      <c r="L20" s="467">
        <f t="shared" si="4"/>
        <v>39</v>
      </c>
      <c r="M20" s="467">
        <f t="shared" si="4"/>
        <v>62</v>
      </c>
      <c r="N20" s="467">
        <f>SUM(N16:N19)</f>
        <v>438</v>
      </c>
      <c r="O20" s="467">
        <f>SUM(O16:O19)</f>
        <v>-530</v>
      </c>
      <c r="P20" s="467">
        <f>SUM(P16:P19)</f>
        <v>-213</v>
      </c>
      <c r="Q20" s="281"/>
    </row>
    <row r="21" spans="2:17" s="101" customFormat="1" ht="4.5" customHeight="1" thickTop="1">
      <c r="B21" s="281"/>
      <c r="C21" s="281"/>
      <c r="D21" s="281"/>
      <c r="E21" s="154"/>
      <c r="F21" s="154"/>
      <c r="G21" s="154"/>
      <c r="H21" s="154"/>
      <c r="I21" s="154"/>
      <c r="J21" s="154"/>
      <c r="K21" s="154"/>
      <c r="L21" s="154"/>
      <c r="M21" s="413"/>
      <c r="N21" s="413"/>
      <c r="O21" s="413"/>
      <c r="P21" s="413"/>
      <c r="Q21" s="281"/>
    </row>
    <row r="22" spans="2:17" s="101" customFormat="1">
      <c r="B22" s="281"/>
      <c r="C22" s="281"/>
      <c r="D22" s="281"/>
      <c r="E22" s="224"/>
      <c r="F22" s="224"/>
      <c r="G22" s="224"/>
      <c r="H22" s="224"/>
      <c r="I22" s="224"/>
      <c r="J22" s="224"/>
      <c r="K22" s="224"/>
      <c r="L22" s="224"/>
      <c r="M22" s="414"/>
      <c r="N22" s="414"/>
      <c r="O22" s="414"/>
      <c r="P22" s="414"/>
      <c r="Q22" s="281"/>
    </row>
    <row r="23" spans="2:17" s="281" customFormat="1">
      <c r="B23" s="581" t="s">
        <v>299</v>
      </c>
      <c r="C23" s="582"/>
      <c r="D23" s="582"/>
      <c r="E23" s="607"/>
      <c r="F23" s="607"/>
      <c r="G23" s="607"/>
      <c r="H23" s="607"/>
      <c r="I23" s="607"/>
      <c r="J23" s="607"/>
      <c r="K23" s="607"/>
      <c r="L23" s="607"/>
      <c r="M23" s="588"/>
      <c r="N23" s="588"/>
      <c r="O23" s="588"/>
      <c r="P23" s="588"/>
    </row>
    <row r="24" spans="2:17" s="281" customFormat="1">
      <c r="B24" s="584"/>
      <c r="C24" s="584" t="s">
        <v>136</v>
      </c>
      <c r="D24" s="584"/>
      <c r="E24" s="608">
        <f t="shared" ref="E24:L24" si="5">E9+E16</f>
        <v>752</v>
      </c>
      <c r="F24" s="608">
        <f t="shared" si="5"/>
        <v>1229</v>
      </c>
      <c r="G24" s="608">
        <f t="shared" si="5"/>
        <v>232</v>
      </c>
      <c r="H24" s="608">
        <f t="shared" si="5"/>
        <v>276</v>
      </c>
      <c r="I24" s="608">
        <f t="shared" si="5"/>
        <v>500</v>
      </c>
      <c r="J24" s="608">
        <f t="shared" si="5"/>
        <v>1360</v>
      </c>
      <c r="K24" s="608">
        <f t="shared" si="5"/>
        <v>328</v>
      </c>
      <c r="L24" s="608">
        <f t="shared" si="5"/>
        <v>440</v>
      </c>
      <c r="M24" s="608"/>
      <c r="N24" s="608"/>
      <c r="O24" s="608"/>
      <c r="P24" s="608"/>
    </row>
    <row r="25" spans="2:17" s="281" customFormat="1">
      <c r="B25" s="584"/>
      <c r="C25" s="584" t="s">
        <v>276</v>
      </c>
      <c r="D25" s="584"/>
      <c r="E25" s="608">
        <f t="shared" ref="E25:L25" si="6">E10+E17</f>
        <v>305</v>
      </c>
      <c r="F25" s="608">
        <f t="shared" si="6"/>
        <v>525</v>
      </c>
      <c r="G25" s="608">
        <f t="shared" si="6"/>
        <v>336</v>
      </c>
      <c r="H25" s="608">
        <f t="shared" si="6"/>
        <v>342</v>
      </c>
      <c r="I25" s="608">
        <f t="shared" si="6"/>
        <v>323</v>
      </c>
      <c r="J25" s="608">
        <f t="shared" si="6"/>
        <v>442</v>
      </c>
      <c r="K25" s="608">
        <f t="shared" si="6"/>
        <v>301</v>
      </c>
      <c r="L25" s="608">
        <f t="shared" si="6"/>
        <v>630</v>
      </c>
      <c r="M25" s="608"/>
      <c r="N25" s="608"/>
      <c r="O25" s="608"/>
      <c r="P25" s="608"/>
    </row>
    <row r="26" spans="2:17" s="281" customFormat="1" ht="13.5">
      <c r="B26" s="584"/>
      <c r="C26" s="584" t="s">
        <v>279</v>
      </c>
      <c r="D26" s="584"/>
      <c r="E26" s="608">
        <f t="shared" ref="E26:L26" si="7">E11+E18</f>
        <v>35</v>
      </c>
      <c r="F26" s="608">
        <f t="shared" si="7"/>
        <v>269</v>
      </c>
      <c r="G26" s="608">
        <f t="shared" si="7"/>
        <v>87</v>
      </c>
      <c r="H26" s="608">
        <f t="shared" si="7"/>
        <v>80</v>
      </c>
      <c r="I26" s="608">
        <f t="shared" si="7"/>
        <v>137</v>
      </c>
      <c r="J26" s="608">
        <f t="shared" si="7"/>
        <v>149</v>
      </c>
      <c r="K26" s="608">
        <f t="shared" si="7"/>
        <v>232</v>
      </c>
      <c r="L26" s="608">
        <f t="shared" si="7"/>
        <v>484</v>
      </c>
      <c r="M26" s="608"/>
      <c r="N26" s="608"/>
      <c r="O26" s="608"/>
      <c r="P26" s="608"/>
    </row>
    <row r="27" spans="2:17" s="281" customFormat="1" ht="13.5">
      <c r="B27" s="584"/>
      <c r="C27" s="584" t="s">
        <v>280</v>
      </c>
      <c r="D27" s="584"/>
      <c r="E27" s="608">
        <f t="shared" ref="E27:K27" si="8">E12</f>
        <v>78</v>
      </c>
      <c r="F27" s="608">
        <f t="shared" si="8"/>
        <v>190</v>
      </c>
      <c r="G27" s="608">
        <f t="shared" si="8"/>
        <v>48</v>
      </c>
      <c r="H27" s="608">
        <f t="shared" si="8"/>
        <v>61</v>
      </c>
      <c r="I27" s="608">
        <f t="shared" si="8"/>
        <v>80</v>
      </c>
      <c r="J27" s="608">
        <f t="shared" si="8"/>
        <v>167</v>
      </c>
      <c r="K27" s="608">
        <f t="shared" si="8"/>
        <v>47</v>
      </c>
      <c r="L27" s="608">
        <f>L12+L19</f>
        <v>55</v>
      </c>
      <c r="M27" s="608"/>
      <c r="N27" s="608"/>
      <c r="O27" s="608"/>
      <c r="P27" s="608"/>
    </row>
    <row r="28" spans="2:17" s="281" customFormat="1">
      <c r="B28" s="584"/>
      <c r="C28" s="584" t="s">
        <v>298</v>
      </c>
      <c r="D28" s="584"/>
      <c r="E28" s="622">
        <f>SUM(E24:E27)</f>
        <v>1170</v>
      </c>
      <c r="F28" s="622">
        <f t="shared" ref="F28:K28" si="9">SUM(F24:F27)</f>
        <v>2213</v>
      </c>
      <c r="G28" s="622">
        <f t="shared" si="9"/>
        <v>703</v>
      </c>
      <c r="H28" s="622">
        <f t="shared" si="9"/>
        <v>759</v>
      </c>
      <c r="I28" s="622">
        <f t="shared" si="9"/>
        <v>1040</v>
      </c>
      <c r="J28" s="622">
        <f t="shared" si="9"/>
        <v>2118</v>
      </c>
      <c r="K28" s="622">
        <f t="shared" si="9"/>
        <v>908</v>
      </c>
      <c r="L28" s="622">
        <f>SUM(L24:L27)</f>
        <v>1609</v>
      </c>
      <c r="M28" s="415"/>
      <c r="N28" s="415"/>
      <c r="O28" s="415"/>
      <c r="P28" s="415"/>
    </row>
    <row r="29" spans="2:17">
      <c r="B29" s="281"/>
      <c r="C29" s="281"/>
      <c r="D29" s="281"/>
      <c r="E29" s="205"/>
      <c r="F29" s="205"/>
      <c r="G29" s="205"/>
      <c r="H29" s="205"/>
      <c r="I29" s="205"/>
      <c r="J29" s="205"/>
      <c r="K29" s="205"/>
      <c r="L29" s="205"/>
      <c r="M29" s="205"/>
      <c r="N29" s="205"/>
      <c r="O29" s="205"/>
      <c r="P29" s="205"/>
    </row>
    <row r="30" spans="2:17" ht="13.5">
      <c r="B30" s="281"/>
      <c r="C30" s="206" t="s">
        <v>306</v>
      </c>
      <c r="D30" s="281"/>
      <c r="E30" s="205"/>
      <c r="F30" s="205"/>
      <c r="G30" s="205"/>
      <c r="H30" s="205"/>
      <c r="I30" s="205"/>
      <c r="J30" s="205"/>
      <c r="K30" s="205"/>
      <c r="L30" s="205"/>
      <c r="M30" s="205"/>
      <c r="N30" s="205"/>
      <c r="O30" s="205"/>
      <c r="P30" s="205"/>
    </row>
    <row r="31" spans="2:17">
      <c r="B31" s="281"/>
      <c r="C31" s="151" t="s">
        <v>287</v>
      </c>
      <c r="D31" s="281"/>
      <c r="E31" s="205"/>
      <c r="F31" s="205"/>
      <c r="G31" s="205"/>
      <c r="H31" s="205"/>
      <c r="I31" s="205"/>
      <c r="J31" s="205"/>
      <c r="K31" s="205"/>
      <c r="L31" s="205"/>
      <c r="M31" s="205"/>
      <c r="N31" s="205"/>
      <c r="O31" s="205"/>
      <c r="P31" s="205"/>
    </row>
    <row r="32" spans="2:17" ht="13.5">
      <c r="B32" s="281"/>
      <c r="C32" s="57" t="s">
        <v>327</v>
      </c>
      <c r="D32" s="281"/>
      <c r="E32" s="205"/>
      <c r="F32" s="205"/>
      <c r="G32" s="205"/>
      <c r="H32" s="205"/>
      <c r="I32" s="205"/>
      <c r="J32" s="205"/>
      <c r="K32" s="205"/>
      <c r="L32" s="205"/>
      <c r="M32" s="205"/>
      <c r="N32" s="205"/>
      <c r="O32" s="205"/>
      <c r="P32" s="205"/>
    </row>
    <row r="33" spans="2:17" ht="13.5">
      <c r="B33" s="281"/>
      <c r="C33" s="182" t="s">
        <v>224</v>
      </c>
      <c r="D33" s="281"/>
      <c r="E33" s="205"/>
      <c r="F33" s="205"/>
      <c r="G33" s="205"/>
      <c r="H33" s="205"/>
      <c r="I33" s="205"/>
      <c r="J33" s="205"/>
      <c r="K33" s="205"/>
      <c r="L33" s="205"/>
      <c r="M33" s="205"/>
      <c r="N33" s="205"/>
      <c r="O33" s="205"/>
      <c r="P33" s="205"/>
    </row>
    <row r="34" spans="2:17">
      <c r="B34" s="281"/>
      <c r="C34" s="785"/>
      <c r="D34" s="785"/>
      <c r="E34" s="785"/>
      <c r="F34" s="785"/>
      <c r="G34" s="785"/>
      <c r="H34" s="785"/>
      <c r="I34" s="785"/>
      <c r="J34" s="785"/>
      <c r="K34" s="785"/>
      <c r="L34" s="785"/>
      <c r="M34" s="785"/>
      <c r="N34" s="785"/>
      <c r="O34" s="785"/>
      <c r="P34" s="785"/>
      <c r="Q34" s="785"/>
    </row>
    <row r="35" spans="2:17">
      <c r="B35" s="281"/>
      <c r="C35" s="281"/>
      <c r="D35" s="281"/>
      <c r="E35" s="205"/>
      <c r="F35" s="205"/>
      <c r="G35" s="205"/>
      <c r="H35" s="205"/>
      <c r="I35" s="205"/>
      <c r="J35" s="205"/>
      <c r="K35" s="205"/>
      <c r="L35" s="205"/>
      <c r="M35" s="205"/>
      <c r="N35" s="205"/>
      <c r="O35" s="205"/>
      <c r="P35" s="205"/>
    </row>
    <row r="36" spans="2:17" ht="13.5" customHeight="1">
      <c r="B36" s="281"/>
      <c r="C36" s="223"/>
      <c r="D36" s="223"/>
      <c r="E36" s="415"/>
      <c r="F36" s="415"/>
      <c r="G36" s="415"/>
      <c r="H36" s="415"/>
      <c r="I36" s="415"/>
      <c r="J36" s="415"/>
      <c r="K36" s="415"/>
      <c r="L36" s="415"/>
      <c r="M36" s="707"/>
      <c r="N36" s="707"/>
      <c r="O36" s="223"/>
      <c r="P36" s="223"/>
      <c r="Q36" s="223"/>
    </row>
    <row r="37" spans="2:17" ht="13.5">
      <c r="B37" s="101"/>
      <c r="C37" s="111"/>
      <c r="D37" s="101"/>
      <c r="E37" s="413"/>
      <c r="F37" s="413"/>
      <c r="G37" s="413"/>
      <c r="H37" s="413"/>
      <c r="I37" s="413"/>
      <c r="J37" s="413"/>
      <c r="K37" s="413"/>
      <c r="L37" s="413"/>
      <c r="M37" s="706"/>
      <c r="N37" s="706"/>
    </row>
    <row r="38" spans="2:17">
      <c r="B38" s="101"/>
      <c r="D38" s="101"/>
      <c r="E38" s="734"/>
      <c r="F38" s="734"/>
      <c r="G38" s="734"/>
      <c r="H38" s="734"/>
      <c r="I38" s="734"/>
      <c r="J38" s="734"/>
      <c r="K38" s="734"/>
      <c r="L38" s="734"/>
      <c r="M38" s="368"/>
      <c r="N38" s="368"/>
      <c r="O38" s="368"/>
    </row>
    <row r="39" spans="2:17">
      <c r="B39" s="101"/>
      <c r="C39" s="178"/>
      <c r="D39" s="101"/>
      <c r="E39" s="413"/>
      <c r="F39" s="413"/>
      <c r="G39" s="413"/>
      <c r="H39" s="413"/>
      <c r="I39" s="413"/>
      <c r="J39" s="413"/>
      <c r="K39" s="413"/>
      <c r="L39" s="413"/>
      <c r="M39" s="706"/>
      <c r="N39" s="706"/>
      <c r="O39" s="706"/>
    </row>
    <row r="40" spans="2:17">
      <c r="B40" s="101"/>
      <c r="C40" s="101"/>
      <c r="D40" s="101"/>
      <c r="E40" s="410"/>
      <c r="F40" s="410"/>
      <c r="G40" s="410"/>
      <c r="H40" s="410"/>
      <c r="I40" s="410"/>
      <c r="J40" s="410"/>
      <c r="K40" s="410"/>
      <c r="L40" s="410"/>
      <c r="M40" s="706"/>
      <c r="N40" s="706"/>
      <c r="O40" s="706"/>
    </row>
    <row r="41" spans="2:17">
      <c r="E41" s="413"/>
      <c r="F41" s="413"/>
      <c r="G41" s="413"/>
      <c r="H41" s="413"/>
      <c r="I41" s="413"/>
      <c r="J41" s="413"/>
      <c r="K41" s="413"/>
      <c r="L41" s="413"/>
      <c r="M41" s="706"/>
      <c r="N41" s="706"/>
      <c r="O41" s="706"/>
    </row>
    <row r="42" spans="2:17">
      <c r="E42" s="413"/>
      <c r="F42" s="413"/>
      <c r="G42" s="413"/>
      <c r="H42" s="413"/>
      <c r="I42" s="413"/>
      <c r="J42" s="413"/>
      <c r="K42" s="413"/>
      <c r="L42" s="413"/>
      <c r="M42" s="706"/>
      <c r="N42" s="706"/>
      <c r="O42" s="706"/>
    </row>
    <row r="43" spans="2:17">
      <c r="E43" s="410"/>
      <c r="F43" s="410"/>
      <c r="G43" s="410"/>
      <c r="H43" s="410"/>
      <c r="I43" s="410"/>
      <c r="J43" s="410"/>
      <c r="K43" s="410"/>
      <c r="L43" s="410"/>
      <c r="M43" s="706"/>
      <c r="N43" s="706"/>
      <c r="O43" s="706"/>
    </row>
    <row r="44" spans="2:17">
      <c r="E44" s="410"/>
      <c r="F44" s="410"/>
      <c r="G44" s="410"/>
      <c r="H44" s="410"/>
      <c r="I44" s="410"/>
      <c r="J44" s="410"/>
      <c r="K44" s="410"/>
      <c r="L44" s="410"/>
      <c r="M44" s="706"/>
      <c r="N44" s="706"/>
      <c r="O44" s="706"/>
    </row>
    <row r="45" spans="2:17">
      <c r="E45" s="410"/>
      <c r="F45" s="410"/>
      <c r="G45" s="410"/>
      <c r="H45" s="410"/>
      <c r="I45" s="410"/>
      <c r="J45" s="410"/>
      <c r="K45" s="410"/>
      <c r="L45" s="410"/>
      <c r="M45" s="706"/>
      <c r="N45" s="706"/>
      <c r="O45" s="706"/>
    </row>
    <row r="46" spans="2:17">
      <c r="E46" s="410"/>
      <c r="F46" s="410"/>
      <c r="G46" s="410"/>
      <c r="H46" s="410"/>
      <c r="I46" s="410"/>
      <c r="J46" s="410"/>
      <c r="K46" s="410"/>
      <c r="L46" s="410"/>
      <c r="M46" s="706"/>
      <c r="N46" s="706"/>
      <c r="O46" s="706"/>
    </row>
    <row r="47" spans="2:17">
      <c r="E47" s="413"/>
      <c r="F47" s="413"/>
      <c r="G47" s="413"/>
      <c r="H47" s="413"/>
      <c r="I47" s="413"/>
      <c r="J47" s="413"/>
      <c r="K47" s="413"/>
      <c r="L47" s="413"/>
      <c r="M47" s="706"/>
      <c r="N47" s="706"/>
      <c r="O47" s="706"/>
    </row>
    <row r="48" spans="2:17" s="408" customFormat="1">
      <c r="E48" s="414"/>
      <c r="F48" s="414"/>
      <c r="G48" s="414"/>
      <c r="H48" s="414"/>
      <c r="I48" s="414"/>
      <c r="J48" s="414"/>
      <c r="K48" s="414"/>
      <c r="L48" s="414"/>
      <c r="M48" s="706"/>
      <c r="N48" s="706"/>
      <c r="O48" s="706"/>
    </row>
    <row r="49" spans="5:15">
      <c r="E49" s="708"/>
      <c r="F49" s="708"/>
      <c r="G49" s="708"/>
      <c r="H49" s="708"/>
      <c r="I49" s="708"/>
      <c r="J49" s="708"/>
      <c r="K49" s="708"/>
      <c r="L49" s="708"/>
      <c r="M49" s="706"/>
      <c r="N49" s="706"/>
      <c r="O49" s="706"/>
    </row>
    <row r="50" spans="5:15">
      <c r="E50" s="527"/>
      <c r="F50" s="527"/>
      <c r="G50" s="527"/>
      <c r="H50" s="527"/>
      <c r="I50" s="527"/>
      <c r="J50" s="527"/>
      <c r="K50" s="527"/>
      <c r="L50" s="527"/>
      <c r="M50" s="706"/>
      <c r="N50" s="706"/>
      <c r="O50" s="706"/>
    </row>
    <row r="51" spans="5:15">
      <c r="E51" s="527"/>
      <c r="F51" s="527"/>
      <c r="G51" s="527"/>
      <c r="H51" s="527"/>
      <c r="I51" s="527"/>
      <c r="J51" s="527"/>
      <c r="K51" s="527"/>
      <c r="L51" s="527"/>
      <c r="M51" s="706"/>
      <c r="N51" s="706"/>
      <c r="O51" s="706"/>
    </row>
    <row r="52" spans="5:15">
      <c r="E52" s="709"/>
      <c r="F52" s="709"/>
      <c r="G52" s="709"/>
      <c r="H52" s="709"/>
      <c r="I52" s="709"/>
      <c r="J52" s="709"/>
      <c r="K52" s="709"/>
      <c r="L52" s="709"/>
      <c r="M52" s="710"/>
      <c r="N52" s="710"/>
      <c r="O52" s="710"/>
    </row>
    <row r="53" spans="5:15">
      <c r="E53" s="527"/>
      <c r="F53" s="527"/>
      <c r="G53" s="527"/>
      <c r="H53" s="527"/>
      <c r="I53" s="527"/>
      <c r="J53" s="527"/>
      <c r="K53" s="527"/>
      <c r="L53" s="527"/>
      <c r="M53" s="706"/>
      <c r="N53" s="706"/>
      <c r="O53" s="706"/>
    </row>
    <row r="54" spans="5:15">
      <c r="E54" s="711"/>
      <c r="F54" s="711"/>
      <c r="G54" s="711"/>
      <c r="H54" s="711"/>
      <c r="I54" s="711"/>
      <c r="J54" s="711"/>
      <c r="K54" s="711"/>
      <c r="L54" s="711"/>
      <c r="M54" s="706"/>
      <c r="N54" s="706"/>
      <c r="O54" s="706"/>
    </row>
    <row r="55" spans="5:15">
      <c r="E55" s="205"/>
      <c r="F55" s="205"/>
      <c r="G55" s="205"/>
      <c r="H55" s="205"/>
      <c r="I55" s="205"/>
      <c r="J55" s="205"/>
      <c r="K55" s="205"/>
      <c r="L55" s="205"/>
      <c r="M55" s="706"/>
      <c r="N55" s="706"/>
      <c r="O55" s="706"/>
    </row>
    <row r="56" spans="5:15">
      <c r="E56" s="205"/>
      <c r="F56" s="205"/>
      <c r="G56" s="205"/>
      <c r="H56" s="205"/>
      <c r="I56" s="205"/>
      <c r="J56" s="205"/>
      <c r="K56" s="205"/>
      <c r="L56" s="205"/>
      <c r="M56" s="706"/>
      <c r="N56" s="706"/>
      <c r="O56" s="706"/>
    </row>
    <row r="57" spans="5:15">
      <c r="E57" s="369"/>
      <c r="F57" s="369"/>
      <c r="G57" s="369"/>
      <c r="H57" s="369"/>
      <c r="I57" s="369"/>
      <c r="J57" s="369"/>
      <c r="K57" s="369"/>
      <c r="L57" s="369"/>
      <c r="M57" s="368"/>
      <c r="N57" s="368"/>
      <c r="O57" s="368"/>
    </row>
    <row r="58" spans="5:15">
      <c r="E58" s="369"/>
      <c r="F58" s="369"/>
      <c r="G58" s="369"/>
      <c r="H58" s="369"/>
      <c r="I58" s="369"/>
      <c r="J58" s="369"/>
      <c r="K58" s="369"/>
      <c r="L58" s="369"/>
      <c r="M58" s="369"/>
      <c r="N58" s="369"/>
    </row>
    <row r="59" spans="5:15">
      <c r="E59" s="369"/>
      <c r="F59" s="369"/>
      <c r="G59" s="369"/>
      <c r="H59" s="369"/>
      <c r="I59" s="369"/>
      <c r="J59" s="369"/>
      <c r="K59" s="369"/>
      <c r="L59" s="369"/>
      <c r="M59" s="369"/>
      <c r="N59" s="369"/>
    </row>
    <row r="60" spans="5:15">
      <c r="E60" s="369"/>
      <c r="F60" s="369"/>
      <c r="G60" s="369"/>
      <c r="H60" s="369"/>
      <c r="I60" s="369"/>
      <c r="J60" s="369"/>
      <c r="K60" s="369"/>
      <c r="L60" s="369"/>
      <c r="M60" s="369"/>
      <c r="N60" s="369"/>
    </row>
    <row r="61" spans="5:15">
      <c r="E61" s="369"/>
      <c r="F61" s="369"/>
      <c r="G61" s="369"/>
      <c r="H61" s="369"/>
      <c r="I61" s="369"/>
      <c r="J61" s="369"/>
      <c r="K61" s="369"/>
      <c r="L61" s="369"/>
      <c r="M61" s="369"/>
      <c r="N61" s="369"/>
      <c r="O61" s="369"/>
    </row>
    <row r="62" spans="5:15">
      <c r="E62" s="369"/>
      <c r="F62" s="369"/>
      <c r="G62" s="369"/>
      <c r="H62" s="369"/>
      <c r="I62" s="369"/>
      <c r="J62" s="369"/>
      <c r="K62" s="369"/>
      <c r="L62" s="369"/>
      <c r="M62" s="369"/>
      <c r="N62" s="369"/>
      <c r="O62" s="369"/>
    </row>
    <row r="63" spans="5:15">
      <c r="E63" s="369"/>
      <c r="F63" s="369"/>
      <c r="G63" s="369"/>
      <c r="H63" s="369"/>
      <c r="I63" s="369"/>
      <c r="J63" s="369"/>
      <c r="K63" s="369"/>
      <c r="L63" s="369"/>
      <c r="M63" s="369"/>
      <c r="N63" s="369"/>
      <c r="O63" s="369"/>
    </row>
    <row r="64" spans="5:15">
      <c r="E64" s="369"/>
      <c r="F64" s="369"/>
      <c r="G64" s="369"/>
      <c r="H64" s="369"/>
      <c r="I64" s="369"/>
      <c r="J64" s="369"/>
      <c r="K64" s="369"/>
      <c r="L64" s="369"/>
      <c r="M64" s="369"/>
      <c r="N64" s="369"/>
      <c r="O64" s="369"/>
    </row>
    <row r="65" spans="5:15">
      <c r="E65" s="369"/>
      <c r="F65" s="369"/>
      <c r="G65" s="369"/>
      <c r="H65" s="369"/>
      <c r="I65" s="369"/>
      <c r="J65" s="369"/>
      <c r="K65" s="369"/>
      <c r="L65" s="369"/>
      <c r="M65" s="369"/>
      <c r="N65" s="369"/>
      <c r="O65" s="369"/>
    </row>
    <row r="66" spans="5:15">
      <c r="E66" s="369"/>
      <c r="F66" s="369"/>
      <c r="G66" s="369"/>
      <c r="H66" s="369"/>
      <c r="I66" s="369"/>
      <c r="J66" s="369"/>
      <c r="K66" s="369"/>
      <c r="L66" s="369"/>
      <c r="M66" s="369"/>
      <c r="N66" s="369"/>
      <c r="O66" s="369"/>
    </row>
    <row r="67" spans="5:15">
      <c r="E67" s="369"/>
      <c r="F67" s="369"/>
      <c r="G67" s="369"/>
      <c r="H67" s="369"/>
      <c r="I67" s="369"/>
      <c r="J67" s="369"/>
      <c r="K67" s="369"/>
      <c r="L67" s="369"/>
      <c r="M67" s="369"/>
      <c r="N67" s="369"/>
      <c r="O67" s="369"/>
    </row>
    <row r="68" spans="5:15">
      <c r="E68" s="369"/>
      <c r="F68" s="369"/>
      <c r="G68" s="369"/>
      <c r="H68" s="369"/>
      <c r="I68" s="369"/>
      <c r="J68" s="369"/>
      <c r="K68" s="369"/>
      <c r="L68" s="369"/>
      <c r="M68" s="369"/>
      <c r="N68" s="369"/>
      <c r="O68" s="369"/>
    </row>
    <row r="69" spans="5:15">
      <c r="E69" s="369"/>
      <c r="F69" s="369"/>
      <c r="G69" s="369"/>
      <c r="H69" s="369"/>
      <c r="I69" s="369"/>
      <c r="J69" s="369"/>
      <c r="K69" s="369"/>
      <c r="L69" s="369"/>
      <c r="M69" s="369"/>
      <c r="N69" s="369"/>
      <c r="O69" s="369"/>
    </row>
    <row r="70" spans="5:15">
      <c r="E70" s="369"/>
      <c r="F70" s="369"/>
      <c r="G70" s="369"/>
      <c r="H70" s="369"/>
      <c r="I70" s="369"/>
      <c r="J70" s="369"/>
      <c r="K70" s="369"/>
      <c r="L70" s="369"/>
      <c r="M70" s="369"/>
      <c r="N70" s="369"/>
      <c r="O70" s="369"/>
    </row>
    <row r="71" spans="5:15">
      <c r="E71" s="369"/>
      <c r="F71" s="369"/>
      <c r="G71" s="369"/>
      <c r="H71" s="369"/>
      <c r="I71" s="369"/>
      <c r="J71" s="369"/>
      <c r="K71" s="369"/>
      <c r="L71" s="369"/>
      <c r="M71" s="369"/>
      <c r="N71" s="369"/>
      <c r="O71" s="369"/>
    </row>
    <row r="72" spans="5:15">
      <c r="E72" s="369"/>
      <c r="F72" s="369"/>
      <c r="G72" s="369"/>
      <c r="H72" s="369"/>
      <c r="I72" s="369"/>
      <c r="J72" s="369"/>
      <c r="K72" s="369"/>
      <c r="L72" s="369"/>
      <c r="M72" s="369"/>
      <c r="N72" s="369"/>
      <c r="O72" s="369"/>
    </row>
    <row r="73" spans="5:15">
      <c r="E73" s="369"/>
      <c r="F73" s="369"/>
      <c r="G73" s="369"/>
      <c r="H73" s="369"/>
      <c r="I73" s="369"/>
      <c r="J73" s="369"/>
      <c r="K73" s="369"/>
      <c r="L73" s="369"/>
      <c r="M73" s="369"/>
      <c r="N73" s="369"/>
      <c r="O73" s="369"/>
    </row>
    <row r="74" spans="5:15">
      <c r="E74" s="369"/>
      <c r="F74" s="369"/>
      <c r="G74" s="369"/>
      <c r="H74" s="369"/>
      <c r="I74" s="369"/>
      <c r="J74" s="369"/>
      <c r="K74" s="369"/>
      <c r="L74" s="369"/>
      <c r="M74" s="369"/>
      <c r="N74" s="369"/>
      <c r="O74" s="369"/>
    </row>
    <row r="75" spans="5:15">
      <c r="E75" s="369"/>
      <c r="F75" s="369"/>
      <c r="G75" s="369"/>
      <c r="H75" s="369"/>
      <c r="I75" s="369"/>
      <c r="J75" s="369"/>
      <c r="K75" s="369"/>
      <c r="L75" s="369"/>
      <c r="M75" s="369"/>
      <c r="N75" s="369"/>
      <c r="O75" s="369"/>
    </row>
    <row r="76" spans="5:15">
      <c r="E76" s="369"/>
      <c r="F76" s="369"/>
      <c r="G76" s="369"/>
      <c r="H76" s="369"/>
      <c r="I76" s="369"/>
      <c r="J76" s="369"/>
      <c r="K76" s="369"/>
      <c r="L76" s="369"/>
      <c r="M76" s="369"/>
      <c r="N76" s="369"/>
      <c r="O76" s="369"/>
    </row>
    <row r="77" spans="5:15">
      <c r="E77" s="369"/>
      <c r="F77" s="369"/>
      <c r="G77" s="369"/>
      <c r="H77" s="369"/>
      <c r="I77" s="369"/>
      <c r="J77" s="369"/>
      <c r="K77" s="369"/>
      <c r="L77" s="369"/>
      <c r="M77" s="369"/>
      <c r="N77" s="369"/>
      <c r="O77" s="369"/>
    </row>
    <row r="78" spans="5:15">
      <c r="E78" s="369"/>
      <c r="F78" s="369"/>
      <c r="G78" s="369"/>
      <c r="H78" s="369"/>
      <c r="I78" s="369"/>
      <c r="J78" s="369"/>
      <c r="K78" s="369"/>
      <c r="L78" s="369"/>
      <c r="M78" s="369"/>
      <c r="N78" s="369"/>
      <c r="O78" s="369"/>
    </row>
    <row r="79" spans="5:15">
      <c r="E79" s="369"/>
      <c r="F79" s="369"/>
      <c r="G79" s="369"/>
      <c r="H79" s="369"/>
      <c r="I79" s="369"/>
      <c r="J79" s="369"/>
      <c r="K79" s="369"/>
      <c r="L79" s="369"/>
      <c r="M79" s="369"/>
      <c r="N79" s="369"/>
      <c r="O79" s="369"/>
    </row>
    <row r="80" spans="5:15">
      <c r="E80" s="369"/>
      <c r="F80" s="369"/>
      <c r="G80" s="369"/>
      <c r="H80" s="369"/>
      <c r="I80" s="369"/>
      <c r="J80" s="369"/>
      <c r="K80" s="369"/>
      <c r="L80" s="369"/>
      <c r="M80" s="369"/>
      <c r="N80" s="369"/>
      <c r="O80" s="369"/>
    </row>
    <row r="81" spans="5:15">
      <c r="E81" s="369"/>
      <c r="F81" s="369"/>
      <c r="G81" s="369"/>
      <c r="H81" s="369"/>
      <c r="I81" s="369"/>
      <c r="J81" s="369"/>
      <c r="K81" s="369"/>
      <c r="L81" s="369"/>
      <c r="M81" s="369"/>
      <c r="N81" s="369"/>
      <c r="O81" s="369"/>
    </row>
    <row r="82" spans="5:15">
      <c r="E82" s="369"/>
      <c r="F82" s="369"/>
      <c r="G82" s="369"/>
      <c r="H82" s="369"/>
      <c r="I82" s="369"/>
      <c r="J82" s="369"/>
      <c r="K82" s="369"/>
      <c r="L82" s="369"/>
      <c r="M82" s="369"/>
      <c r="N82" s="369"/>
    </row>
    <row r="83" spans="5:15">
      <c r="E83" s="369"/>
      <c r="F83" s="369"/>
      <c r="G83" s="369"/>
      <c r="H83" s="369"/>
      <c r="I83" s="369"/>
      <c r="J83" s="369"/>
      <c r="K83" s="369"/>
      <c r="L83" s="369"/>
      <c r="M83" s="369"/>
      <c r="N83" s="369"/>
    </row>
    <row r="84" spans="5:15">
      <c r="E84" s="369"/>
      <c r="F84" s="369"/>
      <c r="G84" s="369"/>
      <c r="H84" s="369"/>
      <c r="I84" s="369"/>
      <c r="J84" s="369"/>
      <c r="K84" s="369"/>
      <c r="L84" s="369"/>
      <c r="M84" s="369"/>
      <c r="N84" s="369"/>
    </row>
    <row r="85" spans="5:15">
      <c r="E85" s="369"/>
      <c r="F85" s="369"/>
      <c r="G85" s="369"/>
      <c r="H85" s="369"/>
      <c r="I85" s="369"/>
      <c r="J85" s="369"/>
      <c r="K85" s="369"/>
      <c r="L85" s="369"/>
      <c r="M85" s="369"/>
      <c r="N85" s="369"/>
    </row>
    <row r="86" spans="5:15">
      <c r="E86" s="369"/>
      <c r="F86" s="369"/>
      <c r="G86" s="369"/>
      <c r="H86" s="369"/>
      <c r="I86" s="369"/>
      <c r="J86" s="369"/>
      <c r="K86" s="369"/>
      <c r="L86" s="369"/>
      <c r="M86" s="369"/>
      <c r="N86" s="369"/>
    </row>
  </sheetData>
  <mergeCells count="5">
    <mergeCell ref="B1:Q1"/>
    <mergeCell ref="B2:Q2"/>
    <mergeCell ref="B3:Q3"/>
    <mergeCell ref="B15:D15"/>
    <mergeCell ref="C34:Q34"/>
  </mergeCells>
  <pageMargins left="0.7" right="0.7" top="0.25" bottom="0.44" header="0.3" footer="0.3"/>
  <pageSetup scale="72"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B29" sqref="B29"/>
    </sheetView>
  </sheetViews>
  <sheetFormatPr defaultColWidth="9.28515625" defaultRowHeight="12"/>
  <cols>
    <col min="1" max="1" width="2.7109375" style="60" customWidth="1"/>
    <col min="2" max="2" width="60.28515625" style="117" customWidth="1"/>
    <col min="3" max="10" width="9.7109375" style="60" customWidth="1"/>
    <col min="11" max="14" width="9.7109375" style="401" customWidth="1"/>
    <col min="15" max="15" width="1.7109375" style="60" customWidth="1"/>
    <col min="16" max="16384" width="9.28515625" style="60"/>
  </cols>
  <sheetData>
    <row r="1" spans="1:19" ht="15" customHeight="1">
      <c r="A1" s="786" t="s">
        <v>67</v>
      </c>
      <c r="B1" s="786"/>
      <c r="C1" s="786"/>
      <c r="D1" s="786"/>
      <c r="E1" s="786"/>
      <c r="F1" s="786"/>
      <c r="G1" s="786"/>
      <c r="H1" s="786"/>
      <c r="I1" s="786"/>
      <c r="J1" s="786"/>
      <c r="K1" s="786"/>
      <c r="L1" s="786"/>
      <c r="M1" s="786"/>
      <c r="N1" s="786"/>
      <c r="O1" s="786"/>
    </row>
    <row r="2" spans="1:19" ht="15" customHeight="1">
      <c r="A2" s="786" t="s">
        <v>103</v>
      </c>
      <c r="B2" s="786"/>
      <c r="C2" s="786"/>
      <c r="D2" s="786"/>
      <c r="E2" s="786"/>
      <c r="F2" s="786"/>
      <c r="G2" s="786"/>
      <c r="H2" s="786"/>
      <c r="I2" s="786"/>
      <c r="J2" s="786"/>
      <c r="K2" s="786"/>
      <c r="L2" s="786"/>
      <c r="M2" s="786"/>
      <c r="N2" s="786"/>
      <c r="O2" s="786"/>
    </row>
    <row r="3" spans="1:19" ht="15" customHeight="1">
      <c r="A3" s="786" t="s">
        <v>45</v>
      </c>
      <c r="B3" s="786"/>
      <c r="C3" s="786"/>
      <c r="D3" s="786"/>
      <c r="E3" s="786"/>
      <c r="F3" s="786"/>
      <c r="G3" s="786"/>
      <c r="H3" s="786"/>
      <c r="I3" s="786"/>
      <c r="J3" s="786"/>
      <c r="K3" s="786"/>
      <c r="L3" s="786"/>
      <c r="M3" s="786"/>
      <c r="N3" s="786"/>
      <c r="O3" s="786"/>
    </row>
    <row r="6" spans="1:19" ht="15.75" customHeight="1">
      <c r="B6" s="118"/>
      <c r="C6" s="103" t="s">
        <v>5</v>
      </c>
      <c r="D6" s="103" t="s">
        <v>6</v>
      </c>
      <c r="E6" s="103" t="s">
        <v>3</v>
      </c>
      <c r="F6" s="103" t="s">
        <v>4</v>
      </c>
      <c r="G6" s="103" t="s">
        <v>5</v>
      </c>
      <c r="H6" s="103" t="s">
        <v>6</v>
      </c>
      <c r="I6" s="103" t="s">
        <v>3</v>
      </c>
      <c r="J6" s="103" t="s">
        <v>4</v>
      </c>
      <c r="K6" s="103" t="s">
        <v>5</v>
      </c>
      <c r="L6" s="103" t="s">
        <v>6</v>
      </c>
      <c r="M6" s="103" t="s">
        <v>3</v>
      </c>
      <c r="N6" s="103" t="s">
        <v>4</v>
      </c>
    </row>
    <row r="7" spans="1:19" ht="12.75" thickBot="1">
      <c r="B7" s="53"/>
      <c r="C7" s="103" t="s">
        <v>119</v>
      </c>
      <c r="D7" s="103" t="s">
        <v>119</v>
      </c>
      <c r="E7" s="103" t="s">
        <v>124</v>
      </c>
      <c r="F7" s="103" t="s">
        <v>124</v>
      </c>
      <c r="G7" s="103" t="s">
        <v>124</v>
      </c>
      <c r="H7" s="103" t="s">
        <v>124</v>
      </c>
      <c r="I7" s="103" t="s">
        <v>134</v>
      </c>
      <c r="J7" s="103" t="s">
        <v>134</v>
      </c>
      <c r="K7" s="103" t="s">
        <v>134</v>
      </c>
      <c r="L7" s="103" t="s">
        <v>134</v>
      </c>
      <c r="M7" s="103" t="s">
        <v>266</v>
      </c>
      <c r="N7" s="103" t="s">
        <v>266</v>
      </c>
    </row>
    <row r="8" spans="1:19">
      <c r="B8" s="294" t="s">
        <v>168</v>
      </c>
      <c r="C8" s="120"/>
      <c r="D8" s="120"/>
      <c r="E8" s="120"/>
      <c r="F8" s="120"/>
      <c r="G8" s="120"/>
      <c r="H8" s="120"/>
      <c r="I8" s="120"/>
      <c r="J8" s="120"/>
      <c r="K8" s="120"/>
      <c r="L8" s="120"/>
      <c r="M8" s="120"/>
      <c r="N8" s="120"/>
    </row>
    <row r="9" spans="1:19" ht="13.5">
      <c r="B9" s="295" t="s">
        <v>146</v>
      </c>
      <c r="C9" s="263">
        <v>504</v>
      </c>
      <c r="D9" s="263">
        <v>539</v>
      </c>
      <c r="E9" s="263">
        <v>581</v>
      </c>
      <c r="F9" s="263">
        <v>569</v>
      </c>
      <c r="G9" s="263">
        <v>629</v>
      </c>
      <c r="H9" s="263">
        <v>724</v>
      </c>
      <c r="I9" s="263">
        <v>926</v>
      </c>
      <c r="J9" s="263">
        <v>1141</v>
      </c>
      <c r="K9" s="418">
        <v>1344</v>
      </c>
      <c r="L9" s="418">
        <v>1454</v>
      </c>
      <c r="M9" s="418">
        <v>1386</v>
      </c>
      <c r="N9" s="418">
        <v>1309</v>
      </c>
      <c r="O9" s="179"/>
    </row>
    <row r="10" spans="1:19">
      <c r="B10" s="295" t="s">
        <v>83</v>
      </c>
      <c r="C10" s="122">
        <v>171</v>
      </c>
      <c r="D10" s="122">
        <v>846</v>
      </c>
      <c r="E10" s="122">
        <v>649</v>
      </c>
      <c r="F10" s="122">
        <v>414</v>
      </c>
      <c r="G10" s="122">
        <v>281</v>
      </c>
      <c r="H10" s="122">
        <v>462</v>
      </c>
      <c r="I10" s="122">
        <v>482</v>
      </c>
      <c r="J10" s="122">
        <v>374</v>
      </c>
      <c r="K10" s="122">
        <v>157</v>
      </c>
      <c r="L10" s="122">
        <v>372</v>
      </c>
      <c r="M10" s="122">
        <v>270</v>
      </c>
      <c r="N10" s="122">
        <v>260</v>
      </c>
    </row>
    <row r="11" spans="1:19" ht="13.5">
      <c r="B11" s="295" t="s">
        <v>147</v>
      </c>
      <c r="C11" s="176">
        <v>78</v>
      </c>
      <c r="D11" s="176">
        <v>190</v>
      </c>
      <c r="E11" s="176">
        <v>48</v>
      </c>
      <c r="F11" s="176">
        <v>61</v>
      </c>
      <c r="G11" s="176">
        <v>80</v>
      </c>
      <c r="H11" s="176">
        <v>167</v>
      </c>
      <c r="I11" s="176">
        <v>47</v>
      </c>
      <c r="J11" s="176">
        <v>55</v>
      </c>
      <c r="K11" s="176">
        <v>67</v>
      </c>
      <c r="L11" s="176">
        <v>188</v>
      </c>
      <c r="M11" s="176">
        <v>70</v>
      </c>
      <c r="N11" s="176">
        <v>62</v>
      </c>
      <c r="O11" s="179"/>
    </row>
    <row r="12" spans="1:19" ht="12.75" thickBot="1">
      <c r="B12" s="295" t="s">
        <v>169</v>
      </c>
      <c r="C12" s="468">
        <f>SUM(C9:C11)</f>
        <v>753</v>
      </c>
      <c r="D12" s="468">
        <f t="shared" ref="D12:H12" si="0">SUM(D9:D11)</f>
        <v>1575</v>
      </c>
      <c r="E12" s="468">
        <f t="shared" si="0"/>
        <v>1278</v>
      </c>
      <c r="F12" s="468">
        <f t="shared" si="0"/>
        <v>1044</v>
      </c>
      <c r="G12" s="468">
        <f t="shared" si="0"/>
        <v>990</v>
      </c>
      <c r="H12" s="468">
        <f t="shared" si="0"/>
        <v>1353</v>
      </c>
      <c r="I12" s="468">
        <f t="shared" ref="I12:J12" si="1">SUM(I9:I11)</f>
        <v>1455</v>
      </c>
      <c r="J12" s="468">
        <f t="shared" si="1"/>
        <v>1570</v>
      </c>
      <c r="K12" s="468">
        <f t="shared" ref="K12:L12" si="2">SUM(K9:K11)</f>
        <v>1568</v>
      </c>
      <c r="L12" s="468">
        <f t="shared" si="2"/>
        <v>2014</v>
      </c>
      <c r="M12" s="468">
        <f t="shared" ref="M12:N12" si="3">SUM(M9:M11)</f>
        <v>1726</v>
      </c>
      <c r="N12" s="468">
        <f t="shared" si="3"/>
        <v>1631</v>
      </c>
      <c r="O12" s="179"/>
    </row>
    <row r="13" spans="1:19" ht="12.75" thickTop="1">
      <c r="B13" s="295"/>
      <c r="C13" s="214"/>
      <c r="D13" s="214"/>
      <c r="E13" s="214"/>
      <c r="F13" s="214"/>
      <c r="G13" s="214"/>
      <c r="H13" s="214"/>
      <c r="I13" s="214"/>
      <c r="J13" s="214"/>
      <c r="K13" s="417"/>
      <c r="L13" s="417"/>
      <c r="M13" s="417"/>
      <c r="N13" s="417"/>
      <c r="O13" s="198"/>
    </row>
    <row r="14" spans="1:19" ht="13.5">
      <c r="B14" s="419" t="s">
        <v>190</v>
      </c>
      <c r="C14" s="122"/>
      <c r="D14" s="122"/>
      <c r="E14" s="122"/>
      <c r="F14" s="122"/>
      <c r="G14" s="122"/>
      <c r="H14" s="122"/>
      <c r="I14" s="122"/>
      <c r="J14" s="122"/>
      <c r="K14" s="122"/>
      <c r="L14" s="122"/>
      <c r="M14" s="122"/>
      <c r="N14" s="122"/>
      <c r="O14" s="179"/>
      <c r="Q14" s="179"/>
    </row>
    <row r="15" spans="1:19" ht="13.5">
      <c r="B15" s="295" t="s">
        <v>146</v>
      </c>
      <c r="C15" s="122">
        <v>1</v>
      </c>
      <c r="D15" s="122">
        <v>146</v>
      </c>
      <c r="E15" s="122">
        <v>-43</v>
      </c>
      <c r="F15" s="122">
        <v>42</v>
      </c>
      <c r="G15" s="122">
        <v>68</v>
      </c>
      <c r="H15" s="122">
        <v>56</v>
      </c>
      <c r="I15" s="122">
        <v>-129</v>
      </c>
      <c r="J15" s="122">
        <v>261</v>
      </c>
      <c r="K15" s="122">
        <v>158</v>
      </c>
      <c r="L15" s="122">
        <v>61</v>
      </c>
      <c r="M15" s="122">
        <v>-320</v>
      </c>
      <c r="N15" s="122">
        <v>-31</v>
      </c>
      <c r="O15" s="179"/>
      <c r="Q15" s="179"/>
      <c r="S15" s="179"/>
    </row>
    <row r="16" spans="1:19">
      <c r="B16" s="295" t="s">
        <v>83</v>
      </c>
      <c r="C16" s="122">
        <v>416</v>
      </c>
      <c r="D16" s="122">
        <v>492</v>
      </c>
      <c r="E16" s="122">
        <v>-532</v>
      </c>
      <c r="F16" s="122">
        <v>-327</v>
      </c>
      <c r="G16" s="122">
        <v>-18</v>
      </c>
      <c r="H16" s="122">
        <v>709</v>
      </c>
      <c r="I16" s="122">
        <v>-418</v>
      </c>
      <c r="J16" s="122">
        <v>-222</v>
      </c>
      <c r="K16" s="122">
        <v>-96</v>
      </c>
      <c r="L16" s="122">
        <v>369</v>
      </c>
      <c r="M16" s="122">
        <v>-206</v>
      </c>
      <c r="N16" s="122">
        <v>-180</v>
      </c>
      <c r="O16" s="179"/>
      <c r="Q16" s="179"/>
      <c r="S16" s="179"/>
    </row>
    <row r="17" spans="2:19" s="401" customFormat="1" ht="13.5">
      <c r="B17" s="295" t="s">
        <v>147</v>
      </c>
      <c r="C17" s="614">
        <v>0</v>
      </c>
      <c r="D17" s="614">
        <v>0</v>
      </c>
      <c r="E17" s="614">
        <v>0</v>
      </c>
      <c r="F17" s="614">
        <v>0</v>
      </c>
      <c r="G17" s="614">
        <v>0</v>
      </c>
      <c r="H17" s="614">
        <v>0</v>
      </c>
      <c r="I17" s="614">
        <v>0</v>
      </c>
      <c r="J17" s="614">
        <v>0</v>
      </c>
      <c r="K17" s="614">
        <v>0</v>
      </c>
      <c r="L17" s="122">
        <v>8</v>
      </c>
      <c r="M17" s="122">
        <v>-4</v>
      </c>
      <c r="N17" s="122">
        <v>-2</v>
      </c>
      <c r="O17" s="179"/>
      <c r="Q17" s="179"/>
      <c r="S17" s="179"/>
    </row>
    <row r="18" spans="2:19" ht="12.75" thickBot="1">
      <c r="B18" s="295" t="s">
        <v>144</v>
      </c>
      <c r="C18" s="468">
        <f t="shared" ref="C18:L18" si="4">SUM(C15:C17)</f>
        <v>417</v>
      </c>
      <c r="D18" s="468">
        <f t="shared" si="4"/>
        <v>638</v>
      </c>
      <c r="E18" s="468">
        <f t="shared" si="4"/>
        <v>-575</v>
      </c>
      <c r="F18" s="468">
        <f t="shared" si="4"/>
        <v>-285</v>
      </c>
      <c r="G18" s="468">
        <f t="shared" si="4"/>
        <v>50</v>
      </c>
      <c r="H18" s="468">
        <f t="shared" si="4"/>
        <v>765</v>
      </c>
      <c r="I18" s="468">
        <f t="shared" si="4"/>
        <v>-547</v>
      </c>
      <c r="J18" s="468">
        <f t="shared" si="4"/>
        <v>39</v>
      </c>
      <c r="K18" s="468">
        <f t="shared" si="4"/>
        <v>62</v>
      </c>
      <c r="L18" s="468">
        <f t="shared" si="4"/>
        <v>438</v>
      </c>
      <c r="M18" s="468">
        <f t="shared" ref="M18" si="5">SUM(M15:M17)</f>
        <v>-530</v>
      </c>
      <c r="N18" s="468">
        <f>SUM(N15:N17)</f>
        <v>-213</v>
      </c>
      <c r="O18" s="179"/>
      <c r="S18" s="179"/>
    </row>
    <row r="19" spans="2:19" ht="12.75" thickTop="1">
      <c r="B19" s="295"/>
      <c r="C19" s="123"/>
      <c r="D19" s="123"/>
      <c r="E19" s="123"/>
      <c r="F19" s="123"/>
      <c r="G19" s="123"/>
      <c r="H19" s="123"/>
      <c r="I19" s="123"/>
      <c r="J19" s="123"/>
      <c r="K19" s="416"/>
      <c r="L19" s="416"/>
      <c r="M19" s="416"/>
      <c r="N19" s="416"/>
      <c r="O19" s="179"/>
    </row>
    <row r="20" spans="2:19">
      <c r="B20" s="589" t="s">
        <v>300</v>
      </c>
      <c r="C20" s="590"/>
      <c r="D20" s="590"/>
      <c r="E20" s="590"/>
      <c r="F20" s="590"/>
      <c r="G20" s="590"/>
      <c r="H20" s="590"/>
      <c r="I20" s="590"/>
      <c r="J20" s="590"/>
      <c r="K20" s="590"/>
      <c r="L20" s="590"/>
      <c r="M20" s="590"/>
      <c r="N20" s="590"/>
      <c r="O20" s="179"/>
    </row>
    <row r="21" spans="2:19" ht="13.5">
      <c r="B21" s="591" t="s">
        <v>234</v>
      </c>
      <c r="C21" s="592">
        <f t="shared" ref="C21:J21" si="6">C9+C15</f>
        <v>505</v>
      </c>
      <c r="D21" s="592">
        <f t="shared" si="6"/>
        <v>685</v>
      </c>
      <c r="E21" s="592">
        <f t="shared" si="6"/>
        <v>538</v>
      </c>
      <c r="F21" s="592">
        <f t="shared" si="6"/>
        <v>611</v>
      </c>
      <c r="G21" s="592">
        <f t="shared" si="6"/>
        <v>697</v>
      </c>
      <c r="H21" s="592">
        <f t="shared" si="6"/>
        <v>780</v>
      </c>
      <c r="I21" s="592">
        <f t="shared" si="6"/>
        <v>797</v>
      </c>
      <c r="J21" s="592">
        <f t="shared" si="6"/>
        <v>1402</v>
      </c>
      <c r="K21" s="595"/>
      <c r="L21" s="595"/>
      <c r="M21" s="595"/>
      <c r="N21" s="595"/>
      <c r="O21" s="595"/>
    </row>
    <row r="22" spans="2:19">
      <c r="B22" s="591" t="s">
        <v>83</v>
      </c>
      <c r="C22" s="592">
        <f t="shared" ref="C22:J22" si="7">C10+C16</f>
        <v>587</v>
      </c>
      <c r="D22" s="592">
        <f t="shared" si="7"/>
        <v>1338</v>
      </c>
      <c r="E22" s="592">
        <f t="shared" si="7"/>
        <v>117</v>
      </c>
      <c r="F22" s="592">
        <f t="shared" si="7"/>
        <v>87</v>
      </c>
      <c r="G22" s="592">
        <f t="shared" si="7"/>
        <v>263</v>
      </c>
      <c r="H22" s="592">
        <f t="shared" si="7"/>
        <v>1171</v>
      </c>
      <c r="I22" s="592">
        <f t="shared" si="7"/>
        <v>64</v>
      </c>
      <c r="J22" s="592">
        <f t="shared" si="7"/>
        <v>152</v>
      </c>
      <c r="K22" s="595"/>
      <c r="L22" s="595"/>
      <c r="M22" s="595"/>
      <c r="N22" s="595"/>
      <c r="O22" s="595"/>
    </row>
    <row r="23" spans="2:19" ht="13.5">
      <c r="B23" s="591" t="s">
        <v>235</v>
      </c>
      <c r="C23" s="593">
        <f t="shared" ref="C23:I23" si="8">C11</f>
        <v>78</v>
      </c>
      <c r="D23" s="593">
        <f t="shared" si="8"/>
        <v>190</v>
      </c>
      <c r="E23" s="593">
        <f t="shared" si="8"/>
        <v>48</v>
      </c>
      <c r="F23" s="593">
        <f t="shared" si="8"/>
        <v>61</v>
      </c>
      <c r="G23" s="593">
        <f t="shared" si="8"/>
        <v>80</v>
      </c>
      <c r="H23" s="593">
        <f t="shared" si="8"/>
        <v>167</v>
      </c>
      <c r="I23" s="593">
        <f t="shared" si="8"/>
        <v>47</v>
      </c>
      <c r="J23" s="593">
        <f>J17+J11</f>
        <v>55</v>
      </c>
      <c r="K23" s="595"/>
      <c r="L23" s="595"/>
      <c r="M23" s="595"/>
      <c r="N23" s="595"/>
      <c r="O23" s="595"/>
    </row>
    <row r="24" spans="2:19">
      <c r="B24" s="591" t="s">
        <v>298</v>
      </c>
      <c r="C24" s="594">
        <f>SUM(C21:C23)</f>
        <v>1170</v>
      </c>
      <c r="D24" s="594">
        <f t="shared" ref="D24:J24" si="9">SUM(D21:D23)</f>
        <v>2213</v>
      </c>
      <c r="E24" s="594">
        <f t="shared" si="9"/>
        <v>703</v>
      </c>
      <c r="F24" s="594">
        <f t="shared" si="9"/>
        <v>759</v>
      </c>
      <c r="G24" s="594">
        <f t="shared" si="9"/>
        <v>1040</v>
      </c>
      <c r="H24" s="594">
        <f t="shared" si="9"/>
        <v>2118</v>
      </c>
      <c r="I24" s="594">
        <f t="shared" si="9"/>
        <v>908</v>
      </c>
      <c r="J24" s="594">
        <f t="shared" si="9"/>
        <v>1609</v>
      </c>
      <c r="K24" s="596"/>
      <c r="L24" s="596"/>
      <c r="M24" s="596"/>
      <c r="N24" s="596"/>
      <c r="O24" s="596"/>
    </row>
    <row r="25" spans="2:19" ht="14.25">
      <c r="B25" s="57"/>
      <c r="C25" s="344"/>
      <c r="D25" s="344"/>
      <c r="E25" s="344"/>
      <c r="F25" s="344"/>
      <c r="G25" s="344"/>
      <c r="H25" s="344"/>
      <c r="I25" s="344"/>
      <c r="J25" s="344"/>
      <c r="K25" s="344"/>
      <c r="L25" s="344"/>
      <c r="M25" s="344"/>
      <c r="N25" s="344"/>
      <c r="O25" s="198"/>
    </row>
    <row r="26" spans="2:19">
      <c r="B26" s="57"/>
      <c r="C26" s="280"/>
      <c r="D26" s="280"/>
      <c r="E26" s="280"/>
      <c r="F26" s="280"/>
      <c r="G26" s="280"/>
      <c r="H26" s="280"/>
      <c r="I26" s="280"/>
      <c r="J26" s="280"/>
      <c r="K26" s="280"/>
      <c r="L26" s="280"/>
      <c r="M26" s="280"/>
      <c r="N26" s="280"/>
    </row>
    <row r="27" spans="2:19" ht="13.5">
      <c r="B27" s="57" t="s">
        <v>340</v>
      </c>
      <c r="C27" s="180"/>
      <c r="D27" s="180"/>
      <c r="E27" s="180"/>
      <c r="F27" s="180"/>
      <c r="G27" s="180"/>
      <c r="H27" s="180"/>
      <c r="I27" s="180"/>
      <c r="J27" s="180"/>
      <c r="K27" s="180"/>
      <c r="L27" s="180"/>
      <c r="M27" s="180"/>
      <c r="N27" s="180"/>
    </row>
    <row r="28" spans="2:19" ht="13.5">
      <c r="B28" s="57" t="s">
        <v>327</v>
      </c>
      <c r="C28" s="180"/>
      <c r="D28" s="180"/>
      <c r="E28" s="180"/>
      <c r="F28" s="180"/>
      <c r="G28" s="180"/>
      <c r="H28" s="180"/>
      <c r="I28" s="180"/>
      <c r="J28" s="180"/>
      <c r="K28" s="180"/>
      <c r="L28" s="180"/>
      <c r="M28" s="180"/>
      <c r="N28" s="180"/>
    </row>
    <row r="29" spans="2:19" ht="13.5">
      <c r="B29" s="182" t="s">
        <v>224</v>
      </c>
      <c r="C29" s="184"/>
      <c r="D29" s="184"/>
      <c r="E29" s="184"/>
      <c r="F29" s="184"/>
      <c r="G29" s="184"/>
      <c r="H29" s="184"/>
      <c r="I29" s="184"/>
      <c r="J29" s="184"/>
      <c r="K29" s="184"/>
      <c r="L29" s="184"/>
      <c r="M29" s="184"/>
      <c r="N29" s="184"/>
    </row>
    <row r="30" spans="2:19" ht="53.25" customHeight="1">
      <c r="B30" s="785"/>
      <c r="C30" s="785"/>
      <c r="D30" s="785"/>
      <c r="E30" s="785"/>
      <c r="F30" s="785"/>
      <c r="G30" s="785"/>
      <c r="H30" s="785"/>
      <c r="I30" s="785"/>
      <c r="J30" s="785"/>
      <c r="K30" s="785"/>
      <c r="L30" s="785"/>
      <c r="M30" s="785"/>
      <c r="N30" s="785"/>
      <c r="O30" s="785"/>
      <c r="P30" s="785"/>
      <c r="R30" s="179"/>
    </row>
    <row r="31" spans="2:19">
      <c r="B31" s="57"/>
      <c r="C31" s="418"/>
      <c r="D31" s="418"/>
      <c r="E31" s="418"/>
      <c r="F31" s="418"/>
      <c r="G31" s="418"/>
      <c r="H31" s="418"/>
      <c r="I31" s="418"/>
      <c r="J31" s="403"/>
      <c r="K31" s="403"/>
      <c r="L31" s="403"/>
      <c r="R31" s="179"/>
    </row>
    <row r="32" spans="2:19">
      <c r="B32" s="57"/>
      <c r="C32" s="416"/>
      <c r="D32" s="416"/>
      <c r="E32" s="416"/>
      <c r="F32" s="416"/>
      <c r="G32" s="416"/>
      <c r="H32" s="416"/>
      <c r="I32" s="416"/>
      <c r="J32" s="184"/>
      <c r="K32" s="184"/>
      <c r="L32" s="184"/>
      <c r="R32" s="179"/>
    </row>
    <row r="33" spans="3:14">
      <c r="C33" s="418"/>
      <c r="D33" s="418"/>
      <c r="E33" s="418"/>
      <c r="F33" s="418"/>
      <c r="G33" s="418"/>
      <c r="H33" s="418"/>
      <c r="I33" s="418"/>
      <c r="J33" s="418"/>
      <c r="K33" s="403"/>
      <c r="L33" s="403"/>
      <c r="M33" s="403"/>
    </row>
    <row r="34" spans="3:14">
      <c r="C34" s="416"/>
      <c r="D34" s="416"/>
      <c r="E34" s="416"/>
      <c r="F34" s="416"/>
      <c r="G34" s="416"/>
      <c r="H34" s="416"/>
      <c r="I34" s="416"/>
      <c r="J34" s="416"/>
      <c r="K34" s="184"/>
      <c r="L34" s="184"/>
      <c r="M34" s="184"/>
    </row>
    <row r="35" spans="3:14">
      <c r="C35" s="416"/>
      <c r="D35" s="416"/>
      <c r="E35" s="416"/>
      <c r="F35" s="416"/>
      <c r="G35" s="416"/>
      <c r="H35" s="416"/>
      <c r="I35" s="416"/>
      <c r="J35" s="416"/>
      <c r="K35" s="184"/>
      <c r="L35" s="184"/>
      <c r="M35" s="184"/>
    </row>
    <row r="36" spans="3:14">
      <c r="C36" s="416"/>
      <c r="D36" s="416"/>
      <c r="E36" s="416"/>
      <c r="F36" s="416"/>
      <c r="G36" s="416"/>
      <c r="H36" s="416"/>
      <c r="I36" s="416"/>
      <c r="J36" s="416"/>
      <c r="K36" s="184"/>
      <c r="L36" s="184"/>
      <c r="M36" s="184"/>
    </row>
    <row r="37" spans="3:14">
      <c r="C37" s="417"/>
      <c r="D37" s="417"/>
      <c r="E37" s="417"/>
      <c r="F37" s="417"/>
      <c r="G37" s="417"/>
      <c r="H37" s="417"/>
      <c r="I37" s="417"/>
      <c r="J37" s="417"/>
      <c r="K37" s="712"/>
      <c r="L37" s="712"/>
      <c r="M37" s="712"/>
    </row>
    <row r="38" spans="3:14">
      <c r="C38" s="416"/>
      <c r="D38" s="416"/>
      <c r="E38" s="416"/>
      <c r="F38" s="416"/>
      <c r="G38" s="416"/>
      <c r="H38" s="416"/>
      <c r="I38" s="416"/>
      <c r="J38" s="416"/>
      <c r="K38" s="184"/>
      <c r="L38" s="184"/>
      <c r="M38" s="184"/>
    </row>
    <row r="39" spans="3:14">
      <c r="C39" s="416"/>
      <c r="D39" s="416"/>
      <c r="E39" s="416"/>
      <c r="F39" s="416"/>
      <c r="G39" s="416"/>
      <c r="H39" s="416"/>
      <c r="I39" s="416"/>
      <c r="J39" s="416"/>
      <c r="K39" s="184"/>
      <c r="L39" s="184"/>
      <c r="M39" s="184"/>
    </row>
    <row r="40" spans="3:14">
      <c r="C40" s="416"/>
      <c r="D40" s="416"/>
      <c r="E40" s="416"/>
      <c r="F40" s="416"/>
      <c r="G40" s="416"/>
      <c r="H40" s="416"/>
      <c r="I40" s="416"/>
      <c r="J40" s="416"/>
      <c r="K40" s="184"/>
      <c r="L40" s="184"/>
      <c r="M40" s="184"/>
    </row>
    <row r="41" spans="3:14">
      <c r="C41" s="416"/>
      <c r="D41" s="416"/>
      <c r="E41" s="416"/>
      <c r="F41" s="416"/>
      <c r="G41" s="416"/>
      <c r="H41" s="416"/>
      <c r="I41" s="416"/>
      <c r="J41" s="416"/>
      <c r="K41" s="184"/>
      <c r="L41" s="184"/>
      <c r="M41" s="184"/>
    </row>
    <row r="42" spans="3:14">
      <c r="C42" s="416"/>
      <c r="D42" s="416"/>
      <c r="E42" s="416"/>
      <c r="F42" s="416"/>
      <c r="G42" s="416"/>
      <c r="H42" s="416"/>
      <c r="I42" s="416"/>
      <c r="J42" s="416"/>
      <c r="K42" s="184"/>
      <c r="L42" s="184"/>
      <c r="M42" s="184"/>
    </row>
    <row r="43" spans="3:14">
      <c r="C43" s="416"/>
      <c r="D43" s="416"/>
      <c r="E43" s="416"/>
      <c r="F43" s="416"/>
      <c r="G43" s="416"/>
      <c r="H43" s="416"/>
      <c r="I43" s="416"/>
      <c r="J43" s="416"/>
      <c r="K43" s="184"/>
      <c r="L43" s="184"/>
      <c r="M43" s="184"/>
    </row>
    <row r="44" spans="3:14">
      <c r="C44" s="735"/>
      <c r="D44" s="735"/>
      <c r="E44" s="735"/>
      <c r="F44" s="735"/>
      <c r="G44" s="735"/>
      <c r="H44" s="735"/>
      <c r="I44" s="735"/>
      <c r="J44" s="735"/>
    </row>
    <row r="45" spans="3:14">
      <c r="C45" s="416"/>
      <c r="D45" s="416"/>
      <c r="E45" s="416"/>
      <c r="F45" s="416"/>
      <c r="G45" s="416"/>
      <c r="H45" s="416"/>
      <c r="I45" s="416"/>
      <c r="J45" s="416"/>
      <c r="K45" s="184"/>
      <c r="L45" s="184"/>
      <c r="M45" s="184"/>
    </row>
    <row r="46" spans="3:14">
      <c r="C46" s="416"/>
      <c r="D46" s="416"/>
      <c r="E46" s="416"/>
      <c r="F46" s="416"/>
      <c r="G46" s="416"/>
      <c r="H46" s="416"/>
      <c r="I46" s="416"/>
      <c r="J46" s="416"/>
      <c r="K46" s="184"/>
      <c r="L46" s="184"/>
      <c r="M46" s="184"/>
    </row>
    <row r="47" spans="3:14">
      <c r="C47" s="416"/>
      <c r="D47" s="416"/>
      <c r="E47" s="416"/>
      <c r="F47" s="416"/>
      <c r="G47" s="416"/>
      <c r="H47" s="416"/>
      <c r="I47" s="416"/>
      <c r="J47" s="416"/>
      <c r="K47" s="184"/>
      <c r="L47" s="184"/>
      <c r="M47" s="184"/>
    </row>
    <row r="48" spans="3:14">
      <c r="C48" s="713"/>
      <c r="D48" s="713"/>
      <c r="E48" s="713"/>
      <c r="F48" s="713"/>
      <c r="G48" s="713"/>
      <c r="H48" s="713"/>
      <c r="I48" s="713"/>
      <c r="J48" s="713"/>
      <c r="K48" s="403"/>
      <c r="L48" s="403"/>
      <c r="M48" s="403"/>
      <c r="N48" s="403"/>
    </row>
    <row r="49" spans="3:14">
      <c r="C49" s="528"/>
      <c r="D49" s="528"/>
      <c r="E49" s="528"/>
      <c r="F49" s="528"/>
      <c r="G49" s="528"/>
      <c r="H49" s="528"/>
      <c r="I49" s="528"/>
      <c r="J49" s="528"/>
      <c r="K49" s="528"/>
      <c r="L49" s="528"/>
      <c r="M49" s="403"/>
      <c r="N49" s="403"/>
    </row>
    <row r="50" spans="3:14">
      <c r="C50" s="528"/>
      <c r="D50" s="528"/>
      <c r="E50" s="528"/>
      <c r="F50" s="528"/>
      <c r="G50" s="528"/>
      <c r="H50" s="528"/>
      <c r="I50" s="528"/>
      <c r="J50" s="528"/>
      <c r="K50" s="528"/>
      <c r="L50" s="528"/>
      <c r="M50" s="403"/>
      <c r="N50" s="403"/>
    </row>
    <row r="51" spans="3:14">
      <c r="C51" s="528"/>
      <c r="D51" s="528"/>
      <c r="E51" s="528"/>
      <c r="F51" s="528"/>
      <c r="G51" s="528"/>
      <c r="H51" s="528"/>
      <c r="I51" s="528"/>
      <c r="J51" s="528"/>
      <c r="K51" s="528"/>
      <c r="L51" s="528"/>
      <c r="M51" s="528"/>
      <c r="N51" s="403"/>
    </row>
    <row r="52" spans="3:14">
      <c r="C52" s="528"/>
      <c r="D52" s="528"/>
      <c r="E52" s="528"/>
      <c r="F52" s="528"/>
      <c r="G52" s="528"/>
      <c r="H52" s="528"/>
      <c r="I52" s="528"/>
      <c r="J52" s="528"/>
      <c r="K52" s="528"/>
      <c r="L52" s="528"/>
      <c r="M52" s="528"/>
      <c r="N52" s="403"/>
    </row>
    <row r="53" spans="3:14">
      <c r="C53" s="528"/>
      <c r="D53" s="528"/>
      <c r="E53" s="528"/>
      <c r="F53" s="528"/>
      <c r="G53" s="528"/>
      <c r="H53" s="528"/>
      <c r="I53" s="528"/>
      <c r="J53" s="528"/>
      <c r="K53" s="528"/>
      <c r="L53" s="528"/>
      <c r="M53" s="528"/>
      <c r="N53" s="403"/>
    </row>
    <row r="54" spans="3:14">
      <c r="C54" s="528"/>
      <c r="D54" s="528"/>
      <c r="E54" s="528"/>
      <c r="F54" s="528"/>
      <c r="G54" s="528"/>
      <c r="H54" s="528"/>
      <c r="I54" s="528"/>
      <c r="J54" s="528"/>
      <c r="K54" s="528"/>
      <c r="L54" s="528"/>
      <c r="M54" s="528"/>
      <c r="N54" s="403"/>
    </row>
    <row r="55" spans="3:14">
      <c r="C55" s="528"/>
      <c r="D55" s="528"/>
      <c r="E55" s="528"/>
      <c r="F55" s="528"/>
      <c r="G55" s="528"/>
      <c r="H55" s="528"/>
      <c r="I55" s="528"/>
      <c r="J55" s="528"/>
      <c r="K55" s="528"/>
      <c r="L55" s="528"/>
      <c r="M55" s="528"/>
      <c r="N55" s="403"/>
    </row>
    <row r="56" spans="3:14">
      <c r="C56" s="528"/>
      <c r="D56" s="528"/>
      <c r="E56" s="528"/>
      <c r="F56" s="528"/>
      <c r="G56" s="528"/>
      <c r="H56" s="528"/>
      <c r="I56" s="528"/>
      <c r="J56" s="528"/>
      <c r="K56" s="528"/>
      <c r="L56" s="528"/>
      <c r="M56" s="528"/>
      <c r="N56" s="403"/>
    </row>
    <row r="57" spans="3:14">
      <c r="C57" s="528"/>
      <c r="D57" s="528"/>
      <c r="E57" s="528"/>
      <c r="F57" s="528"/>
      <c r="G57" s="528"/>
      <c r="H57" s="528"/>
      <c r="I57" s="528"/>
      <c r="J57" s="528"/>
      <c r="K57" s="528"/>
      <c r="L57" s="528"/>
      <c r="M57" s="528"/>
      <c r="N57" s="403"/>
    </row>
    <row r="58" spans="3:14">
      <c r="C58" s="528"/>
      <c r="D58" s="528"/>
      <c r="E58" s="528"/>
      <c r="F58" s="528"/>
      <c r="G58" s="528"/>
      <c r="H58" s="528"/>
      <c r="I58" s="528"/>
      <c r="J58" s="528"/>
      <c r="K58" s="528"/>
      <c r="L58" s="528"/>
      <c r="M58" s="528"/>
      <c r="N58" s="403"/>
    </row>
    <row r="59" spans="3:14">
      <c r="C59" s="528"/>
      <c r="D59" s="528"/>
      <c r="E59" s="528"/>
      <c r="F59" s="528"/>
      <c r="G59" s="528"/>
      <c r="H59" s="528"/>
      <c r="I59" s="528"/>
      <c r="J59" s="528"/>
      <c r="K59" s="528"/>
      <c r="L59" s="528"/>
      <c r="M59" s="528"/>
      <c r="N59" s="403"/>
    </row>
    <row r="60" spans="3:14">
      <c r="C60" s="528"/>
      <c r="D60" s="528"/>
      <c r="E60" s="528"/>
      <c r="F60" s="528"/>
      <c r="G60" s="528"/>
      <c r="H60" s="528"/>
      <c r="I60" s="528"/>
      <c r="J60" s="528"/>
      <c r="K60" s="528"/>
      <c r="L60" s="528"/>
      <c r="M60" s="528"/>
      <c r="N60" s="403"/>
    </row>
    <row r="61" spans="3:14">
      <c r="C61" s="528"/>
      <c r="D61" s="528"/>
      <c r="E61" s="528"/>
      <c r="F61" s="528"/>
      <c r="G61" s="528"/>
      <c r="H61" s="528"/>
      <c r="I61" s="528"/>
      <c r="J61" s="528"/>
      <c r="K61" s="528"/>
      <c r="L61" s="528"/>
      <c r="M61" s="528"/>
      <c r="N61" s="403"/>
    </row>
    <row r="62" spans="3:14">
      <c r="C62" s="528"/>
      <c r="D62" s="528"/>
      <c r="E62" s="528"/>
      <c r="F62" s="528"/>
      <c r="G62" s="528"/>
      <c r="H62" s="528"/>
      <c r="I62" s="528"/>
      <c r="J62" s="528"/>
      <c r="K62" s="528"/>
      <c r="L62" s="528"/>
      <c r="M62" s="528"/>
      <c r="N62" s="403"/>
    </row>
    <row r="63" spans="3:14">
      <c r="C63" s="528"/>
      <c r="D63" s="528"/>
      <c r="E63" s="528"/>
      <c r="F63" s="528"/>
      <c r="G63" s="528"/>
      <c r="H63" s="528"/>
      <c r="I63" s="528"/>
      <c r="J63" s="528"/>
      <c r="K63" s="528"/>
      <c r="L63" s="528"/>
      <c r="M63" s="528"/>
      <c r="N63" s="403"/>
    </row>
    <row r="64" spans="3:14">
      <c r="C64" s="528"/>
      <c r="D64" s="528"/>
      <c r="E64" s="528"/>
      <c r="F64" s="528"/>
      <c r="G64" s="528"/>
      <c r="H64" s="528"/>
      <c r="I64" s="528"/>
      <c r="J64" s="528"/>
      <c r="K64" s="528"/>
      <c r="L64" s="528"/>
      <c r="M64" s="528"/>
    </row>
    <row r="65" spans="3:13">
      <c r="C65" s="528"/>
      <c r="D65" s="528"/>
      <c r="E65" s="528"/>
      <c r="F65" s="528"/>
      <c r="G65" s="528"/>
      <c r="H65" s="528"/>
      <c r="I65" s="528"/>
      <c r="J65" s="528"/>
      <c r="K65" s="528"/>
      <c r="L65" s="528"/>
      <c r="M65" s="528"/>
    </row>
    <row r="66" spans="3:13">
      <c r="C66" s="528"/>
      <c r="D66" s="528"/>
      <c r="E66" s="528"/>
      <c r="F66" s="528"/>
      <c r="G66" s="528"/>
      <c r="H66" s="528"/>
      <c r="I66" s="528"/>
      <c r="J66" s="528"/>
      <c r="K66" s="528"/>
      <c r="L66" s="528"/>
      <c r="M66" s="528"/>
    </row>
    <row r="67" spans="3:13">
      <c r="C67" s="528"/>
      <c r="D67" s="528"/>
      <c r="E67" s="528"/>
      <c r="F67" s="528"/>
      <c r="G67" s="528"/>
      <c r="H67" s="528"/>
      <c r="I67" s="528"/>
      <c r="J67" s="528"/>
      <c r="K67" s="528"/>
      <c r="L67" s="528"/>
      <c r="M67" s="528"/>
    </row>
    <row r="68" spans="3:13">
      <c r="C68" s="528"/>
      <c r="D68" s="528"/>
      <c r="E68" s="528"/>
      <c r="F68" s="528"/>
      <c r="G68" s="528"/>
      <c r="H68" s="528"/>
      <c r="I68" s="528"/>
      <c r="J68" s="528"/>
      <c r="K68" s="528"/>
      <c r="L68" s="528"/>
      <c r="M68" s="528"/>
    </row>
    <row r="69" spans="3:13">
      <c r="C69" s="528"/>
      <c r="D69" s="528"/>
      <c r="E69" s="528"/>
      <c r="F69" s="528"/>
      <c r="G69" s="528"/>
      <c r="H69" s="528"/>
      <c r="I69" s="528"/>
      <c r="J69" s="528"/>
      <c r="K69" s="528"/>
      <c r="L69" s="528"/>
      <c r="M69" s="528"/>
    </row>
    <row r="70" spans="3:13">
      <c r="C70" s="528"/>
      <c r="D70" s="528"/>
      <c r="E70" s="528"/>
      <c r="F70" s="528"/>
      <c r="G70" s="528"/>
      <c r="H70" s="528"/>
      <c r="I70" s="528"/>
      <c r="J70" s="528"/>
      <c r="K70" s="528"/>
      <c r="L70" s="528"/>
      <c r="M70" s="528"/>
    </row>
    <row r="71" spans="3:13">
      <c r="C71" s="528"/>
      <c r="D71" s="528"/>
      <c r="E71" s="528"/>
      <c r="F71" s="528"/>
      <c r="G71" s="528"/>
      <c r="H71" s="528"/>
      <c r="I71" s="528"/>
      <c r="J71" s="528"/>
      <c r="K71" s="528"/>
      <c r="L71" s="528"/>
    </row>
    <row r="72" spans="3:13">
      <c r="C72" s="528"/>
      <c r="D72" s="528"/>
      <c r="E72" s="528"/>
      <c r="F72" s="528"/>
      <c r="G72" s="528"/>
      <c r="H72" s="528"/>
      <c r="I72" s="528"/>
      <c r="J72" s="528"/>
      <c r="K72" s="528"/>
      <c r="L72" s="528"/>
    </row>
    <row r="73" spans="3:13">
      <c r="C73" s="528"/>
      <c r="D73" s="528"/>
      <c r="E73" s="528"/>
      <c r="F73" s="528"/>
      <c r="G73" s="528"/>
      <c r="H73" s="528"/>
      <c r="I73" s="528"/>
      <c r="J73" s="528"/>
      <c r="K73" s="528"/>
      <c r="L73" s="528"/>
    </row>
    <row r="74" spans="3:13">
      <c r="C74" s="528"/>
      <c r="D74" s="528"/>
      <c r="E74" s="528"/>
      <c r="F74" s="528"/>
      <c r="G74" s="528"/>
      <c r="H74" s="528"/>
      <c r="I74" s="528"/>
      <c r="J74" s="528"/>
      <c r="K74" s="528"/>
      <c r="L74" s="528"/>
    </row>
    <row r="75" spans="3:13">
      <c r="C75" s="528"/>
      <c r="D75" s="528"/>
      <c r="E75" s="528"/>
      <c r="F75" s="528"/>
      <c r="G75" s="528"/>
      <c r="H75" s="528"/>
      <c r="I75" s="528"/>
      <c r="J75" s="528"/>
      <c r="K75" s="528"/>
      <c r="L75" s="528"/>
    </row>
    <row r="76" spans="3:13">
      <c r="C76" s="528"/>
      <c r="D76" s="528"/>
      <c r="E76" s="528"/>
      <c r="F76" s="528"/>
      <c r="G76" s="528"/>
      <c r="H76" s="528"/>
      <c r="I76" s="528"/>
      <c r="J76" s="528"/>
      <c r="K76" s="528"/>
      <c r="L76" s="528"/>
    </row>
    <row r="77" spans="3:13">
      <c r="C77" s="528"/>
      <c r="D77" s="528"/>
      <c r="E77" s="528"/>
      <c r="F77" s="528"/>
      <c r="G77" s="528"/>
      <c r="H77" s="528"/>
      <c r="I77" s="528"/>
      <c r="J77" s="528"/>
      <c r="K77" s="528"/>
      <c r="L77" s="528"/>
    </row>
    <row r="78" spans="3:13">
      <c r="C78" s="528"/>
      <c r="D78" s="528"/>
      <c r="E78" s="528"/>
      <c r="F78" s="528"/>
      <c r="G78" s="528"/>
      <c r="H78" s="528"/>
      <c r="I78" s="528"/>
      <c r="J78" s="528"/>
      <c r="K78" s="528"/>
      <c r="L78" s="528"/>
    </row>
    <row r="79" spans="3:13">
      <c r="C79" s="528"/>
      <c r="D79" s="528"/>
      <c r="E79" s="528"/>
      <c r="F79" s="528"/>
      <c r="G79" s="528"/>
      <c r="H79" s="528"/>
      <c r="I79" s="528"/>
      <c r="J79" s="528"/>
      <c r="K79" s="528"/>
      <c r="L79" s="528"/>
    </row>
    <row r="80" spans="3:13">
      <c r="C80" s="528"/>
      <c r="D80" s="528"/>
      <c r="E80" s="528"/>
      <c r="F80" s="528"/>
      <c r="G80" s="528"/>
      <c r="H80" s="528"/>
      <c r="I80" s="528"/>
      <c r="J80" s="528"/>
      <c r="K80" s="528"/>
      <c r="L80" s="528"/>
    </row>
    <row r="81" spans="3:12">
      <c r="C81" s="528"/>
      <c r="D81" s="528"/>
      <c r="E81" s="528"/>
      <c r="F81" s="528"/>
      <c r="G81" s="528"/>
      <c r="H81" s="528"/>
      <c r="I81" s="528"/>
      <c r="J81" s="528"/>
      <c r="K81" s="528"/>
      <c r="L81" s="528"/>
    </row>
    <row r="82" spans="3:12">
      <c r="C82" s="528"/>
      <c r="D82" s="528"/>
      <c r="E82" s="528"/>
      <c r="F82" s="528"/>
      <c r="G82" s="528"/>
      <c r="H82" s="528"/>
      <c r="I82" s="528"/>
      <c r="J82" s="528"/>
      <c r="K82" s="528"/>
      <c r="L82" s="528"/>
    </row>
    <row r="83" spans="3:12">
      <c r="C83" s="528"/>
      <c r="D83" s="528"/>
      <c r="E83" s="528"/>
      <c r="F83" s="528"/>
      <c r="G83" s="528"/>
      <c r="H83" s="528"/>
      <c r="I83" s="528"/>
      <c r="J83" s="528"/>
      <c r="K83" s="528"/>
      <c r="L83" s="528"/>
    </row>
    <row r="84" spans="3:12">
      <c r="C84" s="528"/>
      <c r="D84" s="528"/>
      <c r="E84" s="528"/>
      <c r="F84" s="528"/>
      <c r="G84" s="528"/>
      <c r="H84" s="528"/>
      <c r="I84" s="528"/>
      <c r="J84" s="528"/>
      <c r="K84" s="528"/>
      <c r="L84" s="528"/>
    </row>
    <row r="85" spans="3:12">
      <c r="C85" s="528"/>
      <c r="D85" s="528"/>
      <c r="E85" s="528"/>
      <c r="F85" s="528"/>
      <c r="G85" s="528"/>
      <c r="H85" s="528"/>
      <c r="I85" s="528"/>
      <c r="J85" s="528"/>
      <c r="K85" s="528"/>
      <c r="L85" s="528"/>
    </row>
    <row r="86" spans="3:12">
      <c r="C86" s="528"/>
      <c r="D86" s="528"/>
      <c r="E86" s="528"/>
      <c r="F86" s="528"/>
      <c r="G86" s="528"/>
      <c r="H86" s="528"/>
      <c r="I86" s="528"/>
      <c r="J86" s="528"/>
      <c r="K86" s="528"/>
      <c r="L86" s="528"/>
    </row>
    <row r="87" spans="3:12">
      <c r="C87" s="528"/>
      <c r="D87" s="528"/>
      <c r="E87" s="528"/>
      <c r="F87" s="528"/>
      <c r="G87" s="528"/>
      <c r="H87" s="528"/>
      <c r="I87" s="528"/>
      <c r="J87" s="528"/>
      <c r="K87" s="528"/>
      <c r="L87" s="528"/>
    </row>
    <row r="88" spans="3:12">
      <c r="C88" s="528"/>
      <c r="D88" s="528"/>
      <c r="E88" s="528"/>
      <c r="F88" s="528"/>
      <c r="G88" s="528"/>
      <c r="H88" s="528"/>
      <c r="I88" s="528"/>
      <c r="J88" s="528"/>
      <c r="K88" s="528"/>
      <c r="L88" s="528"/>
    </row>
    <row r="89" spans="3:12">
      <c r="C89" s="528"/>
      <c r="D89" s="528"/>
      <c r="E89" s="528"/>
      <c r="F89" s="528"/>
      <c r="G89" s="528"/>
      <c r="H89" s="528"/>
      <c r="I89" s="528"/>
      <c r="J89" s="528"/>
      <c r="K89" s="528"/>
      <c r="L89" s="528"/>
    </row>
    <row r="90" spans="3:12">
      <c r="C90" s="528"/>
      <c r="D90" s="528"/>
      <c r="E90" s="528"/>
      <c r="F90" s="528"/>
      <c r="G90" s="528"/>
      <c r="H90" s="528"/>
      <c r="I90" s="528"/>
      <c r="J90" s="528"/>
      <c r="K90" s="528"/>
      <c r="L90" s="528"/>
    </row>
    <row r="91" spans="3:12">
      <c r="C91" s="528"/>
      <c r="D91" s="528"/>
      <c r="E91" s="528"/>
      <c r="F91" s="528"/>
      <c r="G91" s="528"/>
      <c r="H91" s="528"/>
      <c r="I91" s="528"/>
      <c r="J91" s="528"/>
      <c r="K91" s="528"/>
      <c r="L91" s="528"/>
    </row>
    <row r="92" spans="3:12">
      <c r="C92" s="528"/>
      <c r="D92" s="528"/>
      <c r="E92" s="528"/>
      <c r="F92" s="528"/>
      <c r="G92" s="528"/>
      <c r="H92" s="528"/>
      <c r="I92" s="528"/>
      <c r="J92" s="528"/>
      <c r="K92" s="528"/>
      <c r="L92" s="528"/>
    </row>
  </sheetData>
  <sortState ref="A20:AK21">
    <sortCondition ref="B20:B21"/>
  </sortState>
  <mergeCells count="4">
    <mergeCell ref="A1:O1"/>
    <mergeCell ref="A2:O2"/>
    <mergeCell ref="A3:O3"/>
    <mergeCell ref="B30:P30"/>
  </mergeCells>
  <pageMargins left="0.7" right="0.7" top="0.25" bottom="0.44" header="0.3" footer="0.3"/>
  <pageSetup scale="69"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Props1.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2.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3.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8A179F-0915-4EA1-B8FE-9C11ACF31CC0}">
  <ds:schemaRef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purl.org/dc/elements/1.1/"/>
    <ds:schemaRef ds:uri="64b9f78e-1638-4d50-90be-e6eae294b66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21</vt:i4>
      </vt:variant>
    </vt:vector>
  </HeadingPairs>
  <TitlesOfParts>
    <vt:vector size="38" baseType="lpstr">
      <vt:lpstr>Non-GAAP Financial Measures</vt:lpstr>
      <vt:lpstr>Outlook</vt:lpstr>
      <vt:lpstr>QTD P&amp;L</vt:lpstr>
      <vt:lpstr>TTM P&amp;L</vt:lpstr>
      <vt:lpstr>EBITDA and Adjusted 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2017</vt:lpstr>
      <vt:lpstr>GAAP to Non-GAAP Measures 2016</vt:lpstr>
      <vt:lpstr>GAAP to Non-GAAP Measures 2015</vt:lpstr>
      <vt:lpstr>GAAP to Non-GAAP Measures 2014</vt:lpstr>
      <vt:lpstr>'Balance Sheet'!Print_Area</vt:lpstr>
      <vt:lpstr>'Cashflow Supplemental Qtrly'!Print_Area</vt:lpstr>
      <vt:lpstr>'Cashflow YE'!Print_Area</vt:lpstr>
      <vt:lpstr>'EBITDA and Adjusted EBITDA'!Print_Area</vt:lpstr>
      <vt:lpstr>'GAAP to Non-GAAP Measures 2014'!Print_Area</vt:lpstr>
      <vt:lpstr>'GAAP to Non-GAAP Measures 2015'!Print_Area</vt:lpstr>
      <vt:lpstr>'GAAP to Non-GAAP Measures 2016'!Print_Area</vt:lpstr>
      <vt:lpstr>'GAAP to Non-GAAP Measures 2017'!Print_Area</vt:lpstr>
      <vt:lpstr>'NR and OI by Segment'!Print_Area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2015'!Print_Titles</vt:lpstr>
      <vt:lpstr>'GAAP to Non-GAAP Measures 2016'!Print_Titles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Shi, Jason</cp:lastModifiedBy>
  <cp:lastPrinted>2017-07-24T22:41:43Z</cp:lastPrinted>
  <dcterms:created xsi:type="dcterms:W3CDTF">2010-07-21T13:25:15Z</dcterms:created>
  <dcterms:modified xsi:type="dcterms:W3CDTF">2017-08-03T17:54:02Z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ies>
</file>